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lden Horse\OneDrive - Golden Horse Fund Management Pte. Ltd\GHFM_Macro\Investment_Thesis\"/>
    </mc:Choice>
  </mc:AlternateContent>
  <bookViews>
    <workbookView xWindow="10275" yWindow="2085" windowWidth="21600" windowHeight="13950"/>
  </bookViews>
  <sheets>
    <sheet name="Sheet1" sheetId="1" r:id="rId1"/>
    <sheet name="Sheet2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F34" i="1"/>
  <c r="F54" i="1"/>
  <c r="F24" i="1"/>
  <c r="F25" i="1"/>
  <c r="F53" i="1" l="1"/>
  <c r="F31" i="1" l="1"/>
  <c r="F32" i="1"/>
  <c r="F33" i="1"/>
  <c r="F35" i="1"/>
  <c r="F36" i="1"/>
  <c r="F37" i="1"/>
  <c r="F38" i="1"/>
  <c r="F39" i="1"/>
  <c r="F40" i="1"/>
  <c r="F23" i="1"/>
  <c r="F22" i="1"/>
  <c r="C8" i="1"/>
  <c r="F52" i="1" l="1"/>
  <c r="C7" i="1"/>
  <c r="C2" i="1" l="1"/>
  <c r="F51" i="1"/>
  <c r="F50" i="1"/>
  <c r="F49" i="1"/>
  <c r="F48" i="1"/>
  <c r="F47" i="1"/>
  <c r="F46" i="1"/>
  <c r="F45" i="1"/>
  <c r="F44" i="1"/>
  <c r="F20" i="1"/>
  <c r="F19" i="1"/>
  <c r="F18" i="1"/>
  <c r="F17" i="1"/>
  <c r="F28" i="1" l="1"/>
  <c r="F29" i="1"/>
  <c r="F43" i="1" l="1"/>
  <c r="F42" i="1"/>
  <c r="F41" i="1"/>
  <c r="F30" i="1"/>
  <c r="F27" i="1"/>
  <c r="F26" i="1"/>
  <c r="F21" i="1"/>
  <c r="F16" i="1"/>
  <c r="F15" i="1"/>
  <c r="F14" i="1"/>
  <c r="F13" i="1"/>
  <c r="F12" i="1"/>
  <c r="F11" i="1"/>
</calcChain>
</file>

<file path=xl/sharedStrings.xml><?xml version="1.0" encoding="utf-8"?>
<sst xmlns="http://schemas.openxmlformats.org/spreadsheetml/2006/main" count="113" uniqueCount="71">
  <si>
    <t>Date</t>
  </si>
  <si>
    <t>Comments</t>
  </si>
  <si>
    <t>Li Xiaoman</t>
  </si>
  <si>
    <t>Approved by:</t>
  </si>
  <si>
    <t>Lawrence Chen</t>
  </si>
  <si>
    <t>IAU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</si>
  <si>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</si>
  <si>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</si>
  <si>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</si>
  <si>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</si>
  <si>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</si>
  <si>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</si>
  <si>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</si>
  <si>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</si>
  <si>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PWR</t>
  </si>
  <si>
    <t>QQQ</t>
  </si>
  <si>
    <t>SIVB</t>
  </si>
  <si>
    <t>TT</t>
  </si>
  <si>
    <t>HCA</t>
  </si>
  <si>
    <t>Symbol</t>
  </si>
  <si>
    <t>SecType</t>
  </si>
  <si>
    <t>STK</t>
  </si>
  <si>
    <t>IVZ</t>
  </si>
  <si>
    <t>FUT</t>
  </si>
  <si>
    <t>ZT</t>
  </si>
  <si>
    <t>HG</t>
  </si>
  <si>
    <t>ZS</t>
  </si>
  <si>
    <t>PA</t>
  </si>
  <si>
    <t>SCI</t>
  </si>
  <si>
    <t>ZC</t>
  </si>
  <si>
    <t>RB</t>
  </si>
  <si>
    <t>AH</t>
  </si>
  <si>
    <t>NI</t>
  </si>
  <si>
    <t>Last_Price</t>
  </si>
  <si>
    <t>Old position</t>
  </si>
  <si>
    <t>New position</t>
  </si>
  <si>
    <t>Weights (%)</t>
  </si>
  <si>
    <t>Target allocation ($)</t>
  </si>
  <si>
    <t>Z3N</t>
  </si>
  <si>
    <t>3KTB</t>
  </si>
  <si>
    <t>HO</t>
  </si>
  <si>
    <t>HE</t>
  </si>
  <si>
    <t>Cash</t>
  </si>
  <si>
    <t>IJS</t>
  </si>
  <si>
    <t>ZL</t>
  </si>
  <si>
    <t>FLRN</t>
  </si>
  <si>
    <t>EWT</t>
  </si>
  <si>
    <t>XLE</t>
  </si>
  <si>
    <t>OKE</t>
  </si>
  <si>
    <t>FITB</t>
  </si>
  <si>
    <t>COF</t>
  </si>
  <si>
    <t>EWD</t>
  </si>
  <si>
    <t>EZU</t>
  </si>
  <si>
    <t>ES Bear Put</t>
  </si>
  <si>
    <t>NWSA</t>
  </si>
  <si>
    <t>TXT</t>
  </si>
  <si>
    <t>GS</t>
  </si>
  <si>
    <t>CYBA</t>
  </si>
  <si>
    <t>SNLME</t>
  </si>
  <si>
    <t>WFC</t>
  </si>
  <si>
    <t>IPG</t>
  </si>
  <si>
    <t>EXXX</t>
  </si>
  <si>
    <t>Prepared and Checked by:</t>
  </si>
  <si>
    <t>Tang Jiayun</t>
  </si>
  <si>
    <t>KC</t>
  </si>
  <si>
    <t>Recommended by:</t>
  </si>
  <si>
    <t>IRM</t>
  </si>
  <si>
    <t>NUE</t>
  </si>
  <si>
    <t>CL</t>
  </si>
  <si>
    <t>EWC</t>
  </si>
  <si>
    <t>Order not filled.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</si>
</sst>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&quot; $&quot;* #,##0.00\ ;&quot; $&quot;* \(#,##0.00\);&quot; $&quot;* \-#\ ;@\ "/>
    <numFmt numFmtId="169" formatCode="0.000"/>
    <numFmt numFmtId="170" formatCode="_(&quot;$&quot;* #,##0.0000_);_(&quot;$&quot;* \(#,##0.0000\);_(&quot;$&quot;* &quot;-&quot;??_);_(@_)"/>
  </numFmts>
  <fonts count="14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</font>
    <font>
      <sz val="9"/>
      <name val="Calibri"/>
      <family val="3"/>
      <charset val="134"/>
      <scheme val="minor"/>
    </font>
    <font>
      <sz val="1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8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167" fontId="2" fillId="2" borderId="0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69" fontId="0" fillId="2" borderId="1" xfId="5" applyNumberFormat="1" applyFont="1" applyFill="1" applyBorder="1"/>
    <xf numFmtId="165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4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69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166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0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0" fontId="11" fillId="2" borderId="0" xfId="0" applyFont="1" applyFill="1" applyBorder="1" applyAlignment="1">
      <alignment vertical="center" wrapText="1"/>
    </xf>
    <xf numFmtId="166" fontId="11" fillId="2" borderId="0" xfId="1" applyNumberFormat="1" applyFont="1" applyFill="1" applyBorder="1" applyAlignment="1">
      <alignment vertical="center" wrapText="1"/>
    </xf>
    <xf numFmtId="164" fontId="2" fillId="2" borderId="0" xfId="1" applyNumberFormat="1" applyFont="1" applyFill="1" applyBorder="1" applyAlignment="1">
      <alignment vertical="center" wrapText="1"/>
    </xf>
    <xf numFmtId="0" fontId="0" fillId="2" borderId="0" xfId="0" applyNumberFormat="1" applyFont="1" applyFill="1" applyBorder="1"/>
    <xf numFmtId="169" fontId="2" fillId="2" borderId="0" xfId="0" applyNumberFormat="1" applyFont="1" applyFill="1" applyBorder="1" applyAlignment="1">
      <alignment vertical="center" wrapText="1"/>
    </xf>
    <xf numFmtId="44" fontId="0" fillId="2" borderId="0" xfId="1" applyNumberFormat="1" applyFont="1" applyFill="1" applyBorder="1"/>
    <xf numFmtId="169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169" fontId="2" fillId="0" borderId="0" xfId="0" applyNumberFormat="1" applyFont="1" applyAlignment="1">
      <alignment vertical="center"/>
    </xf>
    <xf numFmtId="169" fontId="0" fillId="0" borderId="0" xfId="0" applyNumberFormat="1"/>
    <xf numFmtId="44" fontId="2" fillId="2" borderId="0" xfId="1" applyFont="1" applyFill="1" applyBorder="1" applyAlignment="1">
      <alignment vertical="center" wrapText="1"/>
    </xf>
    <xf numFmtId="0" fontId="0" fillId="2" borderId="0" xfId="0" applyFill="1" applyBorder="1"/>
    <xf numFmtId="169" fontId="4" fillId="2" borderId="1" xfId="5" applyNumberFormat="1" applyFont="1" applyFill="1" applyBorder="1"/>
    <xf numFmtId="169" fontId="2" fillId="0" borderId="0" xfId="0" applyNumberFormat="1" applyFont="1"/>
    <xf numFmtId="0" fontId="11" fillId="2" borderId="1" xfId="0" applyFont="1" applyFill="1" applyBorder="1" applyAlignment="1">
      <alignment vertical="center" wrapText="1"/>
    </xf>
    <xf numFmtId="44" fontId="2" fillId="2" borderId="1" xfId="1" applyFont="1" applyFill="1" applyBorder="1"/>
    <xf numFmtId="169" fontId="2" fillId="2" borderId="1" xfId="5" applyNumberFormat="1" applyFont="1" applyFill="1" applyBorder="1"/>
    <xf numFmtId="44" fontId="0" fillId="0" borderId="0" xfId="0" applyNumberFormat="1"/>
    <xf numFmtId="0" fontId="13" fillId="2" borderId="0" xfId="0" applyFont="1" applyFill="1"/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6">
    <cellStyle name="Currency" xfId="1" builtinId="4"/>
    <cellStyle name="Currency 2" xfId="3"/>
    <cellStyle name="Normal" xfId="0" builtinId="0"/>
    <cellStyle name="Normal 2" xfId="2"/>
    <cellStyle name="Percent" xfId="5" builtinId="5"/>
    <cellStyle name="Percent 2" xfId="4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69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66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126986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I55" totalsRowShown="0" headerRowDxfId="13" dataDxfId="11" headerRowBorderDxfId="12" tableBorderDxfId="10" totalsRowBorderDxfId="9">
  <autoFilter ref="A10:I55"/>
  <tableColumns count="9">
    <tableColumn id="1" name="Symbol" dataDxfId="8"/>
    <tableColumn id="2" name="SecType" dataDxfId="7"/>
    <tableColumn id="5" name="Last_Price" dataDxfId="6" dataCellStyle="Currency"/>
    <tableColumn id="12" name="Old position" dataDxfId="5" dataCellStyle="Currency"/>
    <tableColumn id="13" name="New position" dataDxfId="4" dataCellStyle="Currency"/>
    <tableColumn id="7" name="Change" dataDxfId="3">
      <calculatedColumnFormula>ROUND(Table1[[#This Row],[New position]]-Table1[[#This Row],[Old position]], -2)</calculatedColumnFormula>
    </tableColumn>
    <tableColumn id="4" name="Weights (%)" dataDxfId="2"/>
    <tableColumn id="3" name="Target allocation ($)" dataDxfId="1" dataCellStyle="Currency"/>
    <tableColumn id="8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tabSelected="1" topLeftCell="A4" zoomScale="96" zoomScaleNormal="96" workbookViewId="0">
      <selection activeCell="F30" sqref="F30"/>
    </sheetView>
  </sheetViews>
  <sheetFormatPr defaultColWidth="9.140625" defaultRowHeight="1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3" max="13" width="11.85546875" bestFit="1" customWidth="1"/>
    <col min="17" max="16384" width="9.140625" style="1"/>
  </cols>
  <sheetData>
    <row r="1" spans="1:16" s="29" customFormat="1">
      <c r="A1" s="62" t="s">
        <v>0</v>
      </c>
      <c r="B1" s="62"/>
      <c r="C1" s="28">
        <v>44363</v>
      </c>
      <c r="E1" s="30"/>
      <c r="F1" s="30"/>
      <c r="H1" s="31"/>
      <c r="K1" s="32"/>
      <c r="L1" s="32"/>
    </row>
    <row r="2" spans="1:16" s="29" customFormat="1">
      <c r="A2" s="62" t="s">
        <v>12</v>
      </c>
      <c r="B2" s="62"/>
      <c r="C2" s="33">
        <f>C8/C7</f>
        <v>4.5174839971579521</v>
      </c>
      <c r="D2" s="34"/>
      <c r="E2" s="35"/>
      <c r="F2" s="36"/>
      <c r="H2" s="37"/>
      <c r="K2" s="38"/>
      <c r="L2" s="32"/>
    </row>
    <row r="3" spans="1:16" s="29" customFormat="1" ht="27" customHeight="1">
      <c r="A3" s="64" t="s">
        <v>13</v>
      </c>
      <c r="B3" s="64"/>
      <c r="C3" s="49">
        <f>(C8-SUM(H36:H40))/C7</f>
        <v>2.7624839972371809</v>
      </c>
      <c r="D3" s="34"/>
      <c r="E3" s="35"/>
      <c r="F3" s="36"/>
      <c r="H3" s="37"/>
      <c r="K3" s="32"/>
      <c r="L3" s="32"/>
    </row>
    <row r="4" spans="1:16" s="29" customFormat="1">
      <c r="A4" s="62" t="s">
        <v>10</v>
      </c>
      <c r="B4" s="62"/>
      <c r="C4" s="39">
        <v>63108009</v>
      </c>
      <c r="D4" s="34"/>
      <c r="E4" s="40"/>
      <c r="F4" s="40"/>
      <c r="H4" s="37"/>
      <c r="K4" s="38"/>
      <c r="L4" s="32"/>
    </row>
    <row r="5" spans="1:16" s="29" customFormat="1">
      <c r="A5" s="62" t="s">
        <v>8</v>
      </c>
      <c r="B5" s="62"/>
      <c r="C5" s="39">
        <v>0</v>
      </c>
      <c r="D5" s="34"/>
      <c r="E5" s="40"/>
      <c r="F5" s="40"/>
      <c r="H5" s="37"/>
      <c r="K5" s="38"/>
      <c r="L5" s="32"/>
    </row>
    <row r="6" spans="1:16" s="29" customFormat="1">
      <c r="A6" s="62" t="s">
        <v>9</v>
      </c>
      <c r="B6" s="62"/>
      <c r="C6" s="39">
        <v>0</v>
      </c>
      <c r="D6" s="34"/>
      <c r="E6" s="40"/>
      <c r="F6" s="40"/>
      <c r="H6" s="37"/>
      <c r="K6" s="38"/>
      <c r="L6" s="32"/>
    </row>
    <row r="7" spans="1:16" s="29" customFormat="1">
      <c r="A7" s="62" t="s">
        <v>11</v>
      </c>
      <c r="B7" s="62"/>
      <c r="C7" s="39">
        <f>C4</f>
        <v>63108009</v>
      </c>
      <c r="D7" s="34"/>
      <c r="E7" s="40"/>
      <c r="F7" s="40"/>
      <c r="G7" s="51"/>
      <c r="H7" s="42"/>
      <c r="K7" s="32"/>
      <c r="L7" s="32"/>
    </row>
    <row r="8" spans="1:16" s="29" customFormat="1" ht="26.25" customHeight="1">
      <c r="A8" s="63" t="s">
        <v>7</v>
      </c>
      <c r="B8" s="63"/>
      <c r="C8" s="25">
        <f>SUM(Table1[Target allocation ($)])</f>
        <v>285089420.75</v>
      </c>
      <c r="D8" s="34"/>
      <c r="E8" s="40"/>
      <c r="F8" s="40"/>
      <c r="H8" s="37"/>
      <c r="J8" s="41"/>
      <c r="K8" s="38"/>
      <c r="L8" s="32"/>
    </row>
    <row r="9" spans="1:16" s="14" customFormat="1">
      <c r="A9" s="12"/>
      <c r="B9" s="12"/>
      <c r="C9" s="9"/>
      <c r="D9" s="8"/>
      <c r="E9" s="8"/>
      <c r="F9" s="8"/>
      <c r="G9" s="9"/>
      <c r="H9" s="20"/>
      <c r="I9" s="1"/>
      <c r="K9" s="15"/>
      <c r="L9"/>
    </row>
    <row r="10" spans="1:16" s="2" customFormat="1">
      <c r="A10" s="17" t="s">
        <v>19</v>
      </c>
      <c r="B10" s="18" t="s">
        <v>20</v>
      </c>
      <c r="C10" s="26" t="s">
        <v>33</v>
      </c>
      <c r="D10" s="18" t="s">
        <v>34</v>
      </c>
      <c r="E10" s="13" t="s">
        <v>35</v>
      </c>
      <c r="F10" s="13" t="s">
        <v>6</v>
      </c>
      <c r="G10" s="18" t="s">
        <v>36</v>
      </c>
      <c r="H10" s="21" t="s">
        <v>37</v>
      </c>
      <c r="I10" s="24" t="s">
        <v>1</v>
      </c>
      <c r="K10" s="15"/>
      <c r="L10"/>
    </row>
    <row r="11" spans="1:16" s="2" customFormat="1">
      <c r="A11" s="19" t="s">
        <v>14</v>
      </c>
      <c r="B11" s="19" t="s">
        <v>21</v>
      </c>
      <c r="C11" s="50">
        <v>92.05</v>
      </c>
      <c r="D11" s="19">
        <v>17451</v>
      </c>
      <c r="E11" s="19">
        <v>17451</v>
      </c>
      <c r="F11" s="19">
        <f>Table1[[#This Row],[New position]]-Table1[[#This Row],[Old position]]</f>
        <v>0</v>
      </c>
      <c r="G11" s="27">
        <v>0.38500000000000001</v>
      </c>
      <c r="H11" s="22">
        <v>1579266.85</v>
      </c>
      <c r="I11" s="23"/>
      <c r="J11"/>
      <c r="K11" s="50"/>
      <c r="L11"/>
    </row>
    <row r="12" spans="1:16" s="2" customFormat="1">
      <c r="A12" s="19" t="s">
        <v>16</v>
      </c>
      <c r="B12" s="19" t="s">
        <v>21</v>
      </c>
      <c r="C12" s="50">
        <v>550.23</v>
      </c>
      <c r="D12" s="19">
        <v>2861</v>
      </c>
      <c r="E12" s="19">
        <v>2861</v>
      </c>
      <c r="F12" s="19">
        <f>Table1[[#This Row],[New position]]-Table1[[#This Row],[Old position]]</f>
        <v>0</v>
      </c>
      <c r="G12" s="27">
        <v>0.38500000000000001</v>
      </c>
      <c r="H12" s="22">
        <v>1579266.85</v>
      </c>
      <c r="I12" s="23"/>
      <c r="J12"/>
      <c r="K12"/>
      <c r="L12"/>
    </row>
    <row r="13" spans="1:16" s="2" customFormat="1">
      <c r="A13" s="19" t="s">
        <v>17</v>
      </c>
      <c r="B13" s="19" t="s">
        <v>21</v>
      </c>
      <c r="C13" s="50">
        <v>184.26</v>
      </c>
      <c r="D13" s="19">
        <v>8679</v>
      </c>
      <c r="E13" s="19">
        <v>8679</v>
      </c>
      <c r="F13" s="19">
        <f>Table1[[#This Row],[New position]]-Table1[[#This Row],[Old position]]</f>
        <v>0</v>
      </c>
      <c r="G13" s="27">
        <v>0.38500000000000001</v>
      </c>
      <c r="H13" s="22">
        <v>1579266.85</v>
      </c>
      <c r="I13" s="23"/>
      <c r="J13"/>
      <c r="K13" s="15"/>
      <c r="L13"/>
    </row>
    <row r="14" spans="1:16" s="2" customFormat="1">
      <c r="A14" s="19" t="s">
        <v>18</v>
      </c>
      <c r="B14" s="19" t="s">
        <v>21</v>
      </c>
      <c r="C14" s="50">
        <v>209.56</v>
      </c>
      <c r="D14" s="19">
        <v>7547</v>
      </c>
      <c r="E14" s="19">
        <v>7547</v>
      </c>
      <c r="F14" s="19">
        <f>Table1[[#This Row],[New position]]-Table1[[#This Row],[Old position]]</f>
        <v>0</v>
      </c>
      <c r="G14" s="27">
        <v>0.38500000000000001</v>
      </c>
      <c r="H14" s="22">
        <v>1579266.85</v>
      </c>
      <c r="I14" s="23"/>
      <c r="J14"/>
      <c r="K14"/>
      <c r="L14"/>
    </row>
    <row r="15" spans="1:16">
      <c r="A15" s="19" t="s">
        <v>22</v>
      </c>
      <c r="B15" s="19" t="s">
        <v>21</v>
      </c>
      <c r="C15" s="50">
        <v>29</v>
      </c>
      <c r="D15" s="19">
        <v>54865</v>
      </c>
      <c r="E15" s="19">
        <v>54865</v>
      </c>
      <c r="F15" s="19">
        <f>Table1[[#This Row],[New position]]-Table1[[#This Row],[Old position]]</f>
        <v>0</v>
      </c>
      <c r="G15" s="27">
        <v>0.38500000000000001</v>
      </c>
      <c r="H15" s="22">
        <v>1579266.85</v>
      </c>
      <c r="I15" s="11"/>
      <c r="M15" s="2"/>
      <c r="N15" s="1"/>
      <c r="O15" s="1"/>
      <c r="P15" s="1"/>
    </row>
    <row r="16" spans="1:16" ht="15" customHeight="1">
      <c r="A16" s="19" t="s">
        <v>48</v>
      </c>
      <c r="B16" s="19" t="s">
        <v>21</v>
      </c>
      <c r="C16" s="50">
        <v>55.98</v>
      </c>
      <c r="D16" s="19">
        <v>29196</v>
      </c>
      <c r="E16" s="19">
        <v>28211</v>
      </c>
      <c r="F16" s="19">
        <f>Table1[[#This Row],[New position]]-Table1[[#This Row],[Old position]]</f>
        <v>-985</v>
      </c>
      <c r="G16" s="27">
        <v>0.38500000000000001</v>
      </c>
      <c r="H16" s="22">
        <v>1579266.85</v>
      </c>
      <c r="I16" s="11"/>
      <c r="M16" s="2"/>
      <c r="N16" s="1"/>
      <c r="O16" s="1"/>
      <c r="P16" s="1"/>
    </row>
    <row r="17" spans="1:16">
      <c r="A17" s="19" t="s">
        <v>49</v>
      </c>
      <c r="B17" s="19" t="s">
        <v>21</v>
      </c>
      <c r="C17" s="50">
        <v>40.06</v>
      </c>
      <c r="D17" s="19">
        <v>39624</v>
      </c>
      <c r="E17" s="19">
        <v>39624</v>
      </c>
      <c r="F17" s="19">
        <f>Table1[[#This Row],[New position]]-Table1[[#This Row],[Old position]]</f>
        <v>0</v>
      </c>
      <c r="G17" s="27">
        <v>0.38500000000000001</v>
      </c>
      <c r="H17" s="22">
        <v>1579266.85</v>
      </c>
      <c r="I17" s="11"/>
      <c r="M17" s="2"/>
      <c r="N17" s="1"/>
      <c r="O17" s="1"/>
      <c r="P17" s="1"/>
    </row>
    <row r="18" spans="1:16">
      <c r="A18" s="19" t="s">
        <v>50</v>
      </c>
      <c r="B18" s="19" t="s">
        <v>21</v>
      </c>
      <c r="C18" s="50">
        <v>162.11000000000001</v>
      </c>
      <c r="D18" s="19">
        <v>10006</v>
      </c>
      <c r="E18" s="19">
        <v>10006</v>
      </c>
      <c r="F18" s="19">
        <f>Table1[[#This Row],[New position]]-Table1[[#This Row],[Old position]]</f>
        <v>0</v>
      </c>
      <c r="G18" s="27">
        <v>0.38500000000000001</v>
      </c>
      <c r="H18" s="22">
        <v>1579266.85</v>
      </c>
      <c r="I18" s="11"/>
      <c r="M18" s="2"/>
      <c r="N18" s="1"/>
      <c r="O18" s="1"/>
      <c r="P18" s="1"/>
    </row>
    <row r="19" spans="1:16">
      <c r="A19" s="19" t="s">
        <v>54</v>
      </c>
      <c r="B19" s="19" t="s">
        <v>21</v>
      </c>
      <c r="C19" s="50">
        <v>26</v>
      </c>
      <c r="D19" s="19">
        <v>59893</v>
      </c>
      <c r="E19" s="19">
        <v>59893</v>
      </c>
      <c r="F19" s="19">
        <f>Table1[[#This Row],[New position]]-Table1[[#This Row],[Old position]]</f>
        <v>0</v>
      </c>
      <c r="G19" s="27">
        <v>0.38500000000000001</v>
      </c>
      <c r="H19" s="22">
        <v>1579266.85</v>
      </c>
      <c r="I19" s="11"/>
      <c r="M19" s="2"/>
      <c r="N19" s="1"/>
      <c r="O19" s="1"/>
      <c r="P19" s="1"/>
    </row>
    <row r="20" spans="1:16">
      <c r="A20" s="19" t="s">
        <v>55</v>
      </c>
      <c r="B20" s="19" t="s">
        <v>21</v>
      </c>
      <c r="C20" s="50">
        <v>68.69</v>
      </c>
      <c r="D20" s="19">
        <v>23509</v>
      </c>
      <c r="E20" s="19">
        <v>23509</v>
      </c>
      <c r="F20" s="19">
        <f>Table1[[#This Row],[New position]]-Table1[[#This Row],[Old position]]</f>
        <v>0</v>
      </c>
      <c r="G20" s="27">
        <v>0.38500000000000001</v>
      </c>
      <c r="H20" s="22">
        <v>1579266.85</v>
      </c>
      <c r="I20" s="11"/>
      <c r="M20" s="2"/>
      <c r="N20" s="1"/>
      <c r="O20" s="1"/>
      <c r="P20" s="1"/>
    </row>
    <row r="21" spans="1:16">
      <c r="A21" s="19" t="s">
        <v>56</v>
      </c>
      <c r="B21" s="19" t="s">
        <v>21</v>
      </c>
      <c r="C21" s="50">
        <v>371.3</v>
      </c>
      <c r="D21" s="19">
        <v>4235</v>
      </c>
      <c r="E21" s="19">
        <v>4235</v>
      </c>
      <c r="F21" s="19">
        <f>Table1[[#This Row],[New position]]-Table1[[#This Row],[Old position]]</f>
        <v>0</v>
      </c>
      <c r="G21" s="27">
        <v>0.38500000000000001</v>
      </c>
      <c r="H21" s="22">
        <v>1579266.85</v>
      </c>
      <c r="I21" s="11"/>
      <c r="M21" s="2"/>
      <c r="N21" s="1"/>
      <c r="O21" s="1"/>
      <c r="P21" s="1"/>
    </row>
    <row r="22" spans="1:16">
      <c r="A22" s="19" t="s">
        <v>59</v>
      </c>
      <c r="B22" s="19" t="s">
        <v>21</v>
      </c>
      <c r="C22" s="50">
        <v>45.46</v>
      </c>
      <c r="D22" s="19">
        <v>35191</v>
      </c>
      <c r="E22" s="19">
        <v>35191</v>
      </c>
      <c r="F22" s="19">
        <f>Table1[[#This Row],[New position]]-Table1[[#This Row],[Old position]]</f>
        <v>0</v>
      </c>
      <c r="G22" s="27">
        <v>0.38500000000000001</v>
      </c>
      <c r="H22" s="22">
        <v>1579266.85</v>
      </c>
      <c r="I22" s="11"/>
      <c r="M22" s="2"/>
      <c r="N22" s="1"/>
      <c r="O22" s="1"/>
      <c r="P22" s="1"/>
    </row>
    <row r="23" spans="1:16">
      <c r="A23" s="19" t="s">
        <v>60</v>
      </c>
      <c r="B23" s="19" t="s">
        <v>21</v>
      </c>
      <c r="C23" s="50">
        <v>33.74</v>
      </c>
      <c r="D23" s="19">
        <v>47059</v>
      </c>
      <c r="E23" s="19">
        <v>47059</v>
      </c>
      <c r="F23" s="19">
        <f>Table1[[#This Row],[New position]]-Table1[[#This Row],[Old position]]</f>
        <v>0</v>
      </c>
      <c r="G23" s="27">
        <v>0.38500000000000001</v>
      </c>
      <c r="H23" s="22">
        <v>1579266.85</v>
      </c>
      <c r="I23" s="11"/>
      <c r="M23" s="2"/>
      <c r="N23" s="1"/>
      <c r="O23" s="1"/>
      <c r="P23" s="1"/>
    </row>
    <row r="24" spans="1:16">
      <c r="A24" s="19" t="s">
        <v>66</v>
      </c>
      <c r="B24" s="57" t="s">
        <v>21</v>
      </c>
      <c r="C24" s="58">
        <v>45.96</v>
      </c>
      <c r="D24" s="19">
        <v>35099</v>
      </c>
      <c r="E24" s="19">
        <v>35099</v>
      </c>
      <c r="F24" s="19">
        <f>Table1[[#This Row],[New position]]-Table1[[#This Row],[Old position]]</f>
        <v>0</v>
      </c>
      <c r="G24" s="59">
        <v>0.38500000000000001</v>
      </c>
      <c r="H24" s="22">
        <v>1579266.85</v>
      </c>
      <c r="I24" s="11"/>
      <c r="M24" s="2"/>
      <c r="N24" s="1"/>
      <c r="O24" s="1"/>
      <c r="P24" s="1"/>
    </row>
    <row r="25" spans="1:16">
      <c r="A25" s="19" t="s">
        <v>67</v>
      </c>
      <c r="B25" s="57" t="s">
        <v>21</v>
      </c>
      <c r="C25" s="58">
        <v>101.92</v>
      </c>
      <c r="D25" s="19">
        <v>15623</v>
      </c>
      <c r="E25" s="19">
        <v>15623</v>
      </c>
      <c r="F25" s="19">
        <f>Table1[[#This Row],[New position]]-Table1[[#This Row],[Old position]]</f>
        <v>0</v>
      </c>
      <c r="G25" s="59">
        <v>0.38500000000000001</v>
      </c>
      <c r="H25" s="22">
        <v>1579266.85</v>
      </c>
      <c r="I25" s="11"/>
      <c r="M25" s="2"/>
      <c r="N25" s="1"/>
      <c r="O25" s="1"/>
      <c r="P25" s="1"/>
    </row>
    <row r="26" spans="1:16">
      <c r="A26" s="19" t="s">
        <v>15</v>
      </c>
      <c r="B26" s="19" t="s">
        <v>21</v>
      </c>
      <c r="C26" s="50">
        <v>342.61</v>
      </c>
      <c r="D26" s="19">
        <v>237800</v>
      </c>
      <c r="E26" s="19">
        <v>237800</v>
      </c>
      <c r="F26" s="19">
        <f>Table1[[#This Row],[New position]]-Table1[[#This Row],[Old position]]</f>
        <v>0</v>
      </c>
      <c r="G26" s="27">
        <v>19.8</v>
      </c>
      <c r="H26" s="22">
        <v>81220007.579999998</v>
      </c>
      <c r="I26" s="11"/>
      <c r="M26" s="2"/>
      <c r="N26" s="1"/>
      <c r="O26" s="1"/>
      <c r="P26" s="1"/>
    </row>
    <row r="27" spans="1:16">
      <c r="A27" s="19" t="s">
        <v>43</v>
      </c>
      <c r="B27" s="19" t="s">
        <v>21</v>
      </c>
      <c r="C27" s="50">
        <v>107.92</v>
      </c>
      <c r="D27" s="19">
        <v>52420</v>
      </c>
      <c r="E27" s="19">
        <v>52420</v>
      </c>
      <c r="F27" s="19">
        <f>Table1[[#This Row],[New position]]-Table1[[#This Row],[Old position]]</f>
        <v>0</v>
      </c>
      <c r="G27" s="27">
        <v>1.361</v>
      </c>
      <c r="H27" s="22">
        <v>5583906.29</v>
      </c>
      <c r="I27" s="11"/>
      <c r="M27" s="2"/>
      <c r="N27" s="1"/>
      <c r="O27" s="1"/>
      <c r="P27" s="1"/>
    </row>
    <row r="28" spans="1:16">
      <c r="A28" s="19" t="s">
        <v>46</v>
      </c>
      <c r="B28" s="19" t="s">
        <v>21</v>
      </c>
      <c r="C28" s="50">
        <v>63.66</v>
      </c>
      <c r="D28" s="19">
        <v>48792</v>
      </c>
      <c r="E28" s="19">
        <v>48792</v>
      </c>
      <c r="F28" s="19">
        <f>Table1[[#This Row],[New position]]-Table1[[#This Row],[Old position]]</f>
        <v>0</v>
      </c>
      <c r="G28" s="27">
        <v>0.74199999999999999</v>
      </c>
      <c r="H28" s="22">
        <v>3044755.54</v>
      </c>
      <c r="I28" s="11"/>
      <c r="M28" s="2"/>
      <c r="N28" s="1"/>
      <c r="O28" s="1"/>
      <c r="P28" s="1"/>
    </row>
    <row r="29" spans="1:16">
      <c r="A29" s="19" t="s">
        <v>47</v>
      </c>
      <c r="B29" s="19" t="s">
        <v>21</v>
      </c>
      <c r="C29" s="50">
        <v>56.12</v>
      </c>
      <c r="D29" s="19">
        <v>46409</v>
      </c>
      <c r="E29" s="19">
        <v>46409</v>
      </c>
      <c r="F29" s="19">
        <f>Table1[[#This Row],[New position]]-Table1[[#This Row],[Old position]]</f>
        <v>0</v>
      </c>
      <c r="G29" s="27">
        <v>0.61899999999999999</v>
      </c>
      <c r="H29" s="22">
        <v>2538139.1800000002</v>
      </c>
      <c r="I29" s="11"/>
      <c r="M29" s="2"/>
      <c r="N29" s="1"/>
      <c r="O29" s="1"/>
      <c r="P29" s="1"/>
    </row>
    <row r="30" spans="1:16">
      <c r="A30" s="19">
        <v>2823</v>
      </c>
      <c r="B30" s="19" t="s">
        <v>21</v>
      </c>
      <c r="C30" s="50">
        <v>2.6</v>
      </c>
      <c r="D30" s="19">
        <v>2120800</v>
      </c>
      <c r="E30" s="19">
        <v>2120800</v>
      </c>
      <c r="F30" s="19">
        <f>Table1[[#This Row],[New position]]-Table1[[#This Row],[Old position]]</f>
        <v>0</v>
      </c>
      <c r="G30" s="27">
        <v>1.361</v>
      </c>
      <c r="H30" s="22">
        <v>5583906.29</v>
      </c>
      <c r="I30" s="11"/>
      <c r="M30" s="2"/>
      <c r="N30" s="1"/>
      <c r="O30" s="1"/>
      <c r="P30" s="1"/>
    </row>
    <row r="31" spans="1:16">
      <c r="A31" s="19" t="s">
        <v>52</v>
      </c>
      <c r="B31" s="19" t="s">
        <v>21</v>
      </c>
      <c r="C31" s="50">
        <v>51.16</v>
      </c>
      <c r="D31" s="19">
        <v>111449</v>
      </c>
      <c r="E31" s="19">
        <v>111449</v>
      </c>
      <c r="F31" s="19">
        <f>Table1[[#This Row],[New position]]-Table1[[#This Row],[Old position]]</f>
        <v>0</v>
      </c>
      <c r="G31" s="27">
        <v>1.361</v>
      </c>
      <c r="H31" s="22">
        <v>5583906.29</v>
      </c>
      <c r="I31" s="11"/>
      <c r="M31" s="2"/>
      <c r="N31" s="1"/>
      <c r="O31" s="1"/>
      <c r="P31" s="1"/>
    </row>
    <row r="32" spans="1:16">
      <c r="A32" s="19" t="s">
        <v>51</v>
      </c>
      <c r="B32" s="19" t="s">
        <v>21</v>
      </c>
      <c r="C32" s="50">
        <v>48.03</v>
      </c>
      <c r="D32" s="19">
        <v>58520</v>
      </c>
      <c r="E32" s="19">
        <v>0</v>
      </c>
      <c r="F32" s="19">
        <f>Table1[[#This Row],[New position]]-Table1[[#This Row],[Old position]]</f>
        <v>-58520</v>
      </c>
      <c r="G32" s="27">
        <v>0</v>
      </c>
      <c r="H32" s="22">
        <v>0</v>
      </c>
      <c r="I32" s="11"/>
      <c r="M32" s="2"/>
      <c r="N32" s="1"/>
      <c r="O32" s="1"/>
      <c r="P32" s="1"/>
    </row>
    <row r="33" spans="1:16">
      <c r="A33" s="19" t="s">
        <v>61</v>
      </c>
      <c r="B33" s="19" t="s">
        <v>21</v>
      </c>
      <c r="C33" s="50">
        <v>45.74</v>
      </c>
      <c r="D33" s="19">
        <v>56116</v>
      </c>
      <c r="E33" s="19">
        <v>56116</v>
      </c>
      <c r="F33" s="19">
        <f>Table1[[#This Row],[New position]]-Table1[[#This Row],[Old position]]</f>
        <v>0</v>
      </c>
      <c r="G33" s="27">
        <v>0.61899999999999999</v>
      </c>
      <c r="H33" s="22">
        <v>2538139.1800000002</v>
      </c>
      <c r="I33" s="11"/>
      <c r="M33" s="2"/>
      <c r="N33" s="1"/>
      <c r="O33" s="1"/>
      <c r="P33" s="1"/>
    </row>
    <row r="34" spans="1:16">
      <c r="A34" s="19" t="s">
        <v>69</v>
      </c>
      <c r="B34" s="19" t="s">
        <v>21</v>
      </c>
      <c r="C34" s="50">
        <v>38.020000000000003</v>
      </c>
      <c r="D34" s="19">
        <v>74155</v>
      </c>
      <c r="E34" s="19">
        <v>146868</v>
      </c>
      <c r="F34" s="19">
        <f>Table1[[#This Row],[New position]]-Table1[[#This Row],[Old position]]</f>
        <v>72713</v>
      </c>
      <c r="G34" s="27">
        <v>1.361</v>
      </c>
      <c r="H34" s="22">
        <v>5583906.29</v>
      </c>
      <c r="I34" s="61"/>
      <c r="M34" s="2"/>
      <c r="N34" s="1"/>
      <c r="O34" s="1"/>
      <c r="P34" s="1"/>
    </row>
    <row r="35" spans="1:16">
      <c r="A35" s="19" t="s">
        <v>5</v>
      </c>
      <c r="B35" s="19" t="s">
        <v>21</v>
      </c>
      <c r="C35" s="50">
        <v>35.39</v>
      </c>
      <c r="D35" s="19">
        <v>59126</v>
      </c>
      <c r="E35" s="19">
        <v>59126</v>
      </c>
      <c r="F35" s="19">
        <f>Table1[[#This Row],[New position]]-Table1[[#This Row],[Old position]]</f>
        <v>0</v>
      </c>
      <c r="G35" s="27">
        <v>0.5</v>
      </c>
      <c r="H35" s="22">
        <v>2051010.29</v>
      </c>
      <c r="I35" s="11"/>
      <c r="M35" s="2"/>
      <c r="N35" s="1"/>
      <c r="O35" s="1"/>
      <c r="P35" s="1"/>
    </row>
    <row r="36" spans="1:16">
      <c r="A36" s="19" t="s">
        <v>45</v>
      </c>
      <c r="B36" s="19" t="s">
        <v>21</v>
      </c>
      <c r="C36" s="50">
        <v>30.65</v>
      </c>
      <c r="D36" s="19">
        <v>817382</v>
      </c>
      <c r="E36" s="19">
        <v>817382</v>
      </c>
      <c r="F36" s="19">
        <f>Table1[[#This Row],[New position]]-Table1[[#This Row],[Old position]]</f>
        <v>0</v>
      </c>
      <c r="G36" s="27">
        <v>6</v>
      </c>
      <c r="H36" s="22">
        <v>24612123.510000002</v>
      </c>
      <c r="I36" s="11"/>
      <c r="M36" s="2"/>
      <c r="N36" s="1"/>
      <c r="O36" s="1"/>
      <c r="P36" s="1"/>
    </row>
    <row r="37" spans="1:16">
      <c r="A37" s="19" t="s">
        <v>57</v>
      </c>
      <c r="B37" s="19" t="s">
        <v>21</v>
      </c>
      <c r="C37" s="50">
        <v>5.58</v>
      </c>
      <c r="D37" s="19">
        <v>2252947</v>
      </c>
      <c r="E37" s="19">
        <v>2252947</v>
      </c>
      <c r="F37" s="19">
        <f>Table1[[#This Row],[New position]]-Table1[[#This Row],[Old position]]</f>
        <v>0</v>
      </c>
      <c r="G37" s="27">
        <v>3</v>
      </c>
      <c r="H37" s="22">
        <v>12306061.75</v>
      </c>
      <c r="I37" s="11"/>
      <c r="M37" s="2"/>
      <c r="N37" s="1"/>
      <c r="O37" s="1"/>
      <c r="P37" s="1"/>
    </row>
    <row r="38" spans="1:16">
      <c r="A38" s="19" t="s">
        <v>24</v>
      </c>
      <c r="B38" s="19" t="s">
        <v>23</v>
      </c>
      <c r="C38" s="50">
        <v>220634.4</v>
      </c>
      <c r="D38" s="19">
        <v>114</v>
      </c>
      <c r="E38" s="19">
        <v>114</v>
      </c>
      <c r="F38" s="19">
        <f>Table1[[#This Row],[New position]]-Table1[[#This Row],[Old position]]</f>
        <v>0</v>
      </c>
      <c r="G38" s="27">
        <v>6</v>
      </c>
      <c r="H38" s="22">
        <v>24612123.510000002</v>
      </c>
      <c r="I38" s="11"/>
      <c r="M38" s="2"/>
      <c r="N38" s="1"/>
      <c r="O38" s="1"/>
      <c r="P38" s="1"/>
    </row>
    <row r="39" spans="1:16">
      <c r="A39" s="19" t="s">
        <v>38</v>
      </c>
      <c r="B39" s="19" t="s">
        <v>23</v>
      </c>
      <c r="C39" s="50">
        <v>232120.17</v>
      </c>
      <c r="D39" s="19">
        <v>108</v>
      </c>
      <c r="E39" s="19">
        <v>108</v>
      </c>
      <c r="F39" s="19">
        <f>Table1[[#This Row],[New position]]-Table1[[#This Row],[Old position]]</f>
        <v>0</v>
      </c>
      <c r="G39" s="27">
        <v>6</v>
      </c>
      <c r="H39" s="22">
        <v>24612123.510000002</v>
      </c>
      <c r="I39" s="11"/>
      <c r="M39" s="2"/>
      <c r="N39" s="1"/>
      <c r="O39" s="1"/>
      <c r="P39" s="1"/>
    </row>
    <row r="40" spans="1:16">
      <c r="A40" s="19" t="s">
        <v>39</v>
      </c>
      <c r="B40" s="19" t="s">
        <v>23</v>
      </c>
      <c r="C40" s="50">
        <v>98693.65</v>
      </c>
      <c r="D40" s="19">
        <v>253</v>
      </c>
      <c r="E40" s="19">
        <v>253</v>
      </c>
      <c r="F40" s="19">
        <f>Table1[[#This Row],[New position]]-Table1[[#This Row],[Old position]]</f>
        <v>0</v>
      </c>
      <c r="G40" s="27">
        <v>6</v>
      </c>
      <c r="H40" s="22">
        <v>24612123.510000002</v>
      </c>
      <c r="I40" s="11"/>
      <c r="M40" s="2"/>
      <c r="N40" s="1"/>
      <c r="O40" s="1"/>
      <c r="P40" s="1"/>
    </row>
    <row r="41" spans="1:16" ht="14.25" customHeight="1">
      <c r="A41" s="19" t="s">
        <v>25</v>
      </c>
      <c r="B41" s="19" t="s">
        <v>23</v>
      </c>
      <c r="C41" s="50">
        <v>108530.41</v>
      </c>
      <c r="D41" s="19">
        <v>29</v>
      </c>
      <c r="E41" s="19">
        <v>28</v>
      </c>
      <c r="F41" s="19">
        <f>Table1[[#This Row],[New position]]-Table1[[#This Row],[Old position]]</f>
        <v>-1</v>
      </c>
      <c r="G41" s="27">
        <v>0.75</v>
      </c>
      <c r="H41" s="22">
        <v>3076515.44</v>
      </c>
      <c r="I41" s="11"/>
      <c r="M41" s="2"/>
      <c r="N41" s="1"/>
      <c r="O41" s="1"/>
      <c r="P41" s="1"/>
    </row>
    <row r="42" spans="1:16">
      <c r="A42" s="19" t="s">
        <v>26</v>
      </c>
      <c r="B42" s="19" t="s">
        <v>23</v>
      </c>
      <c r="C42" s="50">
        <v>67800</v>
      </c>
      <c r="D42" s="19">
        <v>22</v>
      </c>
      <c r="E42" s="19">
        <v>23</v>
      </c>
      <c r="F42" s="19">
        <f>Table1[[#This Row],[New position]]-Table1[[#This Row],[Old position]]</f>
        <v>1</v>
      </c>
      <c r="G42" s="27">
        <v>0.375</v>
      </c>
      <c r="H42" s="22">
        <v>1538257.72</v>
      </c>
      <c r="I42" s="11"/>
      <c r="M42" s="2"/>
      <c r="N42" s="1"/>
      <c r="O42" s="1"/>
      <c r="P42" s="1"/>
    </row>
    <row r="43" spans="1:16">
      <c r="A43" s="19" t="s">
        <v>27</v>
      </c>
      <c r="B43" s="19" t="s">
        <v>23</v>
      </c>
      <c r="C43" s="50">
        <v>277038.55</v>
      </c>
      <c r="D43" s="19">
        <v>11</v>
      </c>
      <c r="E43" s="19">
        <v>11</v>
      </c>
      <c r="F43" s="19">
        <f>Table1[[#This Row],[New position]]-Table1[[#This Row],[Old position]]</f>
        <v>0</v>
      </c>
      <c r="G43" s="27">
        <v>0.75</v>
      </c>
      <c r="H43" s="22">
        <v>3076515.44</v>
      </c>
      <c r="I43" s="11"/>
      <c r="M43" s="2"/>
      <c r="N43" s="1"/>
      <c r="O43" s="1"/>
      <c r="P43" s="1"/>
    </row>
    <row r="44" spans="1:16">
      <c r="A44" s="19" t="s">
        <v>28</v>
      </c>
      <c r="B44" s="19" t="s">
        <v>23</v>
      </c>
      <c r="C44" s="50">
        <v>20582.53</v>
      </c>
      <c r="D44" s="19">
        <v>74</v>
      </c>
      <c r="E44" s="19">
        <v>74</v>
      </c>
      <c r="F44" s="19">
        <f>Table1[[#This Row],[New position]]-Table1[[#This Row],[Old position]]</f>
        <v>0</v>
      </c>
      <c r="G44" s="27">
        <v>0.375</v>
      </c>
      <c r="H44" s="22">
        <v>1538257.72</v>
      </c>
      <c r="I44" s="11"/>
      <c r="M44" s="2"/>
      <c r="N44" s="1"/>
      <c r="O44" s="1"/>
      <c r="P44" s="1"/>
    </row>
    <row r="45" spans="1:16">
      <c r="A45" s="19" t="s">
        <v>29</v>
      </c>
      <c r="B45" s="19" t="s">
        <v>23</v>
      </c>
      <c r="C45" s="50">
        <v>28650</v>
      </c>
      <c r="D45" s="19">
        <v>108</v>
      </c>
      <c r="E45" s="19">
        <v>108</v>
      </c>
      <c r="F45" s="19">
        <f>Table1[[#This Row],[New position]]-Table1[[#This Row],[Old position]]</f>
        <v>0</v>
      </c>
      <c r="G45" s="27">
        <v>0.75</v>
      </c>
      <c r="H45" s="22">
        <v>3076515.44</v>
      </c>
      <c r="I45" s="11"/>
      <c r="M45" s="2"/>
      <c r="N45" s="1"/>
      <c r="O45" s="1"/>
      <c r="P45" s="1"/>
    </row>
    <row r="46" spans="1:16">
      <c r="A46" s="19" t="s">
        <v>30</v>
      </c>
      <c r="B46" s="19" t="s">
        <v>23</v>
      </c>
      <c r="C46" s="50">
        <v>90854.38</v>
      </c>
      <c r="D46" s="19">
        <v>34</v>
      </c>
      <c r="E46" s="19">
        <v>34</v>
      </c>
      <c r="F46" s="19">
        <f>Table1[[#This Row],[New position]]-Table1[[#This Row],[Old position]]</f>
        <v>0</v>
      </c>
      <c r="G46" s="27">
        <v>0.75</v>
      </c>
      <c r="H46" s="22">
        <v>3076515.44</v>
      </c>
      <c r="I46" s="11"/>
      <c r="M46" s="2"/>
      <c r="N46" s="1"/>
      <c r="O46" s="1"/>
      <c r="P46" s="1"/>
    </row>
    <row r="47" spans="1:16">
      <c r="A47" s="19" t="s">
        <v>31</v>
      </c>
      <c r="B47" s="19" t="s">
        <v>23</v>
      </c>
      <c r="C47" s="50">
        <v>60933.33</v>
      </c>
      <c r="D47" s="19">
        <v>51</v>
      </c>
      <c r="E47" s="19">
        <v>51</v>
      </c>
      <c r="F47" s="19">
        <f>Table1[[#This Row],[New position]]-Table1[[#This Row],[Old position]]</f>
        <v>0</v>
      </c>
      <c r="G47" s="27">
        <v>0.75</v>
      </c>
      <c r="H47" s="22">
        <v>3076515.44</v>
      </c>
      <c r="I47" s="11"/>
      <c r="M47" s="2"/>
      <c r="N47" s="1"/>
      <c r="O47" s="1"/>
      <c r="P47" s="1"/>
    </row>
    <row r="48" spans="1:16">
      <c r="A48" s="19" t="s">
        <v>32</v>
      </c>
      <c r="B48" s="19" t="s">
        <v>23</v>
      </c>
      <c r="C48" s="50">
        <v>105052.21</v>
      </c>
      <c r="D48" s="19">
        <v>14</v>
      </c>
      <c r="E48" s="19">
        <v>15</v>
      </c>
      <c r="F48" s="19">
        <f>Table1[[#This Row],[New position]]-Table1[[#This Row],[Old position]]</f>
        <v>1</v>
      </c>
      <c r="G48" s="27">
        <v>0.375</v>
      </c>
      <c r="H48" s="22">
        <v>1538257.72</v>
      </c>
      <c r="I48" s="11"/>
      <c r="M48" s="2"/>
      <c r="N48" s="1"/>
      <c r="O48" s="1"/>
      <c r="P48" s="1"/>
    </row>
    <row r="49" spans="1:16">
      <c r="A49" s="19" t="s">
        <v>58</v>
      </c>
      <c r="B49" s="19" t="s">
        <v>23</v>
      </c>
      <c r="C49" s="50">
        <v>164577.60000000001</v>
      </c>
      <c r="D49" s="19">
        <v>10</v>
      </c>
      <c r="E49" s="19">
        <v>9</v>
      </c>
      <c r="F49" s="19">
        <f>Table1[[#This Row],[New position]]-Table1[[#This Row],[Old position]]</f>
        <v>-1</v>
      </c>
      <c r="G49" s="27">
        <v>0.375</v>
      </c>
      <c r="H49" s="22">
        <v>1538257.72</v>
      </c>
      <c r="I49" s="11" t="s">
        <v>70</v>
      </c>
      <c r="M49" s="2"/>
      <c r="N49" s="1"/>
      <c r="O49" s="1"/>
      <c r="P49" s="1"/>
    </row>
    <row r="50" spans="1:16">
      <c r="A50" s="19" t="s">
        <v>40</v>
      </c>
      <c r="B50" s="19" t="s">
        <v>23</v>
      </c>
      <c r="C50" s="50">
        <v>88275.6</v>
      </c>
      <c r="D50" s="19">
        <v>35</v>
      </c>
      <c r="E50" s="19">
        <v>35</v>
      </c>
      <c r="F50" s="19">
        <f>Table1[[#This Row],[New position]]-Table1[[#This Row],[Old position]]</f>
        <v>0</v>
      </c>
      <c r="G50" s="27">
        <v>0.75</v>
      </c>
      <c r="H50" s="22">
        <v>3076515.44</v>
      </c>
      <c r="I50" s="11"/>
      <c r="M50" s="2"/>
      <c r="N50" s="1"/>
      <c r="O50" s="1"/>
      <c r="P50" s="1"/>
    </row>
    <row r="51" spans="1:16">
      <c r="A51" s="19" t="s">
        <v>41</v>
      </c>
      <c r="B51" s="19" t="s">
        <v>23</v>
      </c>
      <c r="C51" s="50">
        <v>45860</v>
      </c>
      <c r="D51" s="19">
        <v>68</v>
      </c>
      <c r="E51" s="19">
        <v>68</v>
      </c>
      <c r="F51" s="19">
        <f>Table1[[#This Row],[New position]]-Table1[[#This Row],[Old position]]</f>
        <v>0</v>
      </c>
      <c r="G51" s="55">
        <v>0.75</v>
      </c>
      <c r="H51" s="22">
        <v>3076515.44</v>
      </c>
      <c r="I51" s="11"/>
      <c r="M51" s="2"/>
      <c r="N51" s="1"/>
      <c r="O51" s="1"/>
      <c r="P51" s="1"/>
    </row>
    <row r="52" spans="1:16">
      <c r="A52" s="19" t="s">
        <v>44</v>
      </c>
      <c r="B52" s="19" t="s">
        <v>23</v>
      </c>
      <c r="C52" s="50">
        <v>35650.9</v>
      </c>
      <c r="D52" s="19">
        <v>83</v>
      </c>
      <c r="E52" s="19">
        <v>86</v>
      </c>
      <c r="F52" s="19">
        <f>Table1[[#This Row],[New position]]-Table1[[#This Row],[Old position]]</f>
        <v>3</v>
      </c>
      <c r="G52" s="27">
        <v>0.75</v>
      </c>
      <c r="H52" s="22">
        <v>3076515.44</v>
      </c>
      <c r="I52" s="11"/>
      <c r="M52" s="2"/>
      <c r="N52" s="1"/>
      <c r="O52" s="1"/>
      <c r="P52" s="1"/>
    </row>
    <row r="53" spans="1:16">
      <c r="A53" s="19" t="s">
        <v>64</v>
      </c>
      <c r="B53" s="19" t="s">
        <v>23</v>
      </c>
      <c r="C53" s="50">
        <v>57837.51</v>
      </c>
      <c r="D53" s="19">
        <v>53</v>
      </c>
      <c r="E53" s="19">
        <v>53</v>
      </c>
      <c r="F53" s="19">
        <f>Table1[[#This Row],[New position]]-Table1[[#This Row],[Old position]]</f>
        <v>0</v>
      </c>
      <c r="G53" s="19">
        <v>0.75</v>
      </c>
      <c r="H53" s="22">
        <v>3076515.44</v>
      </c>
      <c r="I53" s="11"/>
      <c r="M53" s="2"/>
      <c r="N53" s="1"/>
      <c r="O53" s="1"/>
      <c r="P53" s="1"/>
    </row>
    <row r="54" spans="1:16">
      <c r="A54" s="19" t="s">
        <v>68</v>
      </c>
      <c r="B54" s="19" t="s">
        <v>23</v>
      </c>
      <c r="C54" s="50">
        <v>71220</v>
      </c>
      <c r="D54" s="19">
        <v>44</v>
      </c>
      <c r="E54" s="19">
        <v>44</v>
      </c>
      <c r="F54" s="19">
        <f>Table1[[#This Row],[New position]]-Table1[[#This Row],[Old position]]</f>
        <v>0</v>
      </c>
      <c r="G54" s="19">
        <v>0.75</v>
      </c>
      <c r="H54" s="22">
        <v>3076515.44</v>
      </c>
      <c r="I54" s="11"/>
      <c r="M54" s="2"/>
      <c r="N54" s="1"/>
      <c r="O54" s="1"/>
      <c r="P54" s="1"/>
    </row>
    <row r="55" spans="1:16">
      <c r="A55" s="19" t="s">
        <v>42</v>
      </c>
      <c r="B55" s="19"/>
      <c r="C55" s="50"/>
      <c r="D55" s="19"/>
      <c r="E55" s="19"/>
      <c r="F55" s="19"/>
      <c r="G55" s="55">
        <v>30.5</v>
      </c>
      <c r="H55" s="22"/>
      <c r="I55" s="11"/>
      <c r="J55" s="1"/>
      <c r="M55" s="1"/>
      <c r="N55" s="1"/>
      <c r="O55" s="1"/>
      <c r="P55" s="1"/>
    </row>
    <row r="56" spans="1:16">
      <c r="A56" s="19" t="s">
        <v>53</v>
      </c>
      <c r="B56" s="19"/>
      <c r="C56" s="50"/>
      <c r="D56" s="19">
        <v>800</v>
      </c>
      <c r="E56" s="19"/>
      <c r="F56" s="19"/>
      <c r="G56" s="55"/>
      <c r="H56" s="22"/>
      <c r="I56" s="11"/>
      <c r="J56" s="1"/>
      <c r="M56" s="1"/>
      <c r="N56" s="1"/>
      <c r="O56" s="1"/>
      <c r="P56" s="1"/>
    </row>
    <row r="57" spans="1:16">
      <c r="A57" s="54"/>
      <c r="B57" s="43"/>
      <c r="C57" s="53"/>
      <c r="D57" s="44"/>
      <c r="E57" s="45"/>
      <c r="F57" s="46"/>
      <c r="G57" s="47"/>
      <c r="H57" s="48"/>
      <c r="I57" s="9"/>
      <c r="J57" s="16"/>
    </row>
    <row r="58" spans="1:16">
      <c r="B58" s="10" t="s">
        <v>65</v>
      </c>
      <c r="D58" s="7"/>
      <c r="E58" s="10" t="s">
        <v>62</v>
      </c>
      <c r="F58" s="1"/>
      <c r="G58" s="52"/>
      <c r="H58" s="3" t="s">
        <v>3</v>
      </c>
      <c r="J58" s="1"/>
    </row>
    <row r="59" spans="1:16">
      <c r="B59" s="10" t="s">
        <v>2</v>
      </c>
      <c r="D59" s="7"/>
      <c r="E59" s="10" t="s">
        <v>63</v>
      </c>
      <c r="F59" s="1"/>
      <c r="G59" s="52"/>
      <c r="H59" s="3" t="s">
        <v>4</v>
      </c>
      <c r="J59" s="56"/>
    </row>
    <row r="60" spans="1:16">
      <c r="D60" s="1"/>
      <c r="G60"/>
      <c r="H60" s="1"/>
      <c r="J60" s="1"/>
    </row>
    <row r="61" spans="1:16">
      <c r="B61" s="5"/>
      <c r="D61" s="1"/>
      <c r="E61" s="5"/>
      <c r="F61" s="52"/>
      <c r="H61" s="6"/>
      <c r="J61" s="1"/>
    </row>
    <row r="62" spans="1:16">
      <c r="H62" s="1"/>
      <c r="I62" s="1"/>
    </row>
    <row r="63" spans="1:16">
      <c r="A63" s="10"/>
      <c r="G63" s="56"/>
    </row>
    <row r="64" spans="1:16">
      <c r="A64" s="10"/>
      <c r="D64" s="60"/>
    </row>
    <row r="65" spans="1:10">
      <c r="D65" s="60"/>
      <c r="J65" s="52"/>
    </row>
    <row r="66" spans="1:10">
      <c r="A66" s="4"/>
      <c r="D66" s="60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12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1" sqref="N21"/>
    </sheetView>
  </sheetViews>
  <sheetFormatPr defaultColWidth="8.85546875" defaultRowHeight="15"/>
  <sheetData/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2021-06-17T03:56:11Z</cp:lastPrinted>
  <dcterms:created xsi:type="dcterms:W3CDTF">2020-06-30T03:42:56Z</dcterms:created>
  <dcterms:modified xsi:type="dcterms:W3CDTF">2021-06-17T04:31:22Z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