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2445" yWindow="1530" windowWidth="16590" windowHeight="14415" activeTab="2"/>
  </bookViews>
  <sheets>
    <sheet name="Sheet1" sheetId="1" r:id="rId1"/>
    <sheet name="Sheet2" sheetId="3" r:id="rId2"/>
    <sheet name="Sheet1 (2)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4" l="1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C8" i="4"/>
  <c r="C2" i="4" s="1"/>
  <c r="C7" i="4"/>
  <c r="C3" i="4" l="1"/>
  <c r="F53" i="1"/>
  <c r="F23" i="1" l="1"/>
  <c r="F24" i="1"/>
  <c r="F25" i="1"/>
  <c r="F31" i="1" l="1"/>
  <c r="C7" i="1"/>
  <c r="C8" i="1" l="1"/>
  <c r="C3" i="1" s="1"/>
  <c r="C2" i="1" l="1"/>
  <c r="F54" i="1"/>
  <c r="F34" i="1" l="1"/>
  <c r="F52" i="1"/>
  <c r="F21" i="1"/>
  <c r="F22" i="1"/>
  <c r="F51" i="1" l="1"/>
  <c r="F32" i="1" l="1"/>
  <c r="F33" i="1"/>
  <c r="F35" i="1"/>
  <c r="F36" i="1"/>
  <c r="F37" i="1"/>
  <c r="F38" i="1"/>
  <c r="F39" i="1"/>
  <c r="F20" i="1"/>
  <c r="F19" i="1"/>
  <c r="F50" i="1" l="1"/>
  <c r="F49" i="1" l="1"/>
  <c r="F48" i="1"/>
  <c r="F47" i="1"/>
  <c r="F46" i="1"/>
  <c r="F45" i="1"/>
  <c r="F44" i="1"/>
  <c r="F43" i="1"/>
  <c r="F17" i="1"/>
  <c r="F16" i="1"/>
  <c r="F15" i="1"/>
  <c r="F28" i="1" l="1"/>
  <c r="F29" i="1"/>
  <c r="F42" i="1" l="1"/>
  <c r="F41" i="1"/>
  <c r="F40" i="1"/>
  <c r="F30" i="1"/>
  <c r="F27" i="1"/>
  <c r="F26" i="1"/>
  <c r="F18" i="1"/>
  <c r="F14" i="1"/>
  <c r="F13" i="1"/>
  <c r="F12" i="1"/>
  <c r="F11" i="1"/>
</calcChain>
</file>

<file path=xl/sharedStrings.xml><?xml version="1.0" encoding="utf-8"?>
<sst xmlns="http://schemas.openxmlformats.org/spreadsheetml/2006/main" count="222" uniqueCount="69">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</sst>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44" fontId="2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9104" y="381828"/>
          <a:ext cx="2869647" cy="6035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5" totalsRowShown="0" headerRowDxfId="27" dataDxfId="25" headerRowBorderDxfId="26" tableBorderDxfId="24" totalsRowBorderDxfId="23">
  <autoFilter ref="A10:I55"/>
  <tableColumns count="9">
    <tableColumn id="1" name="Symbol" dataDxfId="22"/>
    <tableColumn id="2" name="SecType" dataDxfId="21"/>
    <tableColumn id="5" name="Last_Price" dataDxfId="20" dataCellStyle="Currency"/>
    <tableColumn id="12" name="Old position" dataDxfId="19" dataCellStyle="Currency"/>
    <tableColumn id="13" name="New position" dataDxfId="18" dataCellStyle="Currency"/>
    <tableColumn id="7" name="Change" dataDxfId="17">
      <calculatedColumnFormula>ROUND(Table1[[#This Row],[New position]]-Table1[[#This Row],[Old position]], -2)</calculatedColumnFormula>
    </tableColumn>
    <tableColumn id="4" name="Weights (%)" dataDxfId="16"/>
    <tableColumn id="3" name="Target allocation ($)" dataDxfId="15" dataCellStyle="Currency"/>
    <tableColumn id="8" name="Comments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0:I55" totalsRowShown="0" headerRowDxfId="13" dataDxfId="12" headerRowBorderDxfId="10" tableBorderDxfId="11" totalsRowBorderDxfId="9">
  <autoFilter ref="A10:I55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ROUND(Table13[[#This Row],[New position]]-Table13[[#This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2" zoomScale="96" zoomScaleNormal="96" workbookViewId="0">
      <selection activeCell="H67" sqref="H67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6" bestFit="1" customWidth="1"/>
    <col min="12" max="16384" width="9.140625" style="1"/>
  </cols>
  <sheetData>
    <row r="1" spans="1:13" s="28" customFormat="1" ht="12.75">
      <c r="A1" s="58" t="s">
        <v>0</v>
      </c>
      <c r="B1" s="58"/>
      <c r="C1" s="27">
        <v>44371</v>
      </c>
      <c r="E1" s="29"/>
      <c r="F1" s="29"/>
      <c r="H1" s="30"/>
    </row>
    <row r="2" spans="1:13" s="28" customFormat="1" ht="12.75">
      <c r="A2" s="58" t="s">
        <v>11</v>
      </c>
      <c r="B2" s="58"/>
      <c r="C2" s="31">
        <f>C8/C7</f>
        <v>4.3719035909876727</v>
      </c>
      <c r="D2" s="32"/>
      <c r="E2" s="33"/>
      <c r="F2" s="34"/>
      <c r="H2" s="35"/>
    </row>
    <row r="3" spans="1:13" s="28" customFormat="1" ht="27" customHeight="1">
      <c r="A3" s="60" t="s">
        <v>12</v>
      </c>
      <c r="B3" s="60"/>
      <c r="C3" s="46">
        <f>(C8-SUM(H35:H39))/C7</f>
        <v>2.5558752210592712</v>
      </c>
      <c r="D3" s="32"/>
      <c r="E3" s="33"/>
      <c r="F3" s="34"/>
      <c r="H3" s="35"/>
    </row>
    <row r="4" spans="1:13" s="28" customFormat="1" ht="12.75">
      <c r="A4" s="58" t="s">
        <v>9</v>
      </c>
      <c r="B4" s="58"/>
      <c r="C4" s="36">
        <v>61849363</v>
      </c>
      <c r="D4" s="32"/>
      <c r="E4" s="37"/>
      <c r="F4" s="37"/>
      <c r="H4" s="35"/>
    </row>
    <row r="5" spans="1:13" s="28" customFormat="1" ht="12.75">
      <c r="A5" s="58" t="s">
        <v>7</v>
      </c>
      <c r="B5" s="58"/>
      <c r="C5" s="36">
        <v>0</v>
      </c>
      <c r="D5" s="32"/>
      <c r="E5" s="37"/>
      <c r="F5" s="37"/>
      <c r="H5" s="35"/>
    </row>
    <row r="6" spans="1:13" s="28" customFormat="1" ht="12.75">
      <c r="A6" s="58" t="s">
        <v>8</v>
      </c>
      <c r="B6" s="58"/>
      <c r="C6" s="36">
        <v>0</v>
      </c>
      <c r="D6" s="32"/>
      <c r="E6" s="37"/>
      <c r="F6" s="37"/>
      <c r="H6" s="35"/>
    </row>
    <row r="7" spans="1:13" s="28" customFormat="1" ht="12.75">
      <c r="A7" s="58" t="s">
        <v>10</v>
      </c>
      <c r="B7" s="58"/>
      <c r="C7" s="36">
        <f>C4-C6</f>
        <v>61849363</v>
      </c>
      <c r="D7" s="32"/>
      <c r="E7" s="37"/>
      <c r="F7" s="37"/>
      <c r="G7" s="48"/>
      <c r="H7" s="39"/>
    </row>
    <row r="8" spans="1:13" s="28" customFormat="1" ht="26.25" customHeight="1">
      <c r="A8" s="59" t="s">
        <v>6</v>
      </c>
      <c r="B8" s="59"/>
      <c r="C8" s="24">
        <f>SUM(Table1[Target allocation ($)])</f>
        <v>270399452.20000011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29</v>
      </c>
      <c r="D10" s="17" t="s">
        <v>30</v>
      </c>
      <c r="E10" s="13" t="s">
        <v>31</v>
      </c>
      <c r="F10" s="13" t="s">
        <v>5</v>
      </c>
      <c r="G10" s="17" t="s">
        <v>32</v>
      </c>
      <c r="H10" s="20" t="s">
        <v>33</v>
      </c>
      <c r="I10" s="23" t="s">
        <v>1</v>
      </c>
    </row>
    <row r="11" spans="1:13" s="2" customFormat="1">
      <c r="A11" s="18" t="s">
        <v>14</v>
      </c>
      <c r="B11" s="18" t="s">
        <v>18</v>
      </c>
      <c r="C11" s="47">
        <v>560.16</v>
      </c>
      <c r="D11" s="18">
        <v>2862</v>
      </c>
      <c r="E11" s="18">
        <v>2862</v>
      </c>
      <c r="F11" s="18">
        <f>Table1[[#This Row],[New position]]-Table1[[#This Row],[Old position]]</f>
        <v>0</v>
      </c>
      <c r="G11" s="26">
        <v>0.38500000000000001</v>
      </c>
      <c r="H11" s="21">
        <v>1601591.59</v>
      </c>
      <c r="I11" s="22"/>
      <c r="J11"/>
      <c r="K11" s="57"/>
    </row>
    <row r="12" spans="1:13" s="2" customFormat="1">
      <c r="A12" s="18" t="s">
        <v>15</v>
      </c>
      <c r="B12" s="18" t="s">
        <v>18</v>
      </c>
      <c r="C12" s="47">
        <v>206.15</v>
      </c>
      <c r="D12" s="18">
        <v>7586</v>
      </c>
      <c r="E12" s="18">
        <v>7586</v>
      </c>
      <c r="F12" s="18">
        <f>Table1[[#This Row],[New position]]-Table1[[#This Row],[Old position]]</f>
        <v>0</v>
      </c>
      <c r="G12" s="26">
        <v>0.38500000000000001</v>
      </c>
      <c r="H12" s="21">
        <v>1601591.59</v>
      </c>
      <c r="I12" s="22"/>
      <c r="J12"/>
      <c r="K12" s="57"/>
    </row>
    <row r="13" spans="1:13">
      <c r="A13" s="18" t="s">
        <v>19</v>
      </c>
      <c r="B13" s="18" t="s">
        <v>18</v>
      </c>
      <c r="C13" s="47">
        <v>26.68</v>
      </c>
      <c r="D13" s="18">
        <v>59936</v>
      </c>
      <c r="E13" s="18">
        <v>59936</v>
      </c>
      <c r="F13" s="18">
        <f>Table1[[#This Row],[New position]]-Table1[[#This Row],[Old position]]</f>
        <v>0</v>
      </c>
      <c r="G13" s="26">
        <v>0.38500000000000001</v>
      </c>
      <c r="H13" s="21">
        <v>1601591.59</v>
      </c>
      <c r="I13" s="11"/>
      <c r="K13" s="57"/>
      <c r="M13" s="2"/>
    </row>
    <row r="14" spans="1:13" ht="15" customHeight="1">
      <c r="A14" s="18" t="s">
        <v>44</v>
      </c>
      <c r="B14" s="18" t="s">
        <v>18</v>
      </c>
      <c r="C14" s="47">
        <v>55.23</v>
      </c>
      <c r="D14" s="18">
        <v>28698</v>
      </c>
      <c r="E14" s="18">
        <v>28698</v>
      </c>
      <c r="F14" s="18">
        <f>Table1[[#This Row],[New position]]-Table1[[#This Row],[Old position]]</f>
        <v>0</v>
      </c>
      <c r="G14" s="26">
        <v>0.38500000000000001</v>
      </c>
      <c r="H14" s="21">
        <v>1601591.59</v>
      </c>
      <c r="I14" s="11"/>
      <c r="K14" s="57"/>
      <c r="M14" s="2"/>
    </row>
    <row r="15" spans="1:13">
      <c r="A15" s="18" t="s">
        <v>45</v>
      </c>
      <c r="B15" s="18" t="s">
        <v>18</v>
      </c>
      <c r="C15" s="47">
        <v>156.37</v>
      </c>
      <c r="D15" s="18">
        <v>10278</v>
      </c>
      <c r="E15" s="18">
        <v>10278</v>
      </c>
      <c r="F15" s="18">
        <f>Table1[[#This Row],[New position]]-Table1[[#This Row],[Old position]]</f>
        <v>0</v>
      </c>
      <c r="G15" s="26">
        <v>0.38500000000000001</v>
      </c>
      <c r="H15" s="21">
        <v>1601591.59</v>
      </c>
      <c r="I15" s="11"/>
      <c r="K15" s="57"/>
      <c r="M15" s="2"/>
    </row>
    <row r="16" spans="1:13">
      <c r="A16" s="18" t="s">
        <v>48</v>
      </c>
      <c r="B16" s="18" t="s">
        <v>18</v>
      </c>
      <c r="C16" s="47">
        <v>25.45</v>
      </c>
      <c r="D16" s="18">
        <v>62378</v>
      </c>
      <c r="E16" s="18">
        <v>62378</v>
      </c>
      <c r="F16" s="18">
        <f>Table1[[#This Row],[New position]]-Table1[[#This Row],[Old position]]</f>
        <v>0</v>
      </c>
      <c r="G16" s="26">
        <v>0.38500000000000001</v>
      </c>
      <c r="H16" s="21">
        <v>1601591.59</v>
      </c>
      <c r="I16" s="11"/>
      <c r="K16" s="57"/>
      <c r="M16" s="2"/>
    </row>
    <row r="17" spans="1:13">
      <c r="A17" s="18" t="s">
        <v>49</v>
      </c>
      <c r="B17" s="18" t="s">
        <v>18</v>
      </c>
      <c r="C17" s="47">
        <v>66.05</v>
      </c>
      <c r="D17" s="18">
        <v>24270</v>
      </c>
      <c r="E17" s="18">
        <v>24270</v>
      </c>
      <c r="F17" s="18">
        <f>Table1[[#This Row],[New position]]-Table1[[#This Row],[Old position]]</f>
        <v>0</v>
      </c>
      <c r="G17" s="26">
        <v>0.38500000000000001</v>
      </c>
      <c r="H17" s="21">
        <v>1601591.59</v>
      </c>
      <c r="I17" s="11"/>
      <c r="K17" s="57"/>
      <c r="M17" s="2"/>
    </row>
    <row r="18" spans="1:13">
      <c r="A18" s="18" t="s">
        <v>50</v>
      </c>
      <c r="B18" s="18" t="s">
        <v>18</v>
      </c>
      <c r="C18" s="47">
        <v>361.6</v>
      </c>
      <c r="D18" s="18">
        <v>4452</v>
      </c>
      <c r="E18" s="18">
        <v>4452</v>
      </c>
      <c r="F18" s="18">
        <f>Table1[[#This Row],[New position]]-Table1[[#This Row],[Old position]]</f>
        <v>0</v>
      </c>
      <c r="G18" s="26">
        <v>0.38500000000000001</v>
      </c>
      <c r="H18" s="21">
        <v>1601591.59</v>
      </c>
      <c r="I18" s="11"/>
      <c r="K18" s="57"/>
      <c r="M18" s="2"/>
    </row>
    <row r="19" spans="1:13">
      <c r="A19" s="18" t="s">
        <v>53</v>
      </c>
      <c r="B19" s="18" t="s">
        <v>18</v>
      </c>
      <c r="C19" s="47">
        <v>44.01</v>
      </c>
      <c r="D19" s="18">
        <v>36562</v>
      </c>
      <c r="E19" s="18">
        <v>36562</v>
      </c>
      <c r="F19" s="18">
        <f>Table1[[#This Row],[New position]]-Table1[[#This Row],[Old position]]</f>
        <v>0</v>
      </c>
      <c r="G19" s="26">
        <v>0.38500000000000001</v>
      </c>
      <c r="H19" s="21">
        <v>1601591.59</v>
      </c>
      <c r="I19" s="11"/>
      <c r="K19" s="57"/>
      <c r="M19" s="2"/>
    </row>
    <row r="20" spans="1:13">
      <c r="A20" s="18" t="s">
        <v>54</v>
      </c>
      <c r="B20" s="18" t="s">
        <v>18</v>
      </c>
      <c r="C20" s="47">
        <v>32.04</v>
      </c>
      <c r="D20" s="18">
        <v>49840</v>
      </c>
      <c r="E20" s="18">
        <v>49840</v>
      </c>
      <c r="F20" s="18">
        <f>Table1[[#This Row],[New position]]-Table1[[#This Row],[Old position]]</f>
        <v>0</v>
      </c>
      <c r="G20" s="26">
        <v>0.38500000000000001</v>
      </c>
      <c r="H20" s="21">
        <v>1601591.59</v>
      </c>
      <c r="I20" s="11"/>
      <c r="K20" s="57"/>
      <c r="M20" s="2"/>
    </row>
    <row r="21" spans="1:13">
      <c r="A21" s="18" t="s">
        <v>60</v>
      </c>
      <c r="B21" s="18" t="s">
        <v>18</v>
      </c>
      <c r="C21" s="47">
        <v>43.5</v>
      </c>
      <c r="D21" s="18">
        <v>36378</v>
      </c>
      <c r="E21" s="18">
        <v>36378</v>
      </c>
      <c r="F21" s="18">
        <f>Table1[[#This Row],[New position]]-Table1[[#This Row],[Old position]]</f>
        <v>0</v>
      </c>
      <c r="G21" s="26">
        <v>0.38500000000000001</v>
      </c>
      <c r="H21" s="21">
        <v>1601591.59</v>
      </c>
      <c r="I21" s="11"/>
      <c r="K21" s="57"/>
      <c r="M21" s="2"/>
    </row>
    <row r="22" spans="1:13">
      <c r="A22" s="18" t="s">
        <v>61</v>
      </c>
      <c r="B22" s="18" t="s">
        <v>18</v>
      </c>
      <c r="C22" s="47">
        <v>95.97</v>
      </c>
      <c r="D22" s="18">
        <v>16638</v>
      </c>
      <c r="E22" s="18">
        <v>16638</v>
      </c>
      <c r="F22" s="18">
        <f>Table1[[#This Row],[New position]]-Table1[[#This Row],[Old position]]</f>
        <v>0</v>
      </c>
      <c r="G22" s="26">
        <v>0.38500000000000001</v>
      </c>
      <c r="H22" s="21">
        <v>1601591.59</v>
      </c>
      <c r="I22" s="11"/>
      <c r="K22" s="57"/>
      <c r="M22" s="2"/>
    </row>
    <row r="23" spans="1:13">
      <c r="A23" s="18" t="s">
        <v>65</v>
      </c>
      <c r="B23" s="18" t="s">
        <v>18</v>
      </c>
      <c r="C23" s="47">
        <v>164.78</v>
      </c>
      <c r="D23" s="18">
        <v>9770</v>
      </c>
      <c r="E23" s="18">
        <v>9770</v>
      </c>
      <c r="F23" s="18">
        <f>Table1[[#This Row],[New position]]-Table1[[#This Row],[Old position]]</f>
        <v>0</v>
      </c>
      <c r="G23" s="26">
        <v>0.38500000000000001</v>
      </c>
      <c r="H23" s="21">
        <v>1601591.59</v>
      </c>
      <c r="I23" s="11"/>
      <c r="K23" s="57"/>
      <c r="M23" s="2"/>
    </row>
    <row r="24" spans="1:13">
      <c r="A24" s="18" t="s">
        <v>66</v>
      </c>
      <c r="B24" s="18" t="s">
        <v>18</v>
      </c>
      <c r="C24" s="47">
        <v>66.44</v>
      </c>
      <c r="D24" s="18">
        <v>23859</v>
      </c>
      <c r="E24" s="18">
        <v>23859</v>
      </c>
      <c r="F24" s="18">
        <f>Table1[[#This Row],[New position]]-Table1[[#This Row],[Old position]]</f>
        <v>0</v>
      </c>
      <c r="G24" s="26">
        <v>0.38500000000000001</v>
      </c>
      <c r="H24" s="21">
        <v>1601591.59</v>
      </c>
      <c r="I24" s="11"/>
      <c r="K24" s="57"/>
      <c r="M24" s="2"/>
    </row>
    <row r="25" spans="1:13">
      <c r="A25" s="18" t="s">
        <v>67</v>
      </c>
      <c r="B25" s="18" t="s">
        <v>18</v>
      </c>
      <c r="C25" s="47">
        <v>346.95</v>
      </c>
      <c r="D25" s="18">
        <v>4606</v>
      </c>
      <c r="E25" s="18">
        <v>4606</v>
      </c>
      <c r="F25" s="18">
        <f>Table1[[#This Row],[New position]]-Table1[[#This Row],[Old position]]</f>
        <v>0</v>
      </c>
      <c r="G25" s="26">
        <v>0.38500000000000001</v>
      </c>
      <c r="H25" s="21">
        <v>1601591.59</v>
      </c>
      <c r="I25" s="11"/>
      <c r="K25" s="57"/>
      <c r="M25" s="2"/>
    </row>
    <row r="26" spans="1:13">
      <c r="A26" s="18" t="s">
        <v>13</v>
      </c>
      <c r="B26" s="18" t="s">
        <v>18</v>
      </c>
      <c r="C26" s="47">
        <v>349.66</v>
      </c>
      <c r="D26" s="18">
        <v>235412</v>
      </c>
      <c r="E26" s="18">
        <v>235412</v>
      </c>
      <c r="F26" s="18">
        <f>Table1[[#This Row],[New position]]-Table1[[#This Row],[Old position]]</f>
        <v>0</v>
      </c>
      <c r="G26" s="26">
        <v>19.8</v>
      </c>
      <c r="H26" s="21">
        <v>82368145.109999999</v>
      </c>
      <c r="I26" s="11"/>
      <c r="K26" s="57"/>
      <c r="M26" s="2"/>
    </row>
    <row r="27" spans="1:13">
      <c r="A27" s="18" t="s">
        <v>39</v>
      </c>
      <c r="B27" s="18" t="s">
        <v>18</v>
      </c>
      <c r="C27" s="47">
        <v>105.44</v>
      </c>
      <c r="D27" s="18">
        <v>29105</v>
      </c>
      <c r="E27" s="18">
        <v>29105</v>
      </c>
      <c r="F27" s="18">
        <f>Table1[[#This Row],[New position]]-Table1[[#This Row],[Old position]]</f>
        <v>0</v>
      </c>
      <c r="G27" s="26">
        <v>0.74199999999999999</v>
      </c>
      <c r="H27" s="21">
        <v>3087796.64</v>
      </c>
      <c r="I27" s="11"/>
      <c r="K27" s="57"/>
      <c r="M27" s="2"/>
    </row>
    <row r="28" spans="1:13">
      <c r="A28" s="18" t="s">
        <v>42</v>
      </c>
      <c r="B28" s="18" t="s">
        <v>18</v>
      </c>
      <c r="C28" s="47">
        <v>63.3</v>
      </c>
      <c r="D28" s="18">
        <v>88263</v>
      </c>
      <c r="E28" s="18">
        <v>88263</v>
      </c>
      <c r="F28" s="18">
        <f>Table1[[#This Row],[New position]]-Table1[[#This Row],[Old position]]</f>
        <v>0</v>
      </c>
      <c r="G28" s="26">
        <v>1.361</v>
      </c>
      <c r="H28" s="21">
        <v>5662841.1799999997</v>
      </c>
      <c r="I28" s="11"/>
      <c r="K28" s="57"/>
      <c r="M28" s="2"/>
    </row>
    <row r="29" spans="1:13">
      <c r="A29" s="18" t="s">
        <v>43</v>
      </c>
      <c r="B29" s="18" t="s">
        <v>18</v>
      </c>
      <c r="C29" s="47">
        <v>54.86</v>
      </c>
      <c r="D29" s="18">
        <v>46687</v>
      </c>
      <c r="E29" s="18">
        <v>46687</v>
      </c>
      <c r="F29" s="18">
        <f>Table1[[#This Row],[New position]]-Table1[[#This Row],[Old position]]</f>
        <v>0</v>
      </c>
      <c r="G29" s="26">
        <v>0.61899999999999999</v>
      </c>
      <c r="H29" s="21">
        <v>2574018.6800000002</v>
      </c>
      <c r="I29" s="11"/>
      <c r="K29" s="57"/>
      <c r="M29" s="2"/>
    </row>
    <row r="30" spans="1:13">
      <c r="A30" s="18">
        <v>2823</v>
      </c>
      <c r="B30" s="18" t="s">
        <v>18</v>
      </c>
      <c r="C30" s="47">
        <v>2.57</v>
      </c>
      <c r="D30" s="18">
        <v>1103600</v>
      </c>
      <c r="E30" s="18">
        <v>1103600</v>
      </c>
      <c r="F30" s="18">
        <f>Table1[[#This Row],[New position]]-Table1[[#This Row],[Old position]]</f>
        <v>0</v>
      </c>
      <c r="G30" s="26">
        <v>0.68100000000000005</v>
      </c>
      <c r="H30" s="21">
        <v>2831420.38</v>
      </c>
      <c r="I30" s="11"/>
      <c r="K30" s="57"/>
      <c r="M30" s="2"/>
    </row>
    <row r="31" spans="1:13">
      <c r="A31" s="18">
        <v>2800</v>
      </c>
      <c r="B31" s="18" t="s">
        <v>18</v>
      </c>
      <c r="C31" s="47">
        <v>3.77</v>
      </c>
      <c r="D31" s="18">
        <v>748000</v>
      </c>
      <c r="E31" s="18">
        <v>748000</v>
      </c>
      <c r="F31" s="18">
        <f>Table1[[#This Row],[New position]]-Table1[[#This Row],[Old position]]</f>
        <v>0</v>
      </c>
      <c r="G31" s="26">
        <v>0.68100000000000005</v>
      </c>
      <c r="H31" s="21">
        <v>2831420.38</v>
      </c>
      <c r="I31" s="56"/>
      <c r="K31" s="57"/>
      <c r="M31" s="2"/>
    </row>
    <row r="32" spans="1:13">
      <c r="A32" s="18" t="s">
        <v>46</v>
      </c>
      <c r="B32" s="18" t="s">
        <v>18</v>
      </c>
      <c r="C32" s="47">
        <v>49.94</v>
      </c>
      <c r="D32" s="18">
        <v>112751</v>
      </c>
      <c r="E32" s="18">
        <v>112751</v>
      </c>
      <c r="F32" s="18">
        <f>Table1[[#This Row],[New position]]-Table1[[#This Row],[Old position]]</f>
        <v>0</v>
      </c>
      <c r="G32" s="26">
        <v>1.361</v>
      </c>
      <c r="H32" s="21">
        <v>5662841.1799999997</v>
      </c>
      <c r="I32" s="11"/>
      <c r="K32" s="57"/>
      <c r="M32" s="2"/>
    </row>
    <row r="33" spans="1:13">
      <c r="A33" s="18" t="s">
        <v>55</v>
      </c>
      <c r="B33" s="18" t="s">
        <v>18</v>
      </c>
      <c r="C33" s="47">
        <v>44.34</v>
      </c>
      <c r="D33" s="18">
        <v>58067</v>
      </c>
      <c r="E33" s="18">
        <v>58067</v>
      </c>
      <c r="F33" s="18">
        <f>Table1[[#This Row],[New position]]-Table1[[#This Row],[Old position]]</f>
        <v>0</v>
      </c>
      <c r="G33" s="26">
        <v>0.61899999999999999</v>
      </c>
      <c r="H33" s="21">
        <v>2574018.6800000002</v>
      </c>
      <c r="I33" s="11"/>
      <c r="K33" s="57"/>
      <c r="M33" s="2"/>
    </row>
    <row r="34" spans="1:13">
      <c r="A34" s="18" t="s">
        <v>63</v>
      </c>
      <c r="B34" s="18" t="s">
        <v>18</v>
      </c>
      <c r="C34" s="47">
        <v>37.520000000000003</v>
      </c>
      <c r="D34" s="18">
        <v>149735</v>
      </c>
      <c r="E34" s="18">
        <v>149735</v>
      </c>
      <c r="F34" s="18">
        <f>Table1[[#This Row],[New position]]-Table1[[#This Row],[Old position]]</f>
        <v>0</v>
      </c>
      <c r="G34" s="26">
        <v>1.361</v>
      </c>
      <c r="H34" s="21">
        <v>5662841.1799999997</v>
      </c>
      <c r="I34" s="55"/>
      <c r="K34" s="57"/>
      <c r="M34" s="2"/>
    </row>
    <row r="35" spans="1:13">
      <c r="A35" s="18" t="s">
        <v>41</v>
      </c>
      <c r="B35" s="18" t="s">
        <v>18</v>
      </c>
      <c r="C35" s="47">
        <v>30.66</v>
      </c>
      <c r="D35" s="18">
        <v>809161</v>
      </c>
      <c r="E35" s="18">
        <v>809161</v>
      </c>
      <c r="F35" s="18">
        <f>Table1[[#This Row],[New position]]-Table1[[#This Row],[Old position]]</f>
        <v>0</v>
      </c>
      <c r="G35" s="26">
        <v>6</v>
      </c>
      <c r="H35" s="21">
        <v>24960043.969999999</v>
      </c>
      <c r="I35" s="11"/>
      <c r="K35" s="57"/>
      <c r="M35" s="2"/>
    </row>
    <row r="36" spans="1:13">
      <c r="A36" s="18" t="s">
        <v>51</v>
      </c>
      <c r="B36" s="18" t="s">
        <v>18</v>
      </c>
      <c r="C36" s="47">
        <v>5.52</v>
      </c>
      <c r="D36" s="18">
        <v>2247180</v>
      </c>
      <c r="E36" s="18">
        <v>2247180</v>
      </c>
      <c r="F36" s="18">
        <f>Table1[[#This Row],[New position]]-Table1[[#This Row],[Old position]]</f>
        <v>0</v>
      </c>
      <c r="G36" s="26">
        <v>3</v>
      </c>
      <c r="H36" s="21">
        <v>12480021.99</v>
      </c>
      <c r="I36" s="11"/>
      <c r="K36" s="57"/>
      <c r="M36" s="2"/>
    </row>
    <row r="37" spans="1:13">
      <c r="A37" s="18" t="s">
        <v>21</v>
      </c>
      <c r="B37" s="18" t="s">
        <v>20</v>
      </c>
      <c r="C37" s="47">
        <v>220239.23</v>
      </c>
      <c r="D37" s="18">
        <v>113</v>
      </c>
      <c r="E37" s="18">
        <v>113</v>
      </c>
      <c r="F37" s="18">
        <f>Table1[[#This Row],[New position]]-Table1[[#This Row],[Old position]]</f>
        <v>0</v>
      </c>
      <c r="G37" s="26">
        <v>6</v>
      </c>
      <c r="H37" s="21">
        <v>24960043.969999999</v>
      </c>
      <c r="I37" s="11"/>
      <c r="K37" s="57"/>
      <c r="M37" s="2"/>
    </row>
    <row r="38" spans="1:13">
      <c r="A38" s="18" t="s">
        <v>34</v>
      </c>
      <c r="B38" s="18" t="s">
        <v>20</v>
      </c>
      <c r="C38" s="47">
        <v>231196.21</v>
      </c>
      <c r="D38" s="18">
        <v>107</v>
      </c>
      <c r="E38" s="18">
        <v>107</v>
      </c>
      <c r="F38" s="18">
        <f>Table1[[#This Row],[New position]]-Table1[[#This Row],[Old position]]</f>
        <v>0</v>
      </c>
      <c r="G38" s="26">
        <v>6</v>
      </c>
      <c r="H38" s="21">
        <v>24960043.969999999</v>
      </c>
      <c r="I38" s="11"/>
      <c r="K38" s="57"/>
      <c r="M38" s="2"/>
    </row>
    <row r="39" spans="1:13">
      <c r="A39" s="18" t="s">
        <v>35</v>
      </c>
      <c r="B39" s="18" t="s">
        <v>20</v>
      </c>
      <c r="C39" s="47">
        <v>97045.55</v>
      </c>
      <c r="D39" s="18">
        <v>256</v>
      </c>
      <c r="E39" s="18">
        <v>256</v>
      </c>
      <c r="F39" s="18">
        <f>Table1[[#This Row],[New position]]-Table1[[#This Row],[Old position]]</f>
        <v>0</v>
      </c>
      <c r="G39" s="26">
        <v>6</v>
      </c>
      <c r="H39" s="21">
        <v>24960043.969999999</v>
      </c>
      <c r="I39" s="11"/>
      <c r="K39" s="57"/>
      <c r="M39" s="2"/>
    </row>
    <row r="40" spans="1:13" ht="14.25" customHeight="1">
      <c r="A40" s="18" t="s">
        <v>22</v>
      </c>
      <c r="B40" s="18" t="s">
        <v>20</v>
      </c>
      <c r="C40" s="47">
        <v>106888.25</v>
      </c>
      <c r="D40" s="18">
        <v>16</v>
      </c>
      <c r="E40" s="18">
        <v>16</v>
      </c>
      <c r="F40" s="18">
        <f>Table1[[#This Row],[New position]]-Table1[[#This Row],[Old position]]</f>
        <v>0</v>
      </c>
      <c r="G40" s="26">
        <v>0.41699999999999998</v>
      </c>
      <c r="H40" s="21">
        <v>1733336.53</v>
      </c>
      <c r="I40" s="11"/>
      <c r="K40" s="57"/>
      <c r="M40" s="2"/>
    </row>
    <row r="41" spans="1:13">
      <c r="A41" s="18" t="s">
        <v>23</v>
      </c>
      <c r="B41" s="18" t="s">
        <v>20</v>
      </c>
      <c r="C41" s="47">
        <v>63887.54</v>
      </c>
      <c r="D41" s="18">
        <v>13</v>
      </c>
      <c r="E41" s="18">
        <v>14</v>
      </c>
      <c r="F41" s="18">
        <f>Table1[[#This Row],[New position]]-Table1[[#This Row],[Old position]]</f>
        <v>1</v>
      </c>
      <c r="G41" s="26">
        <v>0.20799999999999999</v>
      </c>
      <c r="H41" s="21">
        <v>866668.05</v>
      </c>
      <c r="I41" s="11"/>
      <c r="K41" s="57"/>
      <c r="M41" s="2"/>
    </row>
    <row r="42" spans="1:13">
      <c r="A42" s="18" t="s">
        <v>24</v>
      </c>
      <c r="B42" s="18" t="s">
        <v>20</v>
      </c>
      <c r="C42" s="47">
        <v>261278</v>
      </c>
      <c r="D42" s="18">
        <v>7</v>
      </c>
      <c r="E42" s="18">
        <v>7</v>
      </c>
      <c r="F42" s="18">
        <f>Table1[[#This Row],[New position]]-Table1[[#This Row],[Old position]]</f>
        <v>0</v>
      </c>
      <c r="G42" s="26">
        <v>0.41699999999999998</v>
      </c>
      <c r="H42" s="21">
        <v>1733336.53</v>
      </c>
      <c r="I42" s="11"/>
      <c r="K42" s="57"/>
      <c r="M42" s="2"/>
    </row>
    <row r="43" spans="1:13">
      <c r="A43" s="18" t="s">
        <v>25</v>
      </c>
      <c r="B43" s="18" t="s">
        <v>20</v>
      </c>
      <c r="C43" s="47">
        <v>20660.099999999999</v>
      </c>
      <c r="D43" s="18">
        <v>41</v>
      </c>
      <c r="E43" s="18">
        <v>41</v>
      </c>
      <c r="F43" s="18">
        <f>Table1[[#This Row],[New position]]-Table1[[#This Row],[Old position]]</f>
        <v>0</v>
      </c>
      <c r="G43" s="26">
        <v>0.20799999999999999</v>
      </c>
      <c r="H43" s="21">
        <v>866668.05</v>
      </c>
      <c r="I43" s="11"/>
      <c r="J43" s="54"/>
      <c r="K43" s="57"/>
      <c r="M43" s="2"/>
    </row>
    <row r="44" spans="1:13">
      <c r="A44" s="18" t="s">
        <v>26</v>
      </c>
      <c r="B44" s="18" t="s">
        <v>20</v>
      </c>
      <c r="C44" s="47">
        <v>26229.08</v>
      </c>
      <c r="D44" s="18">
        <v>64</v>
      </c>
      <c r="E44" s="18">
        <v>66</v>
      </c>
      <c r="F44" s="18">
        <f>Table1[[#This Row],[New position]]-Table1[[#This Row],[Old position]]</f>
        <v>2</v>
      </c>
      <c r="G44" s="26">
        <v>0.41699999999999998</v>
      </c>
      <c r="H44" s="21">
        <v>1733336.53</v>
      </c>
      <c r="I44" s="11"/>
      <c r="K44" s="57"/>
      <c r="M44" s="2"/>
    </row>
    <row r="45" spans="1:13">
      <c r="A45" s="18" t="s">
        <v>27</v>
      </c>
      <c r="B45" s="18" t="s">
        <v>20</v>
      </c>
      <c r="C45" s="47">
        <v>94489.279999999999</v>
      </c>
      <c r="D45" s="18">
        <v>18</v>
      </c>
      <c r="E45" s="18">
        <v>18</v>
      </c>
      <c r="F45" s="18">
        <f>Table1[[#This Row],[New position]]-Table1[[#This Row],[Old position]]</f>
        <v>0</v>
      </c>
      <c r="G45" s="26">
        <v>0.41699999999999998</v>
      </c>
      <c r="H45" s="21">
        <v>1733336.53</v>
      </c>
      <c r="I45" s="11"/>
      <c r="K45" s="57"/>
      <c r="M45" s="2"/>
    </row>
    <row r="46" spans="1:13">
      <c r="A46" s="18" t="s">
        <v>28</v>
      </c>
      <c r="B46" s="18" t="s">
        <v>20</v>
      </c>
      <c r="C46" s="47">
        <v>60413.1</v>
      </c>
      <c r="D46" s="18">
        <v>29</v>
      </c>
      <c r="E46" s="18">
        <v>29</v>
      </c>
      <c r="F46" s="18">
        <f>Table1[[#This Row],[New position]]-Table1[[#This Row],[Old position]]</f>
        <v>0</v>
      </c>
      <c r="G46" s="26">
        <v>0.41699999999999998</v>
      </c>
      <c r="H46" s="21">
        <v>1733336.53</v>
      </c>
      <c r="I46" s="11"/>
      <c r="K46" s="57"/>
      <c r="M46" s="2"/>
    </row>
    <row r="47" spans="1:13">
      <c r="A47" s="18" t="s">
        <v>52</v>
      </c>
      <c r="B47" s="18" t="s">
        <v>20</v>
      </c>
      <c r="C47" s="47">
        <v>158609.20000000001</v>
      </c>
      <c r="D47" s="18">
        <v>5</v>
      </c>
      <c r="E47" s="18">
        <v>5</v>
      </c>
      <c r="F47" s="18">
        <f>Table1[[#This Row],[New position]]-Table1[[#This Row],[Old position]]</f>
        <v>0</v>
      </c>
      <c r="G47" s="26">
        <v>0.20799999999999999</v>
      </c>
      <c r="H47" s="21">
        <v>866668.05</v>
      </c>
      <c r="I47" s="11"/>
      <c r="K47" s="57"/>
      <c r="M47" s="2"/>
    </row>
    <row r="48" spans="1:13">
      <c r="A48" s="18" t="s">
        <v>36</v>
      </c>
      <c r="B48" s="18" t="s">
        <v>20</v>
      </c>
      <c r="C48" s="47">
        <v>90648.58</v>
      </c>
      <c r="D48" s="18">
        <v>19</v>
      </c>
      <c r="E48" s="18">
        <v>19</v>
      </c>
      <c r="F48" s="18">
        <f>Table1[[#This Row],[New position]]-Table1[[#This Row],[Old position]]</f>
        <v>0</v>
      </c>
      <c r="G48" s="26">
        <v>0.41699999999999998</v>
      </c>
      <c r="H48" s="21">
        <v>1733336.53</v>
      </c>
      <c r="I48" s="11"/>
      <c r="K48" s="57"/>
      <c r="M48" s="2"/>
    </row>
    <row r="49" spans="1:13">
      <c r="A49" s="18" t="s">
        <v>37</v>
      </c>
      <c r="B49" s="18" t="s">
        <v>20</v>
      </c>
      <c r="C49" s="47">
        <v>40270</v>
      </c>
      <c r="D49" s="18">
        <v>41</v>
      </c>
      <c r="E49" s="18">
        <v>22</v>
      </c>
      <c r="F49" s="18">
        <f>Table1[[#This Row],[New position]]-Table1[[#This Row],[Old position]]</f>
        <v>-19</v>
      </c>
      <c r="G49" s="52">
        <v>0.20799999999999999</v>
      </c>
      <c r="H49" s="21">
        <v>866668.05</v>
      </c>
      <c r="I49" s="11"/>
      <c r="K49" s="57"/>
      <c r="M49" s="2"/>
    </row>
    <row r="50" spans="1:13">
      <c r="A50" s="18" t="s">
        <v>40</v>
      </c>
      <c r="B50" s="18" t="s">
        <v>20</v>
      </c>
      <c r="C50" s="47">
        <v>35163.550000000003</v>
      </c>
      <c r="D50" s="18">
        <v>49</v>
      </c>
      <c r="E50" s="18">
        <v>49</v>
      </c>
      <c r="F50" s="18">
        <f>Table1[[#This Row],[New position]]-Table1[[#This Row],[Old position]]</f>
        <v>0</v>
      </c>
      <c r="G50" s="26">
        <v>0.41699999999999998</v>
      </c>
      <c r="H50" s="21">
        <v>1733336.53</v>
      </c>
      <c r="I50" s="11"/>
      <c r="K50" s="57"/>
      <c r="M50" s="2"/>
    </row>
    <row r="51" spans="1:13">
      <c r="A51" s="18" t="s">
        <v>58</v>
      </c>
      <c r="B51" s="18" t="s">
        <v>20</v>
      </c>
      <c r="C51" s="47">
        <v>57217.7</v>
      </c>
      <c r="D51" s="18">
        <v>30</v>
      </c>
      <c r="E51" s="18">
        <v>30</v>
      </c>
      <c r="F51" s="18">
        <f>Table1[[#This Row],[New position]]-Table1[[#This Row],[Old position]]</f>
        <v>0</v>
      </c>
      <c r="G51" s="18">
        <v>0.41699999999999998</v>
      </c>
      <c r="H51" s="21">
        <v>1733336.53</v>
      </c>
      <c r="I51" s="11"/>
      <c r="K51" s="57"/>
      <c r="M51" s="2"/>
    </row>
    <row r="52" spans="1:13">
      <c r="A52" s="18" t="s">
        <v>62</v>
      </c>
      <c r="B52" s="18" t="s">
        <v>20</v>
      </c>
      <c r="C52" s="47">
        <v>72445.67</v>
      </c>
      <c r="D52" s="18">
        <v>24</v>
      </c>
      <c r="E52" s="18">
        <v>24</v>
      </c>
      <c r="F52" s="18">
        <f>Table1[[#This Row],[New position]]-Table1[[#This Row],[Old position]]</f>
        <v>0</v>
      </c>
      <c r="G52" s="18">
        <v>0.41699999999999998</v>
      </c>
      <c r="H52" s="21">
        <v>1733336.53</v>
      </c>
      <c r="I52" s="11"/>
      <c r="J52" s="1"/>
      <c r="K52" s="57"/>
      <c r="M52" s="2"/>
    </row>
    <row r="53" spans="1:13">
      <c r="A53" s="18" t="s">
        <v>64</v>
      </c>
      <c r="B53" s="18" t="s">
        <v>20</v>
      </c>
      <c r="C53" s="47">
        <v>54990</v>
      </c>
      <c r="D53" s="18">
        <v>16</v>
      </c>
      <c r="E53" s="18">
        <v>16</v>
      </c>
      <c r="F53" s="18">
        <f>Table1[[#This Row],[New position]]-Table1[[#This Row],[Old position]]</f>
        <v>0</v>
      </c>
      <c r="G53" s="18">
        <v>0.20799999999999999</v>
      </c>
      <c r="H53" s="21">
        <v>866668.05</v>
      </c>
      <c r="I53" s="11"/>
      <c r="J53" s="1"/>
      <c r="K53" s="57"/>
      <c r="M53" s="2"/>
    </row>
    <row r="54" spans="1:13">
      <c r="A54" s="18" t="s">
        <v>68</v>
      </c>
      <c r="B54" s="18" t="s">
        <v>20</v>
      </c>
      <c r="C54" s="47">
        <v>43410</v>
      </c>
      <c r="D54" s="18">
        <v>0</v>
      </c>
      <c r="E54" s="18">
        <v>20</v>
      </c>
      <c r="F54" s="18">
        <f>Table1[[#This Row],[New position]]-Table1[[#This Row],[Old position]]</f>
        <v>20</v>
      </c>
      <c r="G54" s="18">
        <v>0.20799999999999999</v>
      </c>
      <c r="H54" s="21">
        <v>866668.05</v>
      </c>
      <c r="I54" s="11"/>
      <c r="J54" s="15"/>
      <c r="K54" s="1"/>
      <c r="M54" s="2"/>
    </row>
    <row r="55" spans="1:13">
      <c r="A55" s="18" t="s">
        <v>38</v>
      </c>
      <c r="B55" s="18"/>
      <c r="C55" s="47"/>
      <c r="D55" s="18"/>
      <c r="E55" s="18"/>
      <c r="F55" s="18"/>
      <c r="G55" s="52">
        <v>35</v>
      </c>
      <c r="H55" s="21"/>
      <c r="I55" s="11"/>
      <c r="J55" s="1"/>
    </row>
    <row r="56" spans="1:13">
      <c r="A56" s="18" t="s">
        <v>47</v>
      </c>
      <c r="B56" s="18"/>
      <c r="C56" s="47"/>
      <c r="D56" s="18">
        <v>500</v>
      </c>
      <c r="E56" s="18"/>
      <c r="F56" s="18"/>
      <c r="G56" s="52"/>
      <c r="H56" s="21"/>
      <c r="I56" s="11"/>
      <c r="J56" s="53"/>
    </row>
    <row r="57" spans="1:13">
      <c r="A57" s="51"/>
      <c r="B57" s="40"/>
      <c r="C57" s="50"/>
      <c r="D57" s="41"/>
      <c r="E57" s="42"/>
      <c r="F57" s="43"/>
      <c r="G57" s="44"/>
      <c r="H57" s="45"/>
      <c r="I57" s="9"/>
      <c r="J57" s="1"/>
    </row>
    <row r="58" spans="1:13">
      <c r="B58" s="10" t="s">
        <v>59</v>
      </c>
      <c r="D58" s="7"/>
      <c r="E58" s="10" t="s">
        <v>56</v>
      </c>
      <c r="F58" s="1"/>
      <c r="G58" s="49"/>
      <c r="H58" s="3" t="s">
        <v>3</v>
      </c>
      <c r="J58" s="1"/>
    </row>
    <row r="59" spans="1:13">
      <c r="B59" s="10" t="s">
        <v>2</v>
      </c>
      <c r="D59" s="7"/>
      <c r="E59" s="10" t="s">
        <v>57</v>
      </c>
      <c r="F59" s="1"/>
      <c r="G59" s="49"/>
      <c r="H59" s="3" t="s">
        <v>4</v>
      </c>
    </row>
    <row r="60" spans="1:13">
      <c r="D60" s="1"/>
      <c r="G60"/>
      <c r="H60" s="1"/>
    </row>
    <row r="61" spans="1:13">
      <c r="B61" s="5"/>
      <c r="D61" s="1"/>
      <c r="E61" s="5"/>
      <c r="F61" s="49"/>
      <c r="H61" s="6"/>
    </row>
    <row r="62" spans="1:13">
      <c r="H62" s="1"/>
      <c r="I62" s="1"/>
      <c r="J62" s="49"/>
    </row>
    <row r="63" spans="1:13">
      <c r="A63" s="10"/>
      <c r="G63" s="53"/>
    </row>
    <row r="64" spans="1:13">
      <c r="A64" s="10"/>
      <c r="D64" s="54"/>
    </row>
    <row r="65" spans="1:7">
      <c r="D65" s="54"/>
    </row>
    <row r="66" spans="1:7">
      <c r="A66" s="4"/>
      <c r="D66" s="54"/>
    </row>
    <row r="67" spans="1:7">
      <c r="G67" s="53"/>
    </row>
    <row r="68" spans="1:7">
      <c r="G68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32" zoomScale="96" zoomScaleNormal="96" workbookViewId="0">
      <selection activeCell="E43" sqref="E43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6" bestFit="1" customWidth="1"/>
    <col min="12" max="16384" width="9.140625" style="1"/>
  </cols>
  <sheetData>
    <row r="1" spans="1:13" s="28" customFormat="1" ht="12.75">
      <c r="A1" s="58" t="s">
        <v>0</v>
      </c>
      <c r="B1" s="58"/>
      <c r="C1" s="27">
        <v>44371</v>
      </c>
      <c r="E1" s="29"/>
      <c r="F1" s="29"/>
      <c r="H1" s="30"/>
    </row>
    <row r="2" spans="1:13" s="28" customFormat="1" ht="12.75">
      <c r="A2" s="58" t="s">
        <v>11</v>
      </c>
      <c r="B2" s="58"/>
      <c r="C2" s="31">
        <f>C8/C7</f>
        <v>4.3719035909876727</v>
      </c>
      <c r="D2" s="32"/>
      <c r="E2" s="33"/>
      <c r="F2" s="34"/>
      <c r="H2" s="35"/>
    </row>
    <row r="3" spans="1:13" s="28" customFormat="1" ht="27" customHeight="1">
      <c r="A3" s="60" t="s">
        <v>12</v>
      </c>
      <c r="B3" s="60"/>
      <c r="C3" s="46">
        <f>(C8-SUM(H35:H39))/C7</f>
        <v>2.5558752210592712</v>
      </c>
      <c r="D3" s="32"/>
      <c r="E3" s="33"/>
      <c r="F3" s="34"/>
      <c r="H3" s="35"/>
    </row>
    <row r="4" spans="1:13" s="28" customFormat="1" ht="12.75">
      <c r="A4" s="58" t="s">
        <v>9</v>
      </c>
      <c r="B4" s="58"/>
      <c r="C4" s="36">
        <v>61849363</v>
      </c>
      <c r="D4" s="32"/>
      <c r="E4" s="37"/>
      <c r="F4" s="37"/>
      <c r="H4" s="35"/>
    </row>
    <row r="5" spans="1:13" s="28" customFormat="1" ht="12.75">
      <c r="A5" s="58" t="s">
        <v>7</v>
      </c>
      <c r="B5" s="58"/>
      <c r="C5" s="36">
        <v>0</v>
      </c>
      <c r="D5" s="32"/>
      <c r="E5" s="37"/>
      <c r="F5" s="37"/>
      <c r="H5" s="35"/>
    </row>
    <row r="6" spans="1:13" s="28" customFormat="1" ht="12.75">
      <c r="A6" s="58" t="s">
        <v>8</v>
      </c>
      <c r="B6" s="58"/>
      <c r="C6" s="36">
        <v>0</v>
      </c>
      <c r="D6" s="32"/>
      <c r="E6" s="37"/>
      <c r="F6" s="37"/>
      <c r="H6" s="35"/>
    </row>
    <row r="7" spans="1:13" s="28" customFormat="1" ht="12.75">
      <c r="A7" s="58" t="s">
        <v>10</v>
      </c>
      <c r="B7" s="58"/>
      <c r="C7" s="36">
        <f>C4-C6</f>
        <v>61849363</v>
      </c>
      <c r="D7" s="32"/>
      <c r="E7" s="37"/>
      <c r="F7" s="37"/>
      <c r="G7" s="48"/>
      <c r="H7" s="39"/>
    </row>
    <row r="8" spans="1:13" s="28" customFormat="1" ht="26.25" customHeight="1">
      <c r="A8" s="59" t="s">
        <v>6</v>
      </c>
      <c r="B8" s="59"/>
      <c r="C8" s="24">
        <f>SUM(Table13[Target allocation ($)])</f>
        <v>270399452.20000011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29</v>
      </c>
      <c r="D10" s="17" t="s">
        <v>30</v>
      </c>
      <c r="E10" s="13" t="s">
        <v>31</v>
      </c>
      <c r="F10" s="13" t="s">
        <v>5</v>
      </c>
      <c r="G10" s="17" t="s">
        <v>32</v>
      </c>
      <c r="H10" s="20" t="s">
        <v>33</v>
      </c>
      <c r="I10" s="23" t="s">
        <v>1</v>
      </c>
    </row>
    <row r="11" spans="1:13" s="2" customFormat="1">
      <c r="A11" s="18" t="s">
        <v>14</v>
      </c>
      <c r="B11" s="18" t="s">
        <v>18</v>
      </c>
      <c r="C11" s="47">
        <v>560.16</v>
      </c>
      <c r="D11" s="18">
        <v>2862</v>
      </c>
      <c r="E11" s="18">
        <v>2862</v>
      </c>
      <c r="F11" s="18">
        <f>Table13[[#This Row],[New position]]-Table13[[#This Row],[Old position]]</f>
        <v>0</v>
      </c>
      <c r="G11" s="26">
        <v>0.38500000000000001</v>
      </c>
      <c r="H11" s="21">
        <v>1601591.59</v>
      </c>
      <c r="I11" s="22"/>
      <c r="J11"/>
      <c r="K11" s="57"/>
    </row>
    <row r="12" spans="1:13" s="2" customFormat="1">
      <c r="A12" s="18" t="s">
        <v>15</v>
      </c>
      <c r="B12" s="18" t="s">
        <v>18</v>
      </c>
      <c r="C12" s="47">
        <v>206.15</v>
      </c>
      <c r="D12" s="18">
        <v>7586</v>
      </c>
      <c r="E12" s="18">
        <v>7586</v>
      </c>
      <c r="F12" s="18">
        <f>Table13[[#This Row],[New position]]-Table13[[#This Row],[Old position]]</f>
        <v>0</v>
      </c>
      <c r="G12" s="26">
        <v>0.38500000000000001</v>
      </c>
      <c r="H12" s="21">
        <v>1601591.59</v>
      </c>
      <c r="I12" s="22"/>
      <c r="J12"/>
      <c r="K12" s="57"/>
    </row>
    <row r="13" spans="1:13">
      <c r="A13" s="18" t="s">
        <v>19</v>
      </c>
      <c r="B13" s="18" t="s">
        <v>18</v>
      </c>
      <c r="C13" s="47">
        <v>26.68</v>
      </c>
      <c r="D13" s="18">
        <v>59936</v>
      </c>
      <c r="E13" s="18">
        <v>59936</v>
      </c>
      <c r="F13" s="18">
        <f>Table13[[#This Row],[New position]]-Table13[[#This Row],[Old position]]</f>
        <v>0</v>
      </c>
      <c r="G13" s="26">
        <v>0.38500000000000001</v>
      </c>
      <c r="H13" s="21">
        <v>1601591.59</v>
      </c>
      <c r="I13" s="11"/>
      <c r="K13" s="57"/>
      <c r="M13" s="2"/>
    </row>
    <row r="14" spans="1:13" ht="15" customHeight="1">
      <c r="A14" s="18" t="s">
        <v>44</v>
      </c>
      <c r="B14" s="18" t="s">
        <v>18</v>
      </c>
      <c r="C14" s="47">
        <v>55.23</v>
      </c>
      <c r="D14" s="18">
        <v>28698</v>
      </c>
      <c r="E14" s="18">
        <v>28698</v>
      </c>
      <c r="F14" s="18">
        <f>Table13[[#This Row],[New position]]-Table13[[#This Row],[Old position]]</f>
        <v>0</v>
      </c>
      <c r="G14" s="26">
        <v>0.38500000000000001</v>
      </c>
      <c r="H14" s="21">
        <v>1601591.59</v>
      </c>
      <c r="I14" s="11"/>
      <c r="K14" s="57"/>
      <c r="M14" s="2"/>
    </row>
    <row r="15" spans="1:13">
      <c r="A15" s="18" t="s">
        <v>45</v>
      </c>
      <c r="B15" s="18" t="s">
        <v>18</v>
      </c>
      <c r="C15" s="47">
        <v>156.37</v>
      </c>
      <c r="D15" s="18">
        <v>10278</v>
      </c>
      <c r="E15" s="18">
        <v>10278</v>
      </c>
      <c r="F15" s="18">
        <f>Table13[[#This Row],[New position]]-Table13[[#This Row],[Old position]]</f>
        <v>0</v>
      </c>
      <c r="G15" s="26">
        <v>0.38500000000000001</v>
      </c>
      <c r="H15" s="21">
        <v>1601591.59</v>
      </c>
      <c r="I15" s="11"/>
      <c r="K15" s="57"/>
      <c r="M15" s="2"/>
    </row>
    <row r="16" spans="1:13">
      <c r="A16" s="18" t="s">
        <v>48</v>
      </c>
      <c r="B16" s="18" t="s">
        <v>18</v>
      </c>
      <c r="C16" s="47">
        <v>25.45</v>
      </c>
      <c r="D16" s="18">
        <v>62378</v>
      </c>
      <c r="E16" s="18">
        <v>62378</v>
      </c>
      <c r="F16" s="18">
        <f>Table13[[#This Row],[New position]]-Table13[[#This Row],[Old position]]</f>
        <v>0</v>
      </c>
      <c r="G16" s="26">
        <v>0.38500000000000001</v>
      </c>
      <c r="H16" s="21">
        <v>1601591.59</v>
      </c>
      <c r="I16" s="11"/>
      <c r="K16" s="57"/>
      <c r="M16" s="2"/>
    </row>
    <row r="17" spans="1:13">
      <c r="A17" s="18" t="s">
        <v>49</v>
      </c>
      <c r="B17" s="18" t="s">
        <v>18</v>
      </c>
      <c r="C17" s="47">
        <v>66.05</v>
      </c>
      <c r="D17" s="18">
        <v>24270</v>
      </c>
      <c r="E17" s="18">
        <v>24270</v>
      </c>
      <c r="F17" s="18">
        <f>Table13[[#This Row],[New position]]-Table13[[#This Row],[Old position]]</f>
        <v>0</v>
      </c>
      <c r="G17" s="26">
        <v>0.38500000000000001</v>
      </c>
      <c r="H17" s="21">
        <v>1601591.59</v>
      </c>
      <c r="I17" s="11"/>
      <c r="K17" s="57"/>
      <c r="M17" s="2"/>
    </row>
    <row r="18" spans="1:13">
      <c r="A18" s="18" t="s">
        <v>50</v>
      </c>
      <c r="B18" s="18" t="s">
        <v>18</v>
      </c>
      <c r="C18" s="47">
        <v>361.6</v>
      </c>
      <c r="D18" s="18">
        <v>4452</v>
      </c>
      <c r="E18" s="18">
        <v>4452</v>
      </c>
      <c r="F18" s="18">
        <f>Table13[[#This Row],[New position]]-Table13[[#This Row],[Old position]]</f>
        <v>0</v>
      </c>
      <c r="G18" s="26">
        <v>0.38500000000000001</v>
      </c>
      <c r="H18" s="21">
        <v>1601591.59</v>
      </c>
      <c r="I18" s="11"/>
      <c r="K18" s="57"/>
      <c r="M18" s="2"/>
    </row>
    <row r="19" spans="1:13">
      <c r="A19" s="18" t="s">
        <v>53</v>
      </c>
      <c r="B19" s="18" t="s">
        <v>18</v>
      </c>
      <c r="C19" s="47">
        <v>44.01</v>
      </c>
      <c r="D19" s="18">
        <v>36562</v>
      </c>
      <c r="E19" s="18">
        <v>36562</v>
      </c>
      <c r="F19" s="18">
        <f>Table13[[#This Row],[New position]]-Table13[[#This Row],[Old position]]</f>
        <v>0</v>
      </c>
      <c r="G19" s="26">
        <v>0.38500000000000001</v>
      </c>
      <c r="H19" s="21">
        <v>1601591.59</v>
      </c>
      <c r="I19" s="11"/>
      <c r="K19" s="57"/>
      <c r="M19" s="2"/>
    </row>
    <row r="20" spans="1:13">
      <c r="A20" s="18" t="s">
        <v>54</v>
      </c>
      <c r="B20" s="18" t="s">
        <v>18</v>
      </c>
      <c r="C20" s="47">
        <v>32.04</v>
      </c>
      <c r="D20" s="18">
        <v>49840</v>
      </c>
      <c r="E20" s="18">
        <v>49840</v>
      </c>
      <c r="F20" s="18">
        <f>Table13[[#This Row],[New position]]-Table13[[#This Row],[Old position]]</f>
        <v>0</v>
      </c>
      <c r="G20" s="26">
        <v>0.38500000000000001</v>
      </c>
      <c r="H20" s="21">
        <v>1601591.59</v>
      </c>
      <c r="I20" s="11"/>
      <c r="K20" s="57"/>
      <c r="M20" s="2"/>
    </row>
    <row r="21" spans="1:13">
      <c r="A21" s="18" t="s">
        <v>60</v>
      </c>
      <c r="B21" s="18" t="s">
        <v>18</v>
      </c>
      <c r="C21" s="47">
        <v>43.5</v>
      </c>
      <c r="D21" s="18">
        <v>36378</v>
      </c>
      <c r="E21" s="18">
        <v>36378</v>
      </c>
      <c r="F21" s="18">
        <f>Table13[[#This Row],[New position]]-Table13[[#This Row],[Old position]]</f>
        <v>0</v>
      </c>
      <c r="G21" s="26">
        <v>0.38500000000000001</v>
      </c>
      <c r="H21" s="21">
        <v>1601591.59</v>
      </c>
      <c r="I21" s="11"/>
      <c r="K21" s="57"/>
      <c r="M21" s="2"/>
    </row>
    <row r="22" spans="1:13">
      <c r="A22" s="18" t="s">
        <v>61</v>
      </c>
      <c r="B22" s="18" t="s">
        <v>18</v>
      </c>
      <c r="C22" s="47">
        <v>95.97</v>
      </c>
      <c r="D22" s="18">
        <v>16638</v>
      </c>
      <c r="E22" s="18">
        <v>16638</v>
      </c>
      <c r="F22" s="18">
        <f>Table13[[#This Row],[New position]]-Table13[[#This Row],[Old position]]</f>
        <v>0</v>
      </c>
      <c r="G22" s="26">
        <v>0.38500000000000001</v>
      </c>
      <c r="H22" s="21">
        <v>1601591.59</v>
      </c>
      <c r="I22" s="11"/>
      <c r="K22" s="57"/>
      <c r="M22" s="2"/>
    </row>
    <row r="23" spans="1:13">
      <c r="A23" s="18" t="s">
        <v>65</v>
      </c>
      <c r="B23" s="18" t="s">
        <v>18</v>
      </c>
      <c r="C23" s="47">
        <v>164.78</v>
      </c>
      <c r="D23" s="18">
        <v>9770</v>
      </c>
      <c r="E23" s="18">
        <v>9770</v>
      </c>
      <c r="F23" s="18">
        <f>Table13[[#This Row],[New position]]-Table13[[#This Row],[Old position]]</f>
        <v>0</v>
      </c>
      <c r="G23" s="26">
        <v>0.38500000000000001</v>
      </c>
      <c r="H23" s="21">
        <v>1601591.59</v>
      </c>
      <c r="I23" s="11"/>
      <c r="K23" s="57"/>
      <c r="M23" s="2"/>
    </row>
    <row r="24" spans="1:13">
      <c r="A24" s="18" t="s">
        <v>66</v>
      </c>
      <c r="B24" s="18" t="s">
        <v>18</v>
      </c>
      <c r="C24" s="47">
        <v>66.44</v>
      </c>
      <c r="D24" s="18">
        <v>23859</v>
      </c>
      <c r="E24" s="18">
        <v>23859</v>
      </c>
      <c r="F24" s="18">
        <f>Table13[[#This Row],[New position]]-Table13[[#This Row],[Old position]]</f>
        <v>0</v>
      </c>
      <c r="G24" s="26">
        <v>0.38500000000000001</v>
      </c>
      <c r="H24" s="21">
        <v>1601591.59</v>
      </c>
      <c r="I24" s="11"/>
      <c r="K24" s="57"/>
      <c r="M24" s="2"/>
    </row>
    <row r="25" spans="1:13">
      <c r="A25" s="18" t="s">
        <v>67</v>
      </c>
      <c r="B25" s="18" t="s">
        <v>18</v>
      </c>
      <c r="C25" s="47">
        <v>346.95</v>
      </c>
      <c r="D25" s="18">
        <v>4606</v>
      </c>
      <c r="E25" s="18">
        <v>4606</v>
      </c>
      <c r="F25" s="18">
        <f>Table13[[#This Row],[New position]]-Table13[[#This Row],[Old position]]</f>
        <v>0</v>
      </c>
      <c r="G25" s="26">
        <v>0.38500000000000001</v>
      </c>
      <c r="H25" s="21">
        <v>1601591.59</v>
      </c>
      <c r="I25" s="11"/>
      <c r="K25" s="57"/>
      <c r="M25" s="2"/>
    </row>
    <row r="26" spans="1:13">
      <c r="A26" s="18" t="s">
        <v>13</v>
      </c>
      <c r="B26" s="18" t="s">
        <v>18</v>
      </c>
      <c r="C26" s="47">
        <v>349.66</v>
      </c>
      <c r="D26" s="18">
        <v>235412</v>
      </c>
      <c r="E26" s="18">
        <v>235412</v>
      </c>
      <c r="F26" s="18">
        <f>Table13[[#This Row],[New position]]-Table13[[#This Row],[Old position]]</f>
        <v>0</v>
      </c>
      <c r="G26" s="26">
        <v>19.8</v>
      </c>
      <c r="H26" s="21">
        <v>82368145.109999999</v>
      </c>
      <c r="I26" s="11"/>
      <c r="K26" s="57"/>
      <c r="M26" s="2"/>
    </row>
    <row r="27" spans="1:13">
      <c r="A27" s="18" t="s">
        <v>39</v>
      </c>
      <c r="B27" s="18" t="s">
        <v>18</v>
      </c>
      <c r="C27" s="47">
        <v>105.44</v>
      </c>
      <c r="D27" s="18">
        <v>29105</v>
      </c>
      <c r="E27" s="18">
        <v>29105</v>
      </c>
      <c r="F27" s="18">
        <f>Table13[[#This Row],[New position]]-Table13[[#This Row],[Old position]]</f>
        <v>0</v>
      </c>
      <c r="G27" s="26">
        <v>0.74199999999999999</v>
      </c>
      <c r="H27" s="21">
        <v>3087796.64</v>
      </c>
      <c r="I27" s="11"/>
      <c r="K27" s="57"/>
      <c r="M27" s="2"/>
    </row>
    <row r="28" spans="1:13">
      <c r="A28" s="18" t="s">
        <v>42</v>
      </c>
      <c r="B28" s="18" t="s">
        <v>18</v>
      </c>
      <c r="C28" s="47">
        <v>63.3</v>
      </c>
      <c r="D28" s="18">
        <v>88263</v>
      </c>
      <c r="E28" s="18">
        <v>88263</v>
      </c>
      <c r="F28" s="18">
        <f>Table13[[#This Row],[New position]]-Table13[[#This Row],[Old position]]</f>
        <v>0</v>
      </c>
      <c r="G28" s="26">
        <v>1.361</v>
      </c>
      <c r="H28" s="21">
        <v>5662841.1799999997</v>
      </c>
      <c r="I28" s="11"/>
      <c r="K28" s="57"/>
      <c r="M28" s="2"/>
    </row>
    <row r="29" spans="1:13">
      <c r="A29" s="18" t="s">
        <v>43</v>
      </c>
      <c r="B29" s="18" t="s">
        <v>18</v>
      </c>
      <c r="C29" s="47">
        <v>54.86</v>
      </c>
      <c r="D29" s="18">
        <v>46687</v>
      </c>
      <c r="E29" s="18">
        <v>46687</v>
      </c>
      <c r="F29" s="18">
        <f>Table13[[#This Row],[New position]]-Table13[[#This Row],[Old position]]</f>
        <v>0</v>
      </c>
      <c r="G29" s="26">
        <v>0.61899999999999999</v>
      </c>
      <c r="H29" s="21">
        <v>2574018.6800000002</v>
      </c>
      <c r="I29" s="11"/>
      <c r="K29" s="57"/>
      <c r="M29" s="2"/>
    </row>
    <row r="30" spans="1:13">
      <c r="A30" s="18">
        <v>2823</v>
      </c>
      <c r="B30" s="18" t="s">
        <v>18</v>
      </c>
      <c r="C30" s="47">
        <v>2.57</v>
      </c>
      <c r="D30" s="18">
        <v>1103600</v>
      </c>
      <c r="E30" s="18">
        <v>1103600</v>
      </c>
      <c r="F30" s="18">
        <f>Table13[[#This Row],[New position]]-Table13[[#This Row],[Old position]]</f>
        <v>0</v>
      </c>
      <c r="G30" s="26">
        <v>0.68100000000000005</v>
      </c>
      <c r="H30" s="21">
        <v>2831420.38</v>
      </c>
      <c r="I30" s="11"/>
      <c r="K30" s="57"/>
      <c r="M30" s="2"/>
    </row>
    <row r="31" spans="1:13">
      <c r="A31" s="18">
        <v>2800</v>
      </c>
      <c r="B31" s="18" t="s">
        <v>18</v>
      </c>
      <c r="C31" s="47">
        <v>3.77</v>
      </c>
      <c r="D31" s="18">
        <v>748000</v>
      </c>
      <c r="E31" s="18">
        <v>748000</v>
      </c>
      <c r="F31" s="18">
        <f>Table13[[#This Row],[New position]]-Table13[[#This Row],[Old position]]</f>
        <v>0</v>
      </c>
      <c r="G31" s="26">
        <v>0.68100000000000005</v>
      </c>
      <c r="H31" s="21">
        <v>2831420.38</v>
      </c>
      <c r="I31" s="56"/>
      <c r="K31" s="57"/>
      <c r="M31" s="2"/>
    </row>
    <row r="32" spans="1:13">
      <c r="A32" s="18" t="s">
        <v>46</v>
      </c>
      <c r="B32" s="18" t="s">
        <v>18</v>
      </c>
      <c r="C32" s="47">
        <v>49.94</v>
      </c>
      <c r="D32" s="18">
        <v>112751</v>
      </c>
      <c r="E32" s="18">
        <v>112751</v>
      </c>
      <c r="F32" s="18">
        <f>Table13[[#This Row],[New position]]-Table13[[#This Row],[Old position]]</f>
        <v>0</v>
      </c>
      <c r="G32" s="26">
        <v>1.361</v>
      </c>
      <c r="H32" s="21">
        <v>5662841.1799999997</v>
      </c>
      <c r="I32" s="11"/>
      <c r="K32" s="57"/>
      <c r="M32" s="2"/>
    </row>
    <row r="33" spans="1:13">
      <c r="A33" s="18" t="s">
        <v>55</v>
      </c>
      <c r="B33" s="18" t="s">
        <v>18</v>
      </c>
      <c r="C33" s="47">
        <v>44.34</v>
      </c>
      <c r="D33" s="18">
        <v>58067</v>
      </c>
      <c r="E33" s="18">
        <v>58067</v>
      </c>
      <c r="F33" s="18">
        <f>Table13[[#This Row],[New position]]-Table13[[#This Row],[Old position]]</f>
        <v>0</v>
      </c>
      <c r="G33" s="26">
        <v>0.61899999999999999</v>
      </c>
      <c r="H33" s="21">
        <v>2574018.6800000002</v>
      </c>
      <c r="I33" s="11"/>
      <c r="K33" s="57"/>
      <c r="M33" s="2"/>
    </row>
    <row r="34" spans="1:13">
      <c r="A34" s="18" t="s">
        <v>63</v>
      </c>
      <c r="B34" s="18" t="s">
        <v>18</v>
      </c>
      <c r="C34" s="47">
        <v>37.520000000000003</v>
      </c>
      <c r="D34" s="18">
        <v>149735</v>
      </c>
      <c r="E34" s="18">
        <v>149735</v>
      </c>
      <c r="F34" s="18">
        <f>Table13[[#This Row],[New position]]-Table13[[#This Row],[Old position]]</f>
        <v>0</v>
      </c>
      <c r="G34" s="26">
        <v>1.361</v>
      </c>
      <c r="H34" s="21">
        <v>5662841.1799999997</v>
      </c>
      <c r="I34" s="55"/>
      <c r="K34" s="57"/>
      <c r="M34" s="2"/>
    </row>
    <row r="35" spans="1:13">
      <c r="A35" s="18" t="s">
        <v>41</v>
      </c>
      <c r="B35" s="18" t="s">
        <v>18</v>
      </c>
      <c r="C35" s="47">
        <v>30.66</v>
      </c>
      <c r="D35" s="18">
        <v>809161</v>
      </c>
      <c r="E35" s="18">
        <v>809161</v>
      </c>
      <c r="F35" s="18">
        <f>Table13[[#This Row],[New position]]-Table13[[#This Row],[Old position]]</f>
        <v>0</v>
      </c>
      <c r="G35" s="26">
        <v>6</v>
      </c>
      <c r="H35" s="21">
        <v>24960043.969999999</v>
      </c>
      <c r="I35" s="11"/>
      <c r="K35" s="57"/>
      <c r="M35" s="2"/>
    </row>
    <row r="36" spans="1:13">
      <c r="A36" s="18" t="s">
        <v>51</v>
      </c>
      <c r="B36" s="18" t="s">
        <v>18</v>
      </c>
      <c r="C36" s="47">
        <v>5.52</v>
      </c>
      <c r="D36" s="18">
        <v>2247180</v>
      </c>
      <c r="E36" s="18">
        <v>2247180</v>
      </c>
      <c r="F36" s="18">
        <f>Table13[[#This Row],[New position]]-Table13[[#This Row],[Old position]]</f>
        <v>0</v>
      </c>
      <c r="G36" s="26">
        <v>3</v>
      </c>
      <c r="H36" s="21">
        <v>12480021.99</v>
      </c>
      <c r="I36" s="11"/>
      <c r="K36" s="57"/>
      <c r="M36" s="2"/>
    </row>
    <row r="37" spans="1:13">
      <c r="A37" s="18" t="s">
        <v>21</v>
      </c>
      <c r="B37" s="18" t="s">
        <v>20</v>
      </c>
      <c r="C37" s="47">
        <v>220239.23</v>
      </c>
      <c r="D37" s="18">
        <v>113</v>
      </c>
      <c r="E37" s="18">
        <v>113</v>
      </c>
      <c r="F37" s="18">
        <f>Table13[[#This Row],[New position]]-Table13[[#This Row],[Old position]]</f>
        <v>0</v>
      </c>
      <c r="G37" s="26">
        <v>6</v>
      </c>
      <c r="H37" s="21">
        <v>24960043.969999999</v>
      </c>
      <c r="I37" s="11"/>
      <c r="K37" s="57"/>
      <c r="M37" s="2"/>
    </row>
    <row r="38" spans="1:13">
      <c r="A38" s="18" t="s">
        <v>34</v>
      </c>
      <c r="B38" s="18" t="s">
        <v>20</v>
      </c>
      <c r="C38" s="47">
        <v>231196.21</v>
      </c>
      <c r="D38" s="18">
        <v>107</v>
      </c>
      <c r="E38" s="18">
        <v>107</v>
      </c>
      <c r="F38" s="18">
        <f>Table13[[#This Row],[New position]]-Table13[[#This Row],[Old position]]</f>
        <v>0</v>
      </c>
      <c r="G38" s="26">
        <v>6</v>
      </c>
      <c r="H38" s="21">
        <v>24960043.969999999</v>
      </c>
      <c r="I38" s="11"/>
      <c r="K38" s="57"/>
      <c r="M38" s="2"/>
    </row>
    <row r="39" spans="1:13">
      <c r="A39" s="18" t="s">
        <v>35</v>
      </c>
      <c r="B39" s="18" t="s">
        <v>20</v>
      </c>
      <c r="C39" s="47">
        <v>97045.55</v>
      </c>
      <c r="D39" s="18">
        <v>256</v>
      </c>
      <c r="E39" s="18">
        <v>256</v>
      </c>
      <c r="F39" s="18">
        <f>Table13[[#This Row],[New position]]-Table13[[#This Row],[Old position]]</f>
        <v>0</v>
      </c>
      <c r="G39" s="26">
        <v>6</v>
      </c>
      <c r="H39" s="21">
        <v>24960043.969999999</v>
      </c>
      <c r="I39" s="11"/>
      <c r="K39" s="57"/>
      <c r="M39" s="2"/>
    </row>
    <row r="40" spans="1:13" ht="14.25" customHeight="1">
      <c r="A40" s="18" t="s">
        <v>22</v>
      </c>
      <c r="B40" s="18" t="s">
        <v>20</v>
      </c>
      <c r="C40" s="47">
        <v>106888.25</v>
      </c>
      <c r="D40" s="18">
        <v>16</v>
      </c>
      <c r="E40" s="18">
        <v>16</v>
      </c>
      <c r="F40" s="18">
        <f>Table13[[#This Row],[New position]]-Table13[[#This Row],[Old position]]</f>
        <v>0</v>
      </c>
      <c r="G40" s="26">
        <v>0.41699999999999998</v>
      </c>
      <c r="H40" s="21">
        <v>1733336.53</v>
      </c>
      <c r="I40" s="11"/>
      <c r="K40" s="57"/>
      <c r="M40" s="2"/>
    </row>
    <row r="41" spans="1:13">
      <c r="A41" s="18" t="s">
        <v>23</v>
      </c>
      <c r="B41" s="18" t="s">
        <v>20</v>
      </c>
      <c r="C41" s="47">
        <v>63887.54</v>
      </c>
      <c r="D41" s="18">
        <v>13</v>
      </c>
      <c r="E41" s="18">
        <v>14</v>
      </c>
      <c r="F41" s="18">
        <f>Table13[[#This Row],[New position]]-Table13[[#This Row],[Old position]]</f>
        <v>1</v>
      </c>
      <c r="G41" s="26">
        <v>0.20799999999999999</v>
      </c>
      <c r="H41" s="21">
        <v>866668.05</v>
      </c>
      <c r="I41" s="11"/>
      <c r="K41" s="57"/>
      <c r="M41" s="2"/>
    </row>
    <row r="42" spans="1:13">
      <c r="A42" s="18" t="s">
        <v>24</v>
      </c>
      <c r="B42" s="18" t="s">
        <v>20</v>
      </c>
      <c r="C42" s="47">
        <v>261278</v>
      </c>
      <c r="D42" s="18">
        <v>7</v>
      </c>
      <c r="E42" s="18">
        <v>7</v>
      </c>
      <c r="F42" s="18">
        <f>Table13[[#This Row],[New position]]-Table13[[#This Row],[Old position]]</f>
        <v>0</v>
      </c>
      <c r="G42" s="26">
        <v>0.41699999999999998</v>
      </c>
      <c r="H42" s="21">
        <v>1733336.53</v>
      </c>
      <c r="I42" s="11"/>
      <c r="K42" s="57"/>
      <c r="M42" s="2"/>
    </row>
    <row r="43" spans="1:13">
      <c r="A43" s="18" t="s">
        <v>25</v>
      </c>
      <c r="B43" s="18" t="s">
        <v>20</v>
      </c>
      <c r="C43" s="47">
        <v>20660.099999999999</v>
      </c>
      <c r="D43" s="18">
        <v>41</v>
      </c>
      <c r="E43" s="18">
        <v>41</v>
      </c>
      <c r="F43" s="18">
        <f>Table13[[#This Row],[New position]]-Table13[[#This Row],[Old position]]</f>
        <v>0</v>
      </c>
      <c r="G43" s="26">
        <v>0.20799999999999999</v>
      </c>
      <c r="H43" s="21">
        <v>866668.05</v>
      </c>
      <c r="I43" s="11"/>
      <c r="J43" s="54"/>
      <c r="K43" s="57"/>
      <c r="M43" s="2"/>
    </row>
    <row r="44" spans="1:13">
      <c r="A44" s="18" t="s">
        <v>26</v>
      </c>
      <c r="B44" s="18" t="s">
        <v>20</v>
      </c>
      <c r="C44" s="47">
        <v>26229.08</v>
      </c>
      <c r="D44" s="18">
        <v>64</v>
      </c>
      <c r="E44" s="18">
        <v>66</v>
      </c>
      <c r="F44" s="18">
        <f>Table13[[#This Row],[New position]]-Table13[[#This Row],[Old position]]</f>
        <v>2</v>
      </c>
      <c r="G44" s="26">
        <v>0.41699999999999998</v>
      </c>
      <c r="H44" s="21">
        <v>1733336.53</v>
      </c>
      <c r="I44" s="11"/>
      <c r="K44" s="57"/>
      <c r="M44" s="2"/>
    </row>
    <row r="45" spans="1:13">
      <c r="A45" s="18" t="s">
        <v>27</v>
      </c>
      <c r="B45" s="18" t="s">
        <v>20</v>
      </c>
      <c r="C45" s="47">
        <v>94489.279999999999</v>
      </c>
      <c r="D45" s="18">
        <v>18</v>
      </c>
      <c r="E45" s="18">
        <v>18</v>
      </c>
      <c r="F45" s="18">
        <f>Table13[[#This Row],[New position]]-Table13[[#This Row],[Old position]]</f>
        <v>0</v>
      </c>
      <c r="G45" s="26">
        <v>0.41699999999999998</v>
      </c>
      <c r="H45" s="21">
        <v>1733336.53</v>
      </c>
      <c r="I45" s="11"/>
      <c r="K45" s="57"/>
      <c r="M45" s="2"/>
    </row>
    <row r="46" spans="1:13">
      <c r="A46" s="18" t="s">
        <v>28</v>
      </c>
      <c r="B46" s="18" t="s">
        <v>20</v>
      </c>
      <c r="C46" s="47">
        <v>60413.1</v>
      </c>
      <c r="D46" s="18">
        <v>29</v>
      </c>
      <c r="E46" s="18">
        <v>29</v>
      </c>
      <c r="F46" s="18">
        <f>Table13[[#This Row],[New position]]-Table13[[#This Row],[Old position]]</f>
        <v>0</v>
      </c>
      <c r="G46" s="26">
        <v>0.41699999999999998</v>
      </c>
      <c r="H46" s="21">
        <v>1733336.53</v>
      </c>
      <c r="I46" s="11"/>
      <c r="K46" s="57"/>
      <c r="M46" s="2"/>
    </row>
    <row r="47" spans="1:13">
      <c r="A47" s="18" t="s">
        <v>52</v>
      </c>
      <c r="B47" s="18" t="s">
        <v>20</v>
      </c>
      <c r="C47" s="47">
        <v>158609.20000000001</v>
      </c>
      <c r="D47" s="18">
        <v>5</v>
      </c>
      <c r="E47" s="18">
        <v>5</v>
      </c>
      <c r="F47" s="18">
        <f>Table13[[#This Row],[New position]]-Table13[[#This Row],[Old position]]</f>
        <v>0</v>
      </c>
      <c r="G47" s="26">
        <v>0.20799999999999999</v>
      </c>
      <c r="H47" s="21">
        <v>866668.05</v>
      </c>
      <c r="I47" s="11"/>
      <c r="K47" s="57"/>
      <c r="M47" s="2"/>
    </row>
    <row r="48" spans="1:13">
      <c r="A48" s="18" t="s">
        <v>36</v>
      </c>
      <c r="B48" s="18" t="s">
        <v>20</v>
      </c>
      <c r="C48" s="47">
        <v>90648.58</v>
      </c>
      <c r="D48" s="18">
        <v>19</v>
      </c>
      <c r="E48" s="18">
        <v>19</v>
      </c>
      <c r="F48" s="18">
        <f>Table13[[#This Row],[New position]]-Table13[[#This Row],[Old position]]</f>
        <v>0</v>
      </c>
      <c r="G48" s="26">
        <v>0.41699999999999998</v>
      </c>
      <c r="H48" s="21">
        <v>1733336.53</v>
      </c>
      <c r="I48" s="11"/>
      <c r="K48" s="57"/>
      <c r="M48" s="2"/>
    </row>
    <row r="49" spans="1:13">
      <c r="A49" s="18" t="s">
        <v>37</v>
      </c>
      <c r="B49" s="18" t="s">
        <v>20</v>
      </c>
      <c r="C49" s="47">
        <v>40270</v>
      </c>
      <c r="D49" s="18">
        <v>41</v>
      </c>
      <c r="E49" s="18">
        <v>22</v>
      </c>
      <c r="F49" s="18">
        <f>Table13[[#This Row],[New position]]-Table13[[#This Row],[Old position]]</f>
        <v>-19</v>
      </c>
      <c r="G49" s="52">
        <v>0.20799999999999999</v>
      </c>
      <c r="H49" s="21">
        <v>866668.05</v>
      </c>
      <c r="I49" s="11"/>
      <c r="K49" s="57"/>
      <c r="M49" s="2"/>
    </row>
    <row r="50" spans="1:13">
      <c r="A50" s="18" t="s">
        <v>40</v>
      </c>
      <c r="B50" s="18" t="s">
        <v>20</v>
      </c>
      <c r="C50" s="47">
        <v>35163.550000000003</v>
      </c>
      <c r="D50" s="18">
        <v>49</v>
      </c>
      <c r="E50" s="18">
        <v>49</v>
      </c>
      <c r="F50" s="18">
        <f>Table13[[#This Row],[New position]]-Table13[[#This Row],[Old position]]</f>
        <v>0</v>
      </c>
      <c r="G50" s="26">
        <v>0.41699999999999998</v>
      </c>
      <c r="H50" s="21">
        <v>1733336.53</v>
      </c>
      <c r="I50" s="11"/>
      <c r="K50" s="57"/>
      <c r="M50" s="2"/>
    </row>
    <row r="51" spans="1:13">
      <c r="A51" s="18" t="s">
        <v>58</v>
      </c>
      <c r="B51" s="18" t="s">
        <v>20</v>
      </c>
      <c r="C51" s="47">
        <v>57217.7</v>
      </c>
      <c r="D51" s="18">
        <v>30</v>
      </c>
      <c r="E51" s="18">
        <v>30</v>
      </c>
      <c r="F51" s="18">
        <f>Table13[[#This Row],[New position]]-Table13[[#This Row],[Old position]]</f>
        <v>0</v>
      </c>
      <c r="G51" s="18">
        <v>0.41699999999999998</v>
      </c>
      <c r="H51" s="21">
        <v>1733336.53</v>
      </c>
      <c r="I51" s="11"/>
      <c r="K51" s="57"/>
      <c r="M51" s="2"/>
    </row>
    <row r="52" spans="1:13">
      <c r="A52" s="18" t="s">
        <v>62</v>
      </c>
      <c r="B52" s="18" t="s">
        <v>20</v>
      </c>
      <c r="C52" s="47">
        <v>72445.67</v>
      </c>
      <c r="D52" s="18">
        <v>24</v>
      </c>
      <c r="E52" s="18">
        <v>24</v>
      </c>
      <c r="F52" s="18">
        <f>Table13[[#This Row],[New position]]-Table13[[#This Row],[Old position]]</f>
        <v>0</v>
      </c>
      <c r="G52" s="18">
        <v>0.41699999999999998</v>
      </c>
      <c r="H52" s="21">
        <v>1733336.53</v>
      </c>
      <c r="I52" s="11"/>
      <c r="J52" s="1"/>
      <c r="K52" s="57"/>
      <c r="M52" s="2"/>
    </row>
    <row r="53" spans="1:13">
      <c r="A53" s="18" t="s">
        <v>64</v>
      </c>
      <c r="B53" s="18" t="s">
        <v>20</v>
      </c>
      <c r="C53" s="47">
        <v>54990</v>
      </c>
      <c r="D53" s="18">
        <v>16</v>
      </c>
      <c r="E53" s="18">
        <v>16</v>
      </c>
      <c r="F53" s="18">
        <f>Table13[[#This Row],[New position]]-Table13[[#This Row],[Old position]]</f>
        <v>0</v>
      </c>
      <c r="G53" s="18">
        <v>0.20799999999999999</v>
      </c>
      <c r="H53" s="21">
        <v>866668.05</v>
      </c>
      <c r="I53" s="11"/>
      <c r="J53" s="1"/>
      <c r="K53" s="57"/>
      <c r="M53" s="2"/>
    </row>
    <row r="54" spans="1:13">
      <c r="A54" s="18" t="s">
        <v>68</v>
      </c>
      <c r="B54" s="18" t="s">
        <v>20</v>
      </c>
      <c r="C54" s="47">
        <v>43410</v>
      </c>
      <c r="D54" s="18">
        <v>0</v>
      </c>
      <c r="E54" s="18">
        <v>20</v>
      </c>
      <c r="F54" s="18">
        <f>Table13[[#This Row],[New position]]-Table13[[#This Row],[Old position]]</f>
        <v>20</v>
      </c>
      <c r="G54" s="18">
        <v>0.20799999999999999</v>
      </c>
      <c r="H54" s="21">
        <v>866668.05</v>
      </c>
      <c r="I54" s="11"/>
      <c r="J54" s="15"/>
      <c r="K54" s="1"/>
      <c r="M54" s="2"/>
    </row>
    <row r="55" spans="1:13">
      <c r="A55" s="18" t="s">
        <v>38</v>
      </c>
      <c r="B55" s="18"/>
      <c r="C55" s="47"/>
      <c r="D55" s="18"/>
      <c r="E55" s="18"/>
      <c r="F55" s="18"/>
      <c r="G55" s="52">
        <v>35</v>
      </c>
      <c r="H55" s="21"/>
      <c r="I55" s="11"/>
      <c r="J55" s="1"/>
    </row>
    <row r="56" spans="1:13">
      <c r="A56" s="18" t="s">
        <v>47</v>
      </c>
      <c r="B56" s="18"/>
      <c r="C56" s="47"/>
      <c r="D56" s="18">
        <v>500</v>
      </c>
      <c r="E56" s="18"/>
      <c r="F56" s="18"/>
      <c r="G56" s="52"/>
      <c r="H56" s="21"/>
      <c r="I56" s="11"/>
      <c r="J56" s="53"/>
    </row>
    <row r="57" spans="1:13">
      <c r="A57" s="51"/>
      <c r="B57" s="40"/>
      <c r="C57" s="50"/>
      <c r="D57" s="41"/>
      <c r="E57" s="42"/>
      <c r="F57" s="43"/>
      <c r="G57" s="44"/>
      <c r="H57" s="45"/>
      <c r="I57" s="9"/>
      <c r="J57" s="1"/>
    </row>
    <row r="58" spans="1:13">
      <c r="B58" s="10" t="s">
        <v>59</v>
      </c>
      <c r="D58" s="7"/>
      <c r="E58" s="10" t="s">
        <v>56</v>
      </c>
      <c r="F58" s="1"/>
      <c r="G58" s="49"/>
      <c r="H58" s="3" t="s">
        <v>3</v>
      </c>
      <c r="J58" s="1"/>
    </row>
    <row r="59" spans="1:13">
      <c r="B59" s="10" t="s">
        <v>2</v>
      </c>
      <c r="D59" s="7"/>
      <c r="E59" s="10" t="s">
        <v>57</v>
      </c>
      <c r="F59" s="1"/>
      <c r="G59" s="49"/>
      <c r="H59" s="3" t="s">
        <v>4</v>
      </c>
    </row>
    <row r="60" spans="1:13">
      <c r="D60" s="1"/>
      <c r="G60"/>
      <c r="H60" s="1"/>
    </row>
    <row r="61" spans="1:13">
      <c r="B61" s="5"/>
      <c r="D61" s="1"/>
      <c r="E61" s="5"/>
      <c r="F61" s="49"/>
      <c r="H61" s="6"/>
    </row>
    <row r="62" spans="1:13">
      <c r="H62" s="1"/>
      <c r="I62" s="1"/>
      <c r="J62" s="49"/>
    </row>
    <row r="63" spans="1:13">
      <c r="A63" s="10"/>
      <c r="G63" s="53"/>
    </row>
    <row r="64" spans="1:13">
      <c r="A64" s="10"/>
      <c r="D64" s="54"/>
    </row>
    <row r="65" spans="1:7">
      <c r="D65" s="54"/>
    </row>
    <row r="66" spans="1:7">
      <c r="A66" s="4"/>
      <c r="D66" s="54"/>
    </row>
    <row r="67" spans="1:7">
      <c r="G67" s="53"/>
    </row>
    <row r="68" spans="1:7">
      <c r="G68" s="53"/>
    </row>
  </sheetData>
  <mergeCells count="8">
    <mergeCell ref="A7:B7"/>
    <mergeCell ref="A8:B8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2021-06-28T07:54:58Z</cp:lastPrinted>
  <dcterms:created xsi:type="dcterms:W3CDTF">2020-06-30T03:42:56Z</dcterms:created>
  <dcterms:modified xsi:type="dcterms:W3CDTF">2021-06-28T08:27:31Z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