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74" documentId="11_63E5562CA415939C751A36A24039BB00A4C29C08" xr6:coauthVersionLast="47" xr6:coauthVersionMax="47" xr10:uidLastSave="{793FCC29-7E43-48A0-87B1-842BA508718C}"/>
  <bookViews>
    <workbookView xWindow="8730" yWindow="435" windowWidth="16590" windowHeight="14325" activeTab="2" xr2:uid="{00000000-000D-0000-FFFF-FFFF00000000}"/>
  </bookViews>
  <sheets>
    <sheet name="Sheet1" sheetId="1" r:id="rId1"/>
    <sheet name="Sheet2" sheetId="3" r:id="rId2"/>
    <sheet name="Sheet1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42" i="4"/>
  <c r="F16" i="4"/>
  <c r="F36" i="4"/>
  <c r="F56" i="4"/>
  <c r="F28" i="4"/>
  <c r="F30" i="4"/>
  <c r="F48" i="4"/>
  <c r="F14" i="4"/>
  <c r="F45" i="4"/>
  <c r="F55" i="4"/>
  <c r="F46" i="4"/>
  <c r="F41" i="4"/>
  <c r="F57" i="4"/>
  <c r="F29" i="4"/>
  <c r="F13" i="4"/>
  <c r="F54" i="4"/>
  <c r="F58" i="4"/>
  <c r="F19" i="4"/>
  <c r="F49" i="4"/>
  <c r="F25" i="4"/>
  <c r="F20" i="4"/>
  <c r="F23" i="4"/>
  <c r="F24" i="4"/>
  <c r="F11" i="4"/>
  <c r="F12" i="4"/>
  <c r="F43" i="4"/>
  <c r="F53" i="4"/>
  <c r="F21" i="4"/>
  <c r="F31" i="4"/>
  <c r="F44" i="4"/>
  <c r="F34" i="4"/>
  <c r="F37" i="4"/>
  <c r="F51" i="4"/>
  <c r="F35" i="4"/>
  <c r="F22" i="4"/>
  <c r="F38" i="4"/>
  <c r="F33" i="4"/>
  <c r="F32" i="4"/>
  <c r="F52" i="4"/>
  <c r="F26" i="4"/>
  <c r="F50" i="4"/>
  <c r="F39" i="4"/>
  <c r="F17" i="4"/>
  <c r="F40" i="4"/>
  <c r="F27" i="4"/>
  <c r="F47" i="4"/>
  <c r="C8" i="4"/>
  <c r="C3" i="4" s="1"/>
  <c r="C7" i="4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C2" i="4" l="1"/>
  <c r="C7" i="1"/>
  <c r="C8" i="1" l="1"/>
  <c r="C3" i="1" s="1"/>
  <c r="C2" i="1" l="1"/>
</calcChain>
</file>

<file path=xl/sharedStrings.xml><?xml version="1.0" encoding="utf-8"?>
<sst xmlns="http://schemas.openxmlformats.org/spreadsheetml/2006/main" count="234" uniqueCount="72">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</sst>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6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79" fontId="11" fillId="2" borderId="0" xfId="1" applyNumberFormat="1" applyFont="1" applyFill="1" applyBorder="1" applyAlignment="1">
      <alignment vertical="center" wrapText="1"/>
    </xf>
    <xf numFmtId="177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82" fontId="2" fillId="2" borderId="0" xfId="0" applyNumberFormat="1" applyFont="1" applyFill="1" applyBorder="1" applyAlignment="1">
      <alignment vertical="center" wrapText="1"/>
    </xf>
    <xf numFmtId="176" fontId="0" fillId="2" borderId="0" xfId="1" applyNumberFormat="1" applyFont="1" applyFill="1" applyBorder="1"/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176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宋体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C9466-0BF9-4574-83E0-43DEA3C61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5379" y="381828"/>
          <a:ext cx="3174447" cy="6035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8" totalsRowShown="0" headerRowDxfId="27" dataDxfId="25" headerRowBorderDxfId="26" tableBorderDxfId="24" totalsRowBorderDxfId="23">
  <autoFilter ref="A10:I58" xr:uid="{00000000-0009-0000-0100-000001000000}"/>
  <tableColumns count="9">
    <tableColumn id="1" xr3:uid="{00000000-0010-0000-0000-000001000000}" name="Symbol" dataDxfId="22"/>
    <tableColumn id="2" xr3:uid="{00000000-0010-0000-0000-000002000000}" name="SecType" dataDxfId="21"/>
    <tableColumn id="5" xr3:uid="{00000000-0010-0000-0000-000005000000}" name="Last_Price" dataDxfId="20" dataCellStyle="Currency"/>
    <tableColumn id="12" xr3:uid="{00000000-0010-0000-0000-00000C000000}" name="Old position" dataDxfId="19" dataCellStyle="Currency"/>
    <tableColumn id="13" xr3:uid="{00000000-0010-0000-0000-00000D000000}" name="New position" dataDxfId="18" dataCellStyle="Currency"/>
    <tableColumn id="7" xr3:uid="{00000000-0010-0000-0000-000007000000}" name="Change" dataDxfId="17">
      <calculatedColumnFormula>ROUND(Table1[[#This Row],[New position]]-Table1[[#This Row],[Old position]], -2)</calculatedColumnFormula>
    </tableColumn>
    <tableColumn id="4" xr3:uid="{00000000-0010-0000-0000-000004000000}" name="Weights (%)" dataDxfId="16"/>
    <tableColumn id="3" xr3:uid="{00000000-0010-0000-0000-000003000000}" name="Target allocation ($)" dataDxfId="15" dataCellStyle="Currency"/>
    <tableColumn id="8" xr3:uid="{00000000-0010-0000-0000-000008000000}" name="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FF2F1-3807-4A33-90E4-FFD035FFA3B6}" name="Table13" displayName="Table13" ref="A10:I58" totalsRowShown="0" headerRowDxfId="13" dataDxfId="12" headerRowBorderDxfId="10" tableBorderDxfId="11" totalsRowBorderDxfId="9">
  <autoFilter ref="A10:I58" xr:uid="{00000000-0009-0000-0100-000001000000}"/>
  <sortState xmlns:xlrd2="http://schemas.microsoft.com/office/spreadsheetml/2017/richdata2" ref="A11:I58">
    <sortCondition ref="A10:A58"/>
  </sortState>
  <tableColumns count="9">
    <tableColumn id="1" xr3:uid="{7347AA2C-FE3A-4972-B441-AADA8FC3276F}" name="Symbol" dataDxfId="8"/>
    <tableColumn id="2" xr3:uid="{54FB0FC3-298E-49D0-9B7B-0CF597AC126C}" name="SecType" dataDxfId="7"/>
    <tableColumn id="5" xr3:uid="{34973AD5-96E6-4014-8FF8-23DCEA9A2B03}" name="Last_Price" dataDxfId="6" dataCellStyle="Currency"/>
    <tableColumn id="12" xr3:uid="{88A8A827-EF72-45AB-A2B6-B773C2B23522}" name="Old position" dataDxfId="5" dataCellStyle="Currency"/>
    <tableColumn id="13" xr3:uid="{0E22CF12-19F4-4E9E-AAF8-A66715CA29B7}" name="New position" dataDxfId="4" dataCellStyle="Currency"/>
    <tableColumn id="7" xr3:uid="{066BF480-7383-472C-8EE3-BA0615535056}" name="Change" dataDxfId="3">
      <calculatedColumnFormula>ROUND(Table13[[#This Row],[New position]]-Table13[[#This Row],[Old position]], -2)</calculatedColumnFormula>
    </tableColumn>
    <tableColumn id="4" xr3:uid="{790D2DF2-96B7-4415-B687-02A9D2A6F7DD}" name="Weights (%)" dataDxfId="2"/>
    <tableColumn id="3" xr3:uid="{6EBF280D-180F-4D10-81AB-0B81C1A6BDDF}" name="Target allocation ($)" dataDxfId="1" dataCellStyle="Currency"/>
    <tableColumn id="8" xr3:uid="{D83E0777-B15B-4923-A203-4510D4C9DD49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opLeftCell="A4" zoomScale="89" zoomScaleNormal="89" workbookViewId="0">
      <selection activeCell="D23" sqref="D23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7.25" style="1" bestFit="1" customWidth="1"/>
    <col min="12" max="16384" width="9.125" style="1"/>
  </cols>
  <sheetData>
    <row r="1" spans="1:13" s="28" customFormat="1" ht="12.75">
      <c r="A1" s="60" t="s">
        <v>0</v>
      </c>
      <c r="B1" s="60"/>
      <c r="C1" s="27">
        <v>44384</v>
      </c>
      <c r="E1" s="29"/>
      <c r="F1" s="29"/>
      <c r="H1" s="30"/>
    </row>
    <row r="2" spans="1:13" s="28" customFormat="1" ht="12.75">
      <c r="A2" s="60" t="s">
        <v>11</v>
      </c>
      <c r="B2" s="60"/>
      <c r="C2" s="31">
        <f>C8/C7</f>
        <v>4.760115289737886</v>
      </c>
      <c r="D2" s="32"/>
      <c r="E2" s="33"/>
      <c r="F2" s="34"/>
      <c r="H2" s="35"/>
    </row>
    <row r="3" spans="1:13" s="28" customFormat="1" ht="27" customHeight="1">
      <c r="A3" s="62" t="s">
        <v>12</v>
      </c>
      <c r="B3" s="62"/>
      <c r="C3" s="46">
        <f>(C8-SUM(H37:H42))/C7</f>
        <v>2.6601152897378859</v>
      </c>
      <c r="D3" s="32"/>
      <c r="E3" s="33"/>
      <c r="F3" s="34"/>
      <c r="H3" s="35"/>
    </row>
    <row r="4" spans="1:13" s="28" customFormat="1" ht="12.75">
      <c r="A4" s="60" t="s">
        <v>9</v>
      </c>
      <c r="B4" s="60"/>
      <c r="C4" s="36">
        <v>65267561</v>
      </c>
      <c r="D4" s="32"/>
      <c r="E4" s="37"/>
      <c r="F4" s="37"/>
      <c r="H4" s="35"/>
    </row>
    <row r="5" spans="1:13" s="28" customFormat="1" ht="12.75">
      <c r="A5" s="60" t="s">
        <v>7</v>
      </c>
      <c r="B5" s="60"/>
      <c r="C5" s="36">
        <v>0</v>
      </c>
      <c r="D5" s="32"/>
      <c r="E5" s="37"/>
      <c r="F5" s="37"/>
      <c r="H5" s="35"/>
    </row>
    <row r="6" spans="1:13" s="28" customFormat="1" ht="12.75">
      <c r="A6" s="60" t="s">
        <v>8</v>
      </c>
      <c r="B6" s="60"/>
      <c r="C6" s="36">
        <v>0</v>
      </c>
      <c r="D6" s="32"/>
      <c r="E6" s="37"/>
      <c r="F6" s="37"/>
      <c r="H6" s="35"/>
    </row>
    <row r="7" spans="1:13" s="28" customFormat="1" ht="12.75">
      <c r="A7" s="60" t="s">
        <v>10</v>
      </c>
      <c r="B7" s="60"/>
      <c r="C7" s="36">
        <f>C4-C6</f>
        <v>65267561</v>
      </c>
      <c r="D7" s="32"/>
      <c r="E7" s="37"/>
      <c r="F7" s="37"/>
      <c r="G7" s="48"/>
      <c r="H7" s="39"/>
    </row>
    <row r="8" spans="1:13" s="28" customFormat="1" ht="26.25" customHeight="1">
      <c r="A8" s="61" t="s">
        <v>6</v>
      </c>
      <c r="B8" s="61"/>
      <c r="C8" s="24">
        <f>SUM(Table1[Target allocation ($)])</f>
        <v>310681115.04000014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550.01</v>
      </c>
      <c r="D11" s="18">
        <v>3116</v>
      </c>
      <c r="E11" s="18">
        <v>3116</v>
      </c>
      <c r="F11" s="18">
        <f>Table1[[#This Row],[New position]]-Table1[[#This Row],[Old position]]</f>
        <v>0</v>
      </c>
      <c r="G11" s="26">
        <v>0.38500000000000001</v>
      </c>
      <c r="H11" s="21">
        <v>1758948.43</v>
      </c>
      <c r="I11" s="22"/>
      <c r="J11"/>
      <c r="K11" s="58"/>
      <c r="L11" s="58"/>
    </row>
    <row r="12" spans="1:13" s="2" customFormat="1">
      <c r="A12" s="18" t="s">
        <v>15</v>
      </c>
      <c r="B12" s="18" t="s">
        <v>18</v>
      </c>
      <c r="C12" s="47">
        <v>218</v>
      </c>
      <c r="D12" s="18">
        <v>8261</v>
      </c>
      <c r="E12" s="18">
        <v>8261</v>
      </c>
      <c r="F12" s="18">
        <f>Table1[[#This Row],[New position]]-Table1[[#This Row],[Old position]]</f>
        <v>0</v>
      </c>
      <c r="G12" s="26">
        <v>0.38500000000000001</v>
      </c>
      <c r="H12" s="21">
        <v>1758948.43</v>
      </c>
      <c r="I12" s="22"/>
      <c r="J12"/>
      <c r="K12" s="58"/>
      <c r="L12" s="58"/>
    </row>
    <row r="13" spans="1:13" ht="15" customHeight="1">
      <c r="A13" s="18" t="s">
        <v>43</v>
      </c>
      <c r="B13" s="18" t="s">
        <v>18</v>
      </c>
      <c r="C13" s="47">
        <v>56.5</v>
      </c>
      <c r="D13" s="18">
        <v>30216</v>
      </c>
      <c r="E13" s="18">
        <v>31132</v>
      </c>
      <c r="F13" s="18">
        <f>Table1[[#This Row],[New position]]-Table1[[#This Row],[Old position]]</f>
        <v>916</v>
      </c>
      <c r="G13" s="26">
        <v>0.38500000000000001</v>
      </c>
      <c r="H13" s="21">
        <v>1758948.43</v>
      </c>
      <c r="I13" s="11"/>
      <c r="K13" s="58"/>
      <c r="L13" s="58"/>
      <c r="M13" s="2"/>
    </row>
    <row r="14" spans="1:13">
      <c r="A14" s="18" t="s">
        <v>44</v>
      </c>
      <c r="B14" s="18" t="s">
        <v>18</v>
      </c>
      <c r="C14" s="47">
        <v>155.5</v>
      </c>
      <c r="D14" s="18">
        <v>11132</v>
      </c>
      <c r="E14" s="18">
        <v>11132</v>
      </c>
      <c r="F14" s="18">
        <f>Table1[[#This Row],[New position]]-Table1[[#This Row],[Old position]]</f>
        <v>0</v>
      </c>
      <c r="G14" s="26">
        <v>0.38500000000000001</v>
      </c>
      <c r="H14" s="21">
        <v>1758948.43</v>
      </c>
      <c r="I14" s="11"/>
      <c r="K14" s="58"/>
      <c r="L14" s="58"/>
      <c r="M14" s="2"/>
    </row>
    <row r="15" spans="1:13">
      <c r="A15" s="18" t="s">
        <v>47</v>
      </c>
      <c r="B15" s="18" t="s">
        <v>18</v>
      </c>
      <c r="C15" s="47">
        <v>25.54</v>
      </c>
      <c r="D15" s="18">
        <v>34198</v>
      </c>
      <c r="E15" s="18">
        <v>34198</v>
      </c>
      <c r="F15" s="18">
        <f>Table1[[#This Row],[New position]]-Table1[[#This Row],[Old position]]</f>
        <v>0</v>
      </c>
      <c r="G15" s="26">
        <v>0.192</v>
      </c>
      <c r="H15" s="21">
        <v>879473.99</v>
      </c>
      <c r="I15" s="11"/>
      <c r="K15" s="58"/>
      <c r="L15" s="58"/>
      <c r="M15" s="2"/>
    </row>
    <row r="16" spans="1:13">
      <c r="A16" s="18" t="s">
        <v>48</v>
      </c>
      <c r="B16" s="18" t="s">
        <v>18</v>
      </c>
      <c r="C16" s="47">
        <v>67.31</v>
      </c>
      <c r="D16" s="18">
        <v>25319</v>
      </c>
      <c r="E16" s="18">
        <v>26132</v>
      </c>
      <c r="F16" s="18">
        <f>Table1[[#This Row],[New position]]-Table1[[#This Row],[Old position]]</f>
        <v>813</v>
      </c>
      <c r="G16" s="26">
        <v>0.38500000000000001</v>
      </c>
      <c r="H16" s="21">
        <v>1758948.43</v>
      </c>
      <c r="I16" s="11"/>
      <c r="K16" s="58"/>
      <c r="L16" s="58"/>
      <c r="M16" s="2"/>
    </row>
    <row r="17" spans="1:13">
      <c r="A17" s="18" t="s">
        <v>49</v>
      </c>
      <c r="B17" s="18" t="s">
        <v>18</v>
      </c>
      <c r="C17" s="47">
        <v>369.86</v>
      </c>
      <c r="D17" s="18">
        <v>4576</v>
      </c>
      <c r="E17" s="18">
        <v>4756</v>
      </c>
      <c r="F17" s="18">
        <f>Table1[[#This Row],[New position]]-Table1[[#This Row],[Old position]]</f>
        <v>180</v>
      </c>
      <c r="G17" s="26">
        <v>0.38500000000000001</v>
      </c>
      <c r="H17" s="21">
        <v>1758948.43</v>
      </c>
      <c r="I17" s="11"/>
      <c r="K17" s="58"/>
      <c r="L17" s="58"/>
      <c r="M17" s="2"/>
    </row>
    <row r="18" spans="1:13">
      <c r="A18" s="18" t="s">
        <v>52</v>
      </c>
      <c r="B18" s="18" t="s">
        <v>18</v>
      </c>
      <c r="C18" s="47">
        <v>43.5</v>
      </c>
      <c r="D18" s="18">
        <v>38338</v>
      </c>
      <c r="E18" s="18">
        <v>40436</v>
      </c>
      <c r="F18" s="18">
        <f>Table1[[#This Row],[New position]]-Table1[[#This Row],[Old position]]</f>
        <v>2098</v>
      </c>
      <c r="G18" s="26">
        <v>0.38500000000000001</v>
      </c>
      <c r="H18" s="21">
        <v>1758948.43</v>
      </c>
      <c r="I18" s="11"/>
      <c r="K18" s="58"/>
      <c r="L18" s="58"/>
      <c r="M18" s="2"/>
    </row>
    <row r="19" spans="1:13">
      <c r="A19" s="18" t="s">
        <v>53</v>
      </c>
      <c r="B19" s="18" t="s">
        <v>18</v>
      </c>
      <c r="C19" s="47">
        <v>32.39</v>
      </c>
      <c r="D19" s="18">
        <v>53466</v>
      </c>
      <c r="E19" s="18">
        <v>53466</v>
      </c>
      <c r="F19" s="18">
        <f>Table1[[#This Row],[New position]]-Table1[[#This Row],[Old position]]</f>
        <v>0</v>
      </c>
      <c r="G19" s="26">
        <v>0.38500000000000001</v>
      </c>
      <c r="H19" s="21">
        <v>1758948.43</v>
      </c>
      <c r="I19" s="11"/>
      <c r="K19" s="58"/>
      <c r="L19" s="58"/>
      <c r="M19" s="2"/>
    </row>
    <row r="20" spans="1:13">
      <c r="A20" s="18" t="s">
        <v>59</v>
      </c>
      <c r="B20" s="18" t="s">
        <v>18</v>
      </c>
      <c r="C20" s="47">
        <v>42.42</v>
      </c>
      <c r="D20" s="18">
        <v>40332</v>
      </c>
      <c r="E20" s="18">
        <v>40332</v>
      </c>
      <c r="F20" s="18">
        <f>Table1[[#This Row],[New position]]-Table1[[#This Row],[Old position]]</f>
        <v>0</v>
      </c>
      <c r="G20" s="26">
        <v>0.38500000000000001</v>
      </c>
      <c r="H20" s="21">
        <v>1758948.43</v>
      </c>
      <c r="I20" s="11"/>
      <c r="K20" s="58"/>
      <c r="L20" s="58"/>
      <c r="M20" s="2"/>
    </row>
    <row r="21" spans="1:13">
      <c r="A21" s="18" t="s">
        <v>60</v>
      </c>
      <c r="B21" s="18" t="s">
        <v>18</v>
      </c>
      <c r="C21" s="47">
        <v>92.55</v>
      </c>
      <c r="D21" s="18">
        <v>17986</v>
      </c>
      <c r="E21" s="18">
        <v>19005</v>
      </c>
      <c r="F21" s="18">
        <f>Table1[[#This Row],[New position]]-Table1[[#This Row],[Old position]]</f>
        <v>1019</v>
      </c>
      <c r="G21" s="26">
        <v>0.38500000000000001</v>
      </c>
      <c r="H21" s="21">
        <v>1758948.43</v>
      </c>
      <c r="I21" s="11"/>
      <c r="K21" s="58"/>
      <c r="L21" s="58"/>
      <c r="M21" s="2"/>
    </row>
    <row r="22" spans="1:13">
      <c r="A22" s="18" t="s">
        <v>64</v>
      </c>
      <c r="B22" s="18" t="s">
        <v>18</v>
      </c>
      <c r="C22" s="47">
        <v>170.84</v>
      </c>
      <c r="D22" s="18">
        <v>10314</v>
      </c>
      <c r="E22" s="18">
        <v>10314</v>
      </c>
      <c r="F22" s="18">
        <f>Table1[[#This Row],[New position]]-Table1[[#This Row],[Old position]]</f>
        <v>0</v>
      </c>
      <c r="G22" s="26">
        <v>0.38500000000000001</v>
      </c>
      <c r="H22" s="21">
        <v>1758948.43</v>
      </c>
      <c r="I22" s="11"/>
      <c r="K22" s="58"/>
      <c r="L22" s="58"/>
      <c r="M22" s="2"/>
    </row>
    <row r="23" spans="1:13">
      <c r="A23" s="18" t="s">
        <v>65</v>
      </c>
      <c r="B23" s="18" t="s">
        <v>18</v>
      </c>
      <c r="C23" s="47">
        <v>68.349999999999994</v>
      </c>
      <c r="D23" s="18">
        <v>25365</v>
      </c>
      <c r="E23" s="18">
        <v>25365</v>
      </c>
      <c r="F23" s="18">
        <f>Table1[[#This Row],[New position]]-Table1[[#This Row],[Old position]]</f>
        <v>0</v>
      </c>
      <c r="G23" s="26">
        <v>0.38500000000000001</v>
      </c>
      <c r="H23" s="21">
        <v>1758948.43</v>
      </c>
      <c r="I23" s="11"/>
      <c r="K23" s="58"/>
      <c r="L23" s="58"/>
      <c r="M23" s="2"/>
    </row>
    <row r="24" spans="1:13">
      <c r="A24" s="18" t="s">
        <v>66</v>
      </c>
      <c r="B24" s="18" t="s">
        <v>18</v>
      </c>
      <c r="C24" s="47">
        <v>359.07</v>
      </c>
      <c r="D24" s="18">
        <v>4901</v>
      </c>
      <c r="E24" s="18">
        <v>4901</v>
      </c>
      <c r="F24" s="18">
        <f>Table1[[#This Row],[New position]]-Table1[[#This Row],[Old position]]</f>
        <v>0</v>
      </c>
      <c r="G24" s="26">
        <v>0.38500000000000001</v>
      </c>
      <c r="H24" s="21">
        <v>1758948.43</v>
      </c>
      <c r="I24" s="11"/>
      <c r="K24" s="58"/>
      <c r="L24" s="58"/>
      <c r="M24" s="2"/>
    </row>
    <row r="25" spans="1:13">
      <c r="A25" s="18" t="s">
        <v>69</v>
      </c>
      <c r="B25" s="18" t="s">
        <v>18</v>
      </c>
      <c r="C25" s="47">
        <v>73.48</v>
      </c>
      <c r="D25" s="18">
        <v>23784</v>
      </c>
      <c r="E25" s="18">
        <v>23784</v>
      </c>
      <c r="F25" s="18">
        <f>Table1[[#This Row],[New position]]-Table1[[#This Row],[Old position]]</f>
        <v>0</v>
      </c>
      <c r="G25" s="26">
        <v>0.38500000000000001</v>
      </c>
      <c r="H25" s="21">
        <v>1758948.43</v>
      </c>
      <c r="I25" s="57"/>
      <c r="K25" s="58"/>
      <c r="L25" s="58"/>
      <c r="M25" s="2"/>
    </row>
    <row r="26" spans="1:13">
      <c r="A26" s="18" t="s">
        <v>70</v>
      </c>
      <c r="B26" s="18" t="s">
        <v>18</v>
      </c>
      <c r="C26" s="47">
        <v>254.38</v>
      </c>
      <c r="D26" s="18">
        <v>3471</v>
      </c>
      <c r="E26" s="18">
        <v>3471</v>
      </c>
      <c r="F26" s="18">
        <f>Table1[[#This Row],[New position]]-Table1[[#This Row],[Old position]]</f>
        <v>0</v>
      </c>
      <c r="G26" s="26">
        <v>0.192</v>
      </c>
      <c r="H26" s="21">
        <v>879473.99</v>
      </c>
      <c r="I26" s="57"/>
      <c r="K26" s="58"/>
      <c r="L26" s="58"/>
      <c r="M26" s="2"/>
    </row>
    <row r="27" spans="1:13">
      <c r="A27" s="18" t="s">
        <v>13</v>
      </c>
      <c r="B27" s="18" t="s">
        <v>18</v>
      </c>
      <c r="C27" s="47">
        <v>361.68</v>
      </c>
      <c r="D27" s="18">
        <v>247759</v>
      </c>
      <c r="E27" s="18">
        <v>270956</v>
      </c>
      <c r="F27" s="18">
        <f>Table1[[#This Row],[New position]]-Table1[[#This Row],[Old position]]</f>
        <v>23197</v>
      </c>
      <c r="G27" s="26">
        <v>21.45</v>
      </c>
      <c r="H27" s="21">
        <v>97999242.840000004</v>
      </c>
      <c r="I27" s="11"/>
      <c r="K27" s="58"/>
      <c r="L27" s="58"/>
      <c r="M27" s="2"/>
    </row>
    <row r="28" spans="1:13">
      <c r="A28" s="18" t="s">
        <v>38</v>
      </c>
      <c r="B28" s="18" t="s">
        <v>18</v>
      </c>
      <c r="C28" s="47">
        <v>102.88</v>
      </c>
      <c r="D28" s="18">
        <v>28874</v>
      </c>
      <c r="E28" s="18">
        <v>23510</v>
      </c>
      <c r="F28" s="18">
        <f>Table1[[#This Row],[New position]]-Table1[[#This Row],[Old position]]</f>
        <v>-5364</v>
      </c>
      <c r="G28" s="26">
        <v>0.52900000000000003</v>
      </c>
      <c r="H28" s="21">
        <v>2418741.4700000002</v>
      </c>
      <c r="I28" s="11"/>
      <c r="K28" s="58"/>
      <c r="L28" s="58"/>
      <c r="M28" s="2"/>
    </row>
    <row r="29" spans="1:13">
      <c r="A29" s="18" t="s">
        <v>41</v>
      </c>
      <c r="B29" s="18" t="s">
        <v>18</v>
      </c>
      <c r="C29" s="47">
        <v>64.42</v>
      </c>
      <c r="D29" s="18">
        <v>94330</v>
      </c>
      <c r="E29" s="18">
        <v>75093</v>
      </c>
      <c r="F29" s="18">
        <f>Table1[[#This Row],[New position]]-Table1[[#This Row],[Old position]]</f>
        <v>-19237</v>
      </c>
      <c r="G29" s="26">
        <v>1.0589999999999999</v>
      </c>
      <c r="H29" s="21">
        <v>4837482.4800000004</v>
      </c>
      <c r="I29" s="11"/>
      <c r="K29" s="58"/>
      <c r="L29" s="58"/>
      <c r="M29" s="2"/>
    </row>
    <row r="30" spans="1:13">
      <c r="A30" s="18" t="s">
        <v>42</v>
      </c>
      <c r="B30" s="18" t="s">
        <v>18</v>
      </c>
      <c r="C30" s="47">
        <v>53.2</v>
      </c>
      <c r="D30" s="18">
        <v>56062</v>
      </c>
      <c r="E30" s="18">
        <v>45465</v>
      </c>
      <c r="F30" s="18">
        <f>Table1[[#This Row],[New position]]-Table1[[#This Row],[Old position]]</f>
        <v>-10597</v>
      </c>
      <c r="G30" s="26">
        <v>0.52900000000000003</v>
      </c>
      <c r="H30" s="21">
        <v>2418741.4700000002</v>
      </c>
      <c r="I30" s="11"/>
      <c r="K30" s="58"/>
      <c r="L30" s="58"/>
      <c r="M30" s="2"/>
    </row>
    <row r="31" spans="1:13">
      <c r="A31" s="18" t="s">
        <v>68</v>
      </c>
      <c r="B31" s="18" t="s">
        <v>18</v>
      </c>
      <c r="C31" s="47">
        <v>89.88</v>
      </c>
      <c r="D31" s="18">
        <v>33240</v>
      </c>
      <c r="E31" s="18">
        <v>26911</v>
      </c>
      <c r="F31" s="18">
        <f>Table1[[#This Row],[New position]]-Table1[[#This Row],[Old position]]</f>
        <v>-6329</v>
      </c>
      <c r="G31" s="26">
        <v>0.52900000000000003</v>
      </c>
      <c r="H31" s="21">
        <v>2418741.4700000002</v>
      </c>
      <c r="I31" s="56"/>
      <c r="K31" s="58"/>
      <c r="L31" s="58"/>
      <c r="M31" s="2"/>
    </row>
    <row r="32" spans="1:13">
      <c r="A32" s="18">
        <v>2823</v>
      </c>
      <c r="B32" s="18" t="s">
        <v>18</v>
      </c>
      <c r="C32" s="47">
        <v>2.54</v>
      </c>
      <c r="D32" s="18">
        <v>1221400</v>
      </c>
      <c r="E32" s="18">
        <v>952300</v>
      </c>
      <c r="F32" s="18">
        <f>Table1[[#This Row],[New position]]-Table1[[#This Row],[Old position]]</f>
        <v>-269100</v>
      </c>
      <c r="G32" s="26">
        <v>0.52900000000000003</v>
      </c>
      <c r="H32" s="21">
        <v>2418741.4700000002</v>
      </c>
      <c r="I32" s="11"/>
      <c r="K32" s="58"/>
      <c r="L32" s="58"/>
      <c r="M32" s="2"/>
    </row>
    <row r="33" spans="1:13">
      <c r="A33" s="18">
        <v>2800</v>
      </c>
      <c r="B33" s="18" t="s">
        <v>18</v>
      </c>
      <c r="C33" s="47">
        <v>3.66</v>
      </c>
      <c r="D33" s="18">
        <v>848000</v>
      </c>
      <c r="E33" s="18">
        <v>661000</v>
      </c>
      <c r="F33" s="18">
        <f>Table1[[#This Row],[New position]]-Table1[[#This Row],[Old position]]</f>
        <v>-187000</v>
      </c>
      <c r="G33" s="26">
        <v>0.52900000000000003</v>
      </c>
      <c r="H33" s="21">
        <v>2418741.4700000002</v>
      </c>
      <c r="I33" s="11"/>
      <c r="K33" s="58"/>
      <c r="L33" s="58"/>
      <c r="M33" s="2"/>
    </row>
    <row r="34" spans="1:13">
      <c r="A34" s="18" t="s">
        <v>45</v>
      </c>
      <c r="B34" s="18" t="s">
        <v>18</v>
      </c>
      <c r="C34" s="47">
        <v>49.26</v>
      </c>
      <c r="D34" s="18">
        <v>123296</v>
      </c>
      <c r="E34" s="18">
        <v>98203</v>
      </c>
      <c r="F34" s="18">
        <f>Table1[[#This Row],[New position]]-Table1[[#This Row],[Old position]]</f>
        <v>-25093</v>
      </c>
      <c r="G34" s="26">
        <v>1.0589999999999999</v>
      </c>
      <c r="H34" s="21">
        <v>4837482.4800000004</v>
      </c>
      <c r="I34" s="11"/>
      <c r="K34" s="58"/>
      <c r="L34" s="58"/>
      <c r="M34" s="2"/>
    </row>
    <row r="35" spans="1:13">
      <c r="A35" s="18" t="s">
        <v>54</v>
      </c>
      <c r="B35" s="18" t="s">
        <v>18</v>
      </c>
      <c r="C35" s="47">
        <v>43.66</v>
      </c>
      <c r="D35" s="18">
        <v>63309</v>
      </c>
      <c r="E35" s="18">
        <v>50497</v>
      </c>
      <c r="F35" s="18">
        <f>Table1[[#This Row],[New position]]-Table1[[#This Row],[Old position]]</f>
        <v>-12812</v>
      </c>
      <c r="G35" s="26">
        <v>0.48299999999999998</v>
      </c>
      <c r="H35" s="21">
        <v>2204707.4700000002</v>
      </c>
      <c r="I35" s="11"/>
      <c r="K35" s="58"/>
      <c r="L35" s="58"/>
      <c r="M35" s="2"/>
    </row>
    <row r="36" spans="1:13">
      <c r="A36" s="18" t="s">
        <v>62</v>
      </c>
      <c r="B36" s="18" t="s">
        <v>18</v>
      </c>
      <c r="C36" s="47">
        <v>37.340000000000003</v>
      </c>
      <c r="D36" s="18">
        <v>80817</v>
      </c>
      <c r="E36" s="18">
        <v>64776</v>
      </c>
      <c r="F36" s="18">
        <f>Table1[[#This Row],[New position]]-Table1[[#This Row],[Old position]]</f>
        <v>-16041</v>
      </c>
      <c r="G36" s="26">
        <v>0.52900000000000003</v>
      </c>
      <c r="H36" s="21">
        <v>2418741.4700000002</v>
      </c>
      <c r="I36" s="55"/>
      <c r="K36" s="59"/>
      <c r="L36" s="58"/>
      <c r="M36" s="2"/>
    </row>
    <row r="37" spans="1:13">
      <c r="A37" s="18" t="s">
        <v>40</v>
      </c>
      <c r="B37" s="18" t="s">
        <v>18</v>
      </c>
      <c r="C37" s="47">
        <v>30.62</v>
      </c>
      <c r="D37" s="18">
        <v>858688</v>
      </c>
      <c r="E37" s="18">
        <v>895244</v>
      </c>
      <c r="F37" s="18">
        <f>Table1[[#This Row],[New position]]-Table1[[#This Row],[Old position]]</f>
        <v>36556</v>
      </c>
      <c r="G37" s="26">
        <v>6</v>
      </c>
      <c r="H37" s="21">
        <v>27412375.620000001</v>
      </c>
      <c r="I37" s="11"/>
      <c r="K37" s="59"/>
      <c r="L37" s="58"/>
      <c r="M37" s="2"/>
    </row>
    <row r="38" spans="1:13">
      <c r="A38" s="18" t="s">
        <v>71</v>
      </c>
      <c r="B38" s="18" t="s">
        <v>18</v>
      </c>
      <c r="C38" s="47">
        <v>105.93</v>
      </c>
      <c r="D38" s="18">
        <v>129615</v>
      </c>
      <c r="E38" s="18">
        <v>129615</v>
      </c>
      <c r="F38" s="18">
        <f>Table1[[#This Row],[New position]]-Table1[[#This Row],[Old position]]</f>
        <v>0</v>
      </c>
      <c r="G38" s="26">
        <v>3</v>
      </c>
      <c r="H38" s="21">
        <v>13706187.810000001</v>
      </c>
      <c r="I38" s="57"/>
      <c r="K38" s="59"/>
      <c r="L38" s="58"/>
      <c r="M38" s="2"/>
    </row>
    <row r="39" spans="1:13">
      <c r="A39" s="18" t="s">
        <v>50</v>
      </c>
      <c r="B39" s="18" t="s">
        <v>18</v>
      </c>
      <c r="C39" s="47">
        <v>5.54</v>
      </c>
      <c r="D39" s="18">
        <v>2375343</v>
      </c>
      <c r="E39" s="18">
        <v>2474041</v>
      </c>
      <c r="F39" s="18">
        <f>Table1[[#This Row],[New position]]-Table1[[#This Row],[Old position]]</f>
        <v>98698</v>
      </c>
      <c r="G39" s="26">
        <v>3</v>
      </c>
      <c r="H39" s="21">
        <v>13706187.810000001</v>
      </c>
      <c r="I39" s="11"/>
      <c r="K39" s="59"/>
      <c r="L39" s="58"/>
      <c r="M39" s="2"/>
    </row>
    <row r="40" spans="1:13">
      <c r="A40" s="18" t="s">
        <v>20</v>
      </c>
      <c r="B40" s="18" t="s">
        <v>19</v>
      </c>
      <c r="C40" s="47">
        <v>220437.5</v>
      </c>
      <c r="D40" s="18">
        <v>120</v>
      </c>
      <c r="E40" s="18">
        <v>124</v>
      </c>
      <c r="F40" s="18">
        <f>Table1[[#This Row],[New position]]-Table1[[#This Row],[Old position]]</f>
        <v>4</v>
      </c>
      <c r="G40" s="26">
        <v>6</v>
      </c>
      <c r="H40" s="21">
        <v>27412375.620000001</v>
      </c>
      <c r="I40" s="11"/>
      <c r="K40" s="58"/>
      <c r="L40" s="58"/>
      <c r="M40" s="2"/>
    </row>
    <row r="41" spans="1:13">
      <c r="A41" s="18" t="s">
        <v>33</v>
      </c>
      <c r="B41" s="18" t="s">
        <v>19</v>
      </c>
      <c r="C41" s="47">
        <v>231627.96</v>
      </c>
      <c r="D41" s="18">
        <v>114</v>
      </c>
      <c r="E41" s="18">
        <v>118</v>
      </c>
      <c r="F41" s="18">
        <f>Table1[[#This Row],[New position]]-Table1[[#This Row],[Old position]]</f>
        <v>4</v>
      </c>
      <c r="G41" s="26">
        <v>6</v>
      </c>
      <c r="H41" s="21">
        <v>27412375.620000001</v>
      </c>
      <c r="I41" s="11"/>
      <c r="K41" s="58"/>
      <c r="L41" s="58"/>
      <c r="M41" s="2"/>
    </row>
    <row r="42" spans="1:13" ht="14.25" customHeight="1">
      <c r="A42" s="18" t="s">
        <v>34</v>
      </c>
      <c r="B42" s="18" t="s">
        <v>19</v>
      </c>
      <c r="C42" s="47">
        <v>96796.51</v>
      </c>
      <c r="D42" s="18">
        <v>270</v>
      </c>
      <c r="E42" s="18">
        <v>283</v>
      </c>
      <c r="F42" s="18">
        <f>Table1[[#This Row],[New position]]-Table1[[#This Row],[Old position]]</f>
        <v>13</v>
      </c>
      <c r="G42" s="26">
        <v>6</v>
      </c>
      <c r="H42" s="21">
        <v>27412375.620000001</v>
      </c>
      <c r="I42" s="11"/>
      <c r="K42" s="58"/>
      <c r="L42" s="58"/>
      <c r="M42" s="2"/>
    </row>
    <row r="43" spans="1:13">
      <c r="A43" s="18" t="s">
        <v>21</v>
      </c>
      <c r="B43" s="18" t="s">
        <v>19</v>
      </c>
      <c r="C43" s="47">
        <v>108539.06</v>
      </c>
      <c r="D43" s="18">
        <v>17</v>
      </c>
      <c r="E43" s="18">
        <v>18</v>
      </c>
      <c r="F43" s="18">
        <f>Table1[[#This Row],[New position]]-Table1[[#This Row],[Old position]]</f>
        <v>1</v>
      </c>
      <c r="G43" s="26">
        <v>0.41699999999999998</v>
      </c>
      <c r="H43" s="21">
        <v>1903637.35</v>
      </c>
      <c r="I43" s="11"/>
      <c r="K43" s="58"/>
      <c r="L43" s="58"/>
      <c r="M43" s="2"/>
    </row>
    <row r="44" spans="1:13">
      <c r="A44" s="18" t="s">
        <v>22</v>
      </c>
      <c r="B44" s="18" t="s">
        <v>19</v>
      </c>
      <c r="C44" s="47">
        <v>67275</v>
      </c>
      <c r="D44" s="18">
        <v>14</v>
      </c>
      <c r="E44" s="18">
        <v>14</v>
      </c>
      <c r="F44" s="18">
        <f>Table1[[#This Row],[New position]]-Table1[[#This Row],[Old position]]</f>
        <v>0</v>
      </c>
      <c r="G44" s="26">
        <v>0.20799999999999999</v>
      </c>
      <c r="H44" s="21">
        <v>951818.45</v>
      </c>
      <c r="I44" s="11"/>
      <c r="K44" s="58"/>
      <c r="L44" s="58"/>
      <c r="M44" s="2"/>
    </row>
    <row r="45" spans="1:13">
      <c r="A45" s="18" t="s">
        <v>23</v>
      </c>
      <c r="B45" s="18" t="s">
        <v>19</v>
      </c>
      <c r="C45" s="47">
        <v>283944.86</v>
      </c>
      <c r="D45" s="18">
        <v>7</v>
      </c>
      <c r="E45" s="18">
        <v>7</v>
      </c>
      <c r="F45" s="18">
        <f>Table1[[#This Row],[New position]]-Table1[[#This Row],[Old position]]</f>
        <v>0</v>
      </c>
      <c r="G45" s="26">
        <v>0.41699999999999998</v>
      </c>
      <c r="H45" s="21">
        <v>1903637.35</v>
      </c>
      <c r="I45" s="11"/>
      <c r="J45" s="54"/>
      <c r="K45" s="58"/>
      <c r="L45" s="58"/>
      <c r="M45" s="2"/>
    </row>
    <row r="46" spans="1:13">
      <c r="A46" s="18" t="s">
        <v>24</v>
      </c>
      <c r="B46" s="18" t="s">
        <v>19</v>
      </c>
      <c r="C46" s="47">
        <v>21763.759999999998</v>
      </c>
      <c r="D46" s="18">
        <v>45</v>
      </c>
      <c r="E46" s="18">
        <v>45</v>
      </c>
      <c r="F46" s="18">
        <f>Table1[[#This Row],[New position]]-Table1[[#This Row],[Old position]]</f>
        <v>0</v>
      </c>
      <c r="G46" s="26">
        <v>0.20799999999999999</v>
      </c>
      <c r="H46" s="21">
        <v>951818.45</v>
      </c>
      <c r="I46" s="11"/>
      <c r="K46" s="58"/>
      <c r="L46" s="58"/>
      <c r="M46" s="2"/>
    </row>
    <row r="47" spans="1:13">
      <c r="A47" s="18" t="s">
        <v>25</v>
      </c>
      <c r="B47" s="18" t="s">
        <v>19</v>
      </c>
      <c r="C47" s="47">
        <v>27200</v>
      </c>
      <c r="D47" s="18">
        <v>66</v>
      </c>
      <c r="E47" s="18">
        <v>70</v>
      </c>
      <c r="F47" s="18">
        <f>Table1[[#This Row],[New position]]-Table1[[#This Row],[Old position]]</f>
        <v>4</v>
      </c>
      <c r="G47" s="26">
        <v>0.41699999999999998</v>
      </c>
      <c r="H47" s="21">
        <v>1903637.35</v>
      </c>
      <c r="I47" s="11"/>
      <c r="K47" s="58"/>
      <c r="L47" s="58"/>
      <c r="M47" s="2"/>
    </row>
    <row r="48" spans="1:13">
      <c r="A48" s="18" t="s">
        <v>26</v>
      </c>
      <c r="B48" s="18" t="s">
        <v>19</v>
      </c>
      <c r="C48" s="47">
        <v>94369.8</v>
      </c>
      <c r="D48" s="18">
        <v>20</v>
      </c>
      <c r="E48" s="18">
        <v>20</v>
      </c>
      <c r="F48" s="18">
        <f>Table1[[#This Row],[New position]]-Table1[[#This Row],[Old position]]</f>
        <v>0</v>
      </c>
      <c r="G48" s="26">
        <v>0.41699999999999998</v>
      </c>
      <c r="H48" s="21">
        <v>1903637.35</v>
      </c>
      <c r="I48" s="11"/>
      <c r="K48" s="58"/>
      <c r="L48" s="58"/>
      <c r="M48" s="2"/>
    </row>
    <row r="49" spans="1:13">
      <c r="A49" s="18" t="s">
        <v>27</v>
      </c>
      <c r="B49" s="18" t="s">
        <v>19</v>
      </c>
      <c r="C49" s="47">
        <v>63037.03</v>
      </c>
      <c r="D49" s="18">
        <v>30</v>
      </c>
      <c r="E49" s="18">
        <v>30</v>
      </c>
      <c r="F49" s="18">
        <f>Table1[[#This Row],[New position]]-Table1[[#This Row],[Old position]]</f>
        <v>0</v>
      </c>
      <c r="G49" s="26">
        <v>0.41699999999999998</v>
      </c>
      <c r="H49" s="21">
        <v>1903637.35</v>
      </c>
      <c r="I49" s="11"/>
      <c r="K49" s="58"/>
      <c r="L49" s="58"/>
      <c r="M49" s="2"/>
    </row>
    <row r="50" spans="1:13">
      <c r="A50" s="18" t="s">
        <v>51</v>
      </c>
      <c r="B50" s="18" t="s">
        <v>19</v>
      </c>
      <c r="C50" s="47">
        <v>161453.67000000001</v>
      </c>
      <c r="D50" s="18">
        <v>6</v>
      </c>
      <c r="E50" s="18">
        <v>6</v>
      </c>
      <c r="F50" s="18">
        <f>Table1[[#This Row],[New position]]-Table1[[#This Row],[Old position]]</f>
        <v>0</v>
      </c>
      <c r="G50" s="26">
        <v>0.20799999999999999</v>
      </c>
      <c r="H50" s="21">
        <v>951818.45</v>
      </c>
      <c r="I50" s="11"/>
      <c r="K50" s="58"/>
      <c r="L50" s="58"/>
      <c r="M50" s="2"/>
    </row>
    <row r="51" spans="1:13">
      <c r="A51" s="18" t="s">
        <v>35</v>
      </c>
      <c r="B51" s="18" t="s">
        <v>19</v>
      </c>
      <c r="C51" s="47">
        <v>90313.81</v>
      </c>
      <c r="D51" s="18">
        <v>21</v>
      </c>
      <c r="E51" s="18">
        <v>21</v>
      </c>
      <c r="F51" s="18">
        <f>Table1[[#This Row],[New position]]-Table1[[#This Row],[Old position]]</f>
        <v>0</v>
      </c>
      <c r="G51" s="26">
        <v>0.41699999999999998</v>
      </c>
      <c r="H51" s="21">
        <v>1903637.35</v>
      </c>
      <c r="I51" s="11"/>
      <c r="K51" s="58"/>
      <c r="L51" s="58"/>
      <c r="M51" s="2"/>
    </row>
    <row r="52" spans="1:13">
      <c r="A52" s="18" t="s">
        <v>36</v>
      </c>
      <c r="B52" s="18" t="s">
        <v>19</v>
      </c>
      <c r="C52" s="47">
        <v>40890</v>
      </c>
      <c r="D52" s="18">
        <v>24</v>
      </c>
      <c r="E52" s="18">
        <v>23</v>
      </c>
      <c r="F52" s="18">
        <f>Table1[[#This Row],[New position]]-Table1[[#This Row],[Old position]]</f>
        <v>-1</v>
      </c>
      <c r="G52" s="52">
        <v>0.20799999999999999</v>
      </c>
      <c r="H52" s="21">
        <v>951818.45</v>
      </c>
      <c r="I52" s="11"/>
      <c r="K52" s="58"/>
      <c r="L52" s="58"/>
      <c r="M52" s="2"/>
    </row>
    <row r="53" spans="1:13">
      <c r="A53" s="18" t="s">
        <v>39</v>
      </c>
      <c r="B53" s="18" t="s">
        <v>19</v>
      </c>
      <c r="C53" s="47">
        <v>35748</v>
      </c>
      <c r="D53" s="18">
        <v>51</v>
      </c>
      <c r="E53" s="18">
        <v>53</v>
      </c>
      <c r="F53" s="18">
        <f>Table1[[#This Row],[New position]]-Table1[[#This Row],[Old position]]</f>
        <v>2</v>
      </c>
      <c r="G53" s="26">
        <v>0.41699999999999998</v>
      </c>
      <c r="H53" s="21">
        <v>1903637.35</v>
      </c>
      <c r="I53" s="11"/>
      <c r="K53" s="58"/>
      <c r="L53" s="58"/>
      <c r="M53" s="2"/>
    </row>
    <row r="54" spans="1:13">
      <c r="A54" s="18" t="s">
        <v>57</v>
      </c>
      <c r="B54" s="18" t="s">
        <v>19</v>
      </c>
      <c r="C54" s="47">
        <v>56507.39</v>
      </c>
      <c r="D54" s="18">
        <v>33</v>
      </c>
      <c r="E54" s="18">
        <v>34</v>
      </c>
      <c r="F54" s="18">
        <f>Table1[[#This Row],[New position]]-Table1[[#This Row],[Old position]]</f>
        <v>1</v>
      </c>
      <c r="G54" s="18">
        <v>0.41699999999999998</v>
      </c>
      <c r="H54" s="21">
        <v>1903637.35</v>
      </c>
      <c r="I54" s="11"/>
      <c r="J54" s="1"/>
      <c r="K54" s="58"/>
      <c r="L54" s="58"/>
      <c r="M54" s="2"/>
    </row>
    <row r="55" spans="1:13">
      <c r="A55" s="18" t="s">
        <v>61</v>
      </c>
      <c r="B55" s="18" t="s">
        <v>19</v>
      </c>
      <c r="C55" s="47">
        <v>73950</v>
      </c>
      <c r="D55" s="18">
        <v>25</v>
      </c>
      <c r="E55" s="18">
        <v>26</v>
      </c>
      <c r="F55" s="18">
        <f>Table1[[#This Row],[New position]]-Table1[[#This Row],[Old position]]</f>
        <v>1</v>
      </c>
      <c r="G55" s="18">
        <v>0.41699999999999998</v>
      </c>
      <c r="H55" s="21">
        <v>1903637.35</v>
      </c>
      <c r="I55" s="11"/>
      <c r="J55" s="1"/>
      <c r="K55" s="58"/>
      <c r="L55" s="58"/>
      <c r="M55" s="2"/>
    </row>
    <row r="56" spans="1:13">
      <c r="A56" s="18" t="s">
        <v>63</v>
      </c>
      <c r="B56" s="18" t="s">
        <v>19</v>
      </c>
      <c r="C56" s="47">
        <v>57962.5</v>
      </c>
      <c r="D56" s="18">
        <v>16</v>
      </c>
      <c r="E56" s="18">
        <v>16</v>
      </c>
      <c r="F56" s="18">
        <f>Table1[[#This Row],[New position]]-Table1[[#This Row],[Old position]]</f>
        <v>0</v>
      </c>
      <c r="G56" s="18">
        <v>0.20799999999999999</v>
      </c>
      <c r="H56" s="21">
        <v>951818.45</v>
      </c>
      <c r="I56" s="11"/>
      <c r="J56" s="15"/>
      <c r="K56" s="58"/>
      <c r="L56" s="58"/>
      <c r="M56" s="2"/>
    </row>
    <row r="57" spans="1:13">
      <c r="A57" s="18" t="s">
        <v>67</v>
      </c>
      <c r="B57" s="18" t="s">
        <v>19</v>
      </c>
      <c r="C57" s="47">
        <v>43930</v>
      </c>
      <c r="D57" s="18">
        <v>22</v>
      </c>
      <c r="E57" s="18">
        <v>22</v>
      </c>
      <c r="F57" s="18">
        <f>Table1[[#This Row],[New position]]-Table1[[#This Row],[Old position]]</f>
        <v>0</v>
      </c>
      <c r="G57" s="18">
        <v>0.20799999999999999</v>
      </c>
      <c r="H57" s="21">
        <v>951818.45</v>
      </c>
      <c r="I57" s="11"/>
      <c r="J57" s="1"/>
      <c r="K57" s="58"/>
      <c r="L57" s="58"/>
      <c r="M57" s="2"/>
    </row>
    <row r="58" spans="1:13">
      <c r="A58" s="18" t="s">
        <v>37</v>
      </c>
      <c r="B58" s="18"/>
      <c r="C58" s="47"/>
      <c r="D58" s="18"/>
      <c r="E58" s="18"/>
      <c r="F58" s="18"/>
      <c r="G58" s="52">
        <v>32</v>
      </c>
      <c r="H58" s="21"/>
      <c r="I58" s="11"/>
      <c r="J58" s="53"/>
    </row>
    <row r="59" spans="1:13">
      <c r="A59" s="18" t="s">
        <v>46</v>
      </c>
      <c r="B59" s="18"/>
      <c r="C59" s="47"/>
      <c r="D59" s="18">
        <v>500</v>
      </c>
      <c r="E59" s="18">
        <v>500</v>
      </c>
      <c r="F59" s="18">
        <v>0</v>
      </c>
      <c r="G59" s="52"/>
      <c r="H59" s="21"/>
      <c r="I59" s="11"/>
      <c r="J59" s="1"/>
    </row>
    <row r="60" spans="1:13">
      <c r="A60" s="51"/>
      <c r="B60" s="40"/>
      <c r="C60" s="50"/>
      <c r="D60" s="41"/>
      <c r="E60" s="42"/>
      <c r="F60" s="43"/>
      <c r="G60" s="44"/>
      <c r="H60" s="45"/>
      <c r="I60" s="9"/>
      <c r="J60" s="1"/>
    </row>
    <row r="61" spans="1:13">
      <c r="B61" s="10" t="s">
        <v>58</v>
      </c>
      <c r="D61" s="7"/>
      <c r="E61" s="10" t="s">
        <v>55</v>
      </c>
      <c r="F61" s="1"/>
      <c r="G61" s="49"/>
      <c r="H61" s="3" t="s">
        <v>3</v>
      </c>
    </row>
    <row r="62" spans="1:13">
      <c r="B62" s="10" t="s">
        <v>2</v>
      </c>
      <c r="D62" s="7"/>
      <c r="E62" s="10" t="s">
        <v>56</v>
      </c>
      <c r="F62" s="1"/>
      <c r="G62" s="49"/>
      <c r="H62" s="3" t="s">
        <v>4</v>
      </c>
    </row>
    <row r="63" spans="1:13">
      <c r="D63" s="1"/>
      <c r="G63"/>
      <c r="H63" s="1"/>
    </row>
    <row r="64" spans="1:13">
      <c r="B64" s="5"/>
      <c r="D64" s="1"/>
      <c r="E64" s="5"/>
      <c r="F64" s="49"/>
      <c r="H64" s="6"/>
      <c r="J64" s="49"/>
    </row>
    <row r="65" spans="1:9">
      <c r="H65" s="1"/>
      <c r="I65" s="1"/>
    </row>
    <row r="66" spans="1:9">
      <c r="A66" s="10"/>
      <c r="G66" s="53"/>
    </row>
    <row r="67" spans="1:9">
      <c r="A67" s="10"/>
      <c r="D67" s="54"/>
      <c r="H67" s="54"/>
    </row>
    <row r="68" spans="1:9">
      <c r="D68" s="54"/>
      <c r="G68" s="53"/>
    </row>
    <row r="69" spans="1:9">
      <c r="A69" s="4"/>
      <c r="D69" s="54"/>
    </row>
    <row r="70" spans="1:9">
      <c r="G70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32" sqref="H32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4CCD-25CB-4DCB-B246-A1A7132FFF4F}">
  <dimension ref="A1:M70"/>
  <sheetViews>
    <sheetView tabSelected="1" topLeftCell="A4" zoomScale="89" zoomScaleNormal="89" workbookViewId="0">
      <selection activeCell="E38" sqref="E38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7.25" style="1" bestFit="1" customWidth="1"/>
    <col min="12" max="16384" width="9.125" style="1"/>
  </cols>
  <sheetData>
    <row r="1" spans="1:13" s="28" customFormat="1" ht="12.75">
      <c r="A1" s="60" t="s">
        <v>0</v>
      </c>
      <c r="B1" s="60"/>
      <c r="C1" s="27">
        <v>44384</v>
      </c>
      <c r="E1" s="29"/>
      <c r="F1" s="29"/>
      <c r="H1" s="30"/>
    </row>
    <row r="2" spans="1:13" s="28" customFormat="1" ht="12.75">
      <c r="A2" s="60" t="s">
        <v>11</v>
      </c>
      <c r="B2" s="60"/>
      <c r="C2" s="31">
        <f>C8/C7</f>
        <v>4.7601152897378851</v>
      </c>
      <c r="D2" s="32"/>
      <c r="E2" s="33"/>
      <c r="F2" s="34"/>
      <c r="H2" s="35"/>
    </row>
    <row r="3" spans="1:13" s="28" customFormat="1" ht="27" customHeight="1">
      <c r="A3" s="62" t="s">
        <v>12</v>
      </c>
      <c r="B3" s="62"/>
      <c r="C3" s="46">
        <f>(C8-SUM(H37:H42))/C7</f>
        <v>4.6220409547707799</v>
      </c>
      <c r="D3" s="32"/>
      <c r="E3" s="33"/>
      <c r="F3" s="34"/>
      <c r="H3" s="35"/>
    </row>
    <row r="4" spans="1:13" s="28" customFormat="1" ht="12.75">
      <c r="A4" s="60" t="s">
        <v>9</v>
      </c>
      <c r="B4" s="60"/>
      <c r="C4" s="36">
        <v>65267561</v>
      </c>
      <c r="D4" s="32"/>
      <c r="E4" s="37"/>
      <c r="F4" s="37"/>
      <c r="H4" s="35"/>
    </row>
    <row r="5" spans="1:13" s="28" customFormat="1" ht="12.75">
      <c r="A5" s="60" t="s">
        <v>7</v>
      </c>
      <c r="B5" s="60"/>
      <c r="C5" s="36">
        <v>0</v>
      </c>
      <c r="D5" s="32"/>
      <c r="E5" s="37"/>
      <c r="F5" s="37"/>
      <c r="H5" s="35"/>
    </row>
    <row r="6" spans="1:13" s="28" customFormat="1" ht="12.75">
      <c r="A6" s="60" t="s">
        <v>8</v>
      </c>
      <c r="B6" s="60"/>
      <c r="C6" s="36">
        <v>0</v>
      </c>
      <c r="D6" s="32"/>
      <c r="E6" s="37"/>
      <c r="F6" s="37"/>
      <c r="H6" s="35"/>
    </row>
    <row r="7" spans="1:13" s="28" customFormat="1" ht="12.75">
      <c r="A7" s="60" t="s">
        <v>10</v>
      </c>
      <c r="B7" s="60"/>
      <c r="C7" s="36">
        <f>C4-C6</f>
        <v>65267561</v>
      </c>
      <c r="D7" s="32"/>
      <c r="E7" s="37"/>
      <c r="F7" s="37"/>
      <c r="G7" s="48"/>
      <c r="H7" s="39"/>
    </row>
    <row r="8" spans="1:13" s="28" customFormat="1" ht="26.25" customHeight="1">
      <c r="A8" s="61" t="s">
        <v>6</v>
      </c>
      <c r="B8" s="61"/>
      <c r="C8" s="24">
        <f>SUM(Table13[Target allocation ($)])</f>
        <v>310681115.04000008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</row>
    <row r="11" spans="1:13" s="2" customFormat="1">
      <c r="A11" s="18">
        <v>2800</v>
      </c>
      <c r="B11" s="18" t="s">
        <v>18</v>
      </c>
      <c r="C11" s="47">
        <v>3.66</v>
      </c>
      <c r="D11" s="18">
        <v>848000</v>
      </c>
      <c r="E11" s="18">
        <v>661000</v>
      </c>
      <c r="F11" s="18">
        <f>Table13[[#This Row],[New position]]-Table13[[#This Row],[Old position]]</f>
        <v>-187000</v>
      </c>
      <c r="G11" s="26">
        <v>0.52900000000000003</v>
      </c>
      <c r="H11" s="21">
        <v>2418741.4700000002</v>
      </c>
      <c r="I11" s="11"/>
      <c r="J11"/>
      <c r="K11" s="58"/>
      <c r="L11" s="58"/>
    </row>
    <row r="12" spans="1:13" s="2" customFormat="1">
      <c r="A12" s="18">
        <v>2823</v>
      </c>
      <c r="B12" s="18" t="s">
        <v>18</v>
      </c>
      <c r="C12" s="47">
        <v>2.54</v>
      </c>
      <c r="D12" s="18">
        <v>1221400</v>
      </c>
      <c r="E12" s="18">
        <v>952300</v>
      </c>
      <c r="F12" s="18">
        <f>Table13[[#This Row],[New position]]-Table13[[#This Row],[Old position]]</f>
        <v>-269100</v>
      </c>
      <c r="G12" s="26">
        <v>0.52900000000000003</v>
      </c>
      <c r="H12" s="21">
        <v>2418741.4700000002</v>
      </c>
      <c r="I12" s="11"/>
      <c r="J12"/>
      <c r="K12" s="58"/>
      <c r="L12" s="58"/>
    </row>
    <row r="13" spans="1:13" ht="15" customHeight="1">
      <c r="A13" s="18" t="s">
        <v>34</v>
      </c>
      <c r="B13" s="18" t="s">
        <v>19</v>
      </c>
      <c r="C13" s="47">
        <v>96796.51</v>
      </c>
      <c r="D13" s="18">
        <v>270</v>
      </c>
      <c r="E13" s="18">
        <v>283</v>
      </c>
      <c r="F13" s="18">
        <f>Table13[[#This Row],[New position]]-Table13[[#This Row],[Old position]]</f>
        <v>13</v>
      </c>
      <c r="G13" s="26">
        <v>6</v>
      </c>
      <c r="H13" s="21">
        <v>27412375.620000001</v>
      </c>
      <c r="I13" s="11"/>
      <c r="K13" s="58"/>
      <c r="L13" s="58"/>
      <c r="M13" s="2"/>
    </row>
    <row r="14" spans="1:13">
      <c r="A14" s="18" t="s">
        <v>27</v>
      </c>
      <c r="B14" s="18" t="s">
        <v>19</v>
      </c>
      <c r="C14" s="47">
        <v>63037.03</v>
      </c>
      <c r="D14" s="18">
        <v>30</v>
      </c>
      <c r="E14" s="18">
        <v>30</v>
      </c>
      <c r="F14" s="18">
        <f>Table13[[#This Row],[New position]]-Table13[[#This Row],[Old position]]</f>
        <v>0</v>
      </c>
      <c r="G14" s="26">
        <v>0.41699999999999998</v>
      </c>
      <c r="H14" s="21">
        <v>1903637.35</v>
      </c>
      <c r="I14" s="11"/>
      <c r="K14" s="58"/>
      <c r="L14" s="58"/>
      <c r="M14" s="2"/>
    </row>
    <row r="15" spans="1:13">
      <c r="A15" s="18" t="s">
        <v>37</v>
      </c>
      <c r="B15" s="18"/>
      <c r="C15" s="47"/>
      <c r="D15" s="18"/>
      <c r="E15" s="18"/>
      <c r="F15" s="18"/>
      <c r="G15" s="52">
        <v>32</v>
      </c>
      <c r="H15" s="21"/>
      <c r="I15" s="11"/>
      <c r="K15" s="58"/>
      <c r="L15" s="58"/>
      <c r="M15" s="2"/>
    </row>
    <row r="16" spans="1:13">
      <c r="A16" s="18" t="s">
        <v>61</v>
      </c>
      <c r="B16" s="18" t="s">
        <v>19</v>
      </c>
      <c r="C16" s="47">
        <v>73950</v>
      </c>
      <c r="D16" s="18">
        <v>25</v>
      </c>
      <c r="E16" s="18">
        <v>26</v>
      </c>
      <c r="F16" s="18">
        <f>Table13[[#This Row],[New position]]-Table13[[#This Row],[Old position]]</f>
        <v>1</v>
      </c>
      <c r="G16" s="18">
        <v>0.41699999999999998</v>
      </c>
      <c r="H16" s="21">
        <v>1903637.35</v>
      </c>
      <c r="I16" s="11"/>
      <c r="K16" s="58"/>
      <c r="L16" s="58"/>
      <c r="M16" s="2"/>
    </row>
    <row r="17" spans="1:13">
      <c r="A17" s="18" t="s">
        <v>44</v>
      </c>
      <c r="B17" s="18" t="s">
        <v>18</v>
      </c>
      <c r="C17" s="47">
        <v>155.5</v>
      </c>
      <c r="D17" s="18">
        <v>11132</v>
      </c>
      <c r="E17" s="18">
        <v>11132</v>
      </c>
      <c r="F17" s="18">
        <f>Table13[[#This Row],[New position]]-Table13[[#This Row],[Old position]]</f>
        <v>0</v>
      </c>
      <c r="G17" s="26">
        <v>0.38500000000000001</v>
      </c>
      <c r="H17" s="21">
        <v>1758948.43</v>
      </c>
      <c r="I17" s="11"/>
      <c r="K17" s="58"/>
      <c r="L17" s="58"/>
      <c r="M17" s="2"/>
    </row>
    <row r="18" spans="1:13">
      <c r="A18" s="18" t="s">
        <v>67</v>
      </c>
      <c r="B18" s="18" t="s">
        <v>19</v>
      </c>
      <c r="C18" s="47">
        <v>43930</v>
      </c>
      <c r="D18" s="18">
        <v>22</v>
      </c>
      <c r="E18" s="18">
        <v>22</v>
      </c>
      <c r="F18" s="18">
        <f>Table13[[#This Row],[New position]]-Table13[[#This Row],[Old position]]</f>
        <v>0</v>
      </c>
      <c r="G18" s="18">
        <v>0.20799999999999999</v>
      </c>
      <c r="H18" s="21">
        <v>951818.45</v>
      </c>
      <c r="I18" s="11"/>
      <c r="K18" s="58"/>
      <c r="L18" s="58"/>
      <c r="M18" s="2"/>
    </row>
    <row r="19" spans="1:13">
      <c r="A19" s="18" t="s">
        <v>50</v>
      </c>
      <c r="B19" s="18" t="s">
        <v>18</v>
      </c>
      <c r="C19" s="47">
        <v>5.54</v>
      </c>
      <c r="D19" s="18">
        <v>2375343</v>
      </c>
      <c r="E19" s="18">
        <v>2474041</v>
      </c>
      <c r="F19" s="18">
        <f>Table13[[#This Row],[New position]]-Table13[[#This Row],[Old position]]</f>
        <v>98698</v>
      </c>
      <c r="G19" s="26">
        <v>3</v>
      </c>
      <c r="H19" s="21">
        <v>13706187.810000001</v>
      </c>
      <c r="I19" s="11"/>
      <c r="K19" s="58"/>
      <c r="L19" s="58"/>
      <c r="M19" s="2"/>
    </row>
    <row r="20" spans="1:13">
      <c r="A20" s="18" t="s">
        <v>62</v>
      </c>
      <c r="B20" s="18" t="s">
        <v>18</v>
      </c>
      <c r="C20" s="47">
        <v>37.340000000000003</v>
      </c>
      <c r="D20" s="18">
        <v>80817</v>
      </c>
      <c r="E20" s="18">
        <v>64776</v>
      </c>
      <c r="F20" s="18">
        <f>Table13[[#This Row],[New position]]-Table13[[#This Row],[Old position]]</f>
        <v>-16041</v>
      </c>
      <c r="G20" s="26">
        <v>0.52900000000000003</v>
      </c>
      <c r="H20" s="21">
        <v>2418741.4700000002</v>
      </c>
      <c r="I20" s="55"/>
      <c r="K20" s="58"/>
      <c r="L20" s="58"/>
      <c r="M20" s="2"/>
    </row>
    <row r="21" spans="1:13">
      <c r="A21" s="18" t="s">
        <v>41</v>
      </c>
      <c r="B21" s="18" t="s">
        <v>18</v>
      </c>
      <c r="C21" s="47">
        <v>64.42</v>
      </c>
      <c r="D21" s="18">
        <v>94330</v>
      </c>
      <c r="E21" s="18">
        <v>75093</v>
      </c>
      <c r="F21" s="18">
        <f>Table13[[#This Row],[New position]]-Table13[[#This Row],[Old position]]</f>
        <v>-19237</v>
      </c>
      <c r="G21" s="26">
        <v>1.0589999999999999</v>
      </c>
      <c r="H21" s="21">
        <v>4837482.4800000004</v>
      </c>
      <c r="I21" s="11"/>
      <c r="K21" s="58"/>
      <c r="L21" s="58"/>
      <c r="M21" s="2"/>
    </row>
    <row r="22" spans="1:13">
      <c r="A22" s="18" t="s">
        <v>64</v>
      </c>
      <c r="B22" s="18" t="s">
        <v>18</v>
      </c>
      <c r="C22" s="47">
        <v>170.84</v>
      </c>
      <c r="D22" s="18">
        <v>10314</v>
      </c>
      <c r="E22" s="18">
        <v>10314</v>
      </c>
      <c r="F22" s="18">
        <f>Table13[[#This Row],[New position]]-Table13[[#This Row],[Old position]]</f>
        <v>0</v>
      </c>
      <c r="G22" s="26">
        <v>0.38500000000000001</v>
      </c>
      <c r="H22" s="21">
        <v>1758948.43</v>
      </c>
      <c r="I22" s="11"/>
      <c r="K22" s="58"/>
      <c r="L22" s="58"/>
      <c r="M22" s="2"/>
    </row>
    <row r="23" spans="1:13">
      <c r="A23" s="18" t="s">
        <v>54</v>
      </c>
      <c r="B23" s="18" t="s">
        <v>18</v>
      </c>
      <c r="C23" s="47">
        <v>43.66</v>
      </c>
      <c r="D23" s="18">
        <v>63309</v>
      </c>
      <c r="E23" s="18">
        <v>50497</v>
      </c>
      <c r="F23" s="18">
        <f>Table13[[#This Row],[New position]]-Table13[[#This Row],[Old position]]</f>
        <v>-12812</v>
      </c>
      <c r="G23" s="26">
        <v>0.48299999999999998</v>
      </c>
      <c r="H23" s="21">
        <v>2204707.4700000002</v>
      </c>
      <c r="I23" s="11"/>
      <c r="K23" s="58"/>
      <c r="L23" s="58"/>
      <c r="M23" s="2"/>
    </row>
    <row r="24" spans="1:13">
      <c r="A24" s="18" t="s">
        <v>45</v>
      </c>
      <c r="B24" s="18" t="s">
        <v>18</v>
      </c>
      <c r="C24" s="47">
        <v>49.26</v>
      </c>
      <c r="D24" s="18">
        <v>123296</v>
      </c>
      <c r="E24" s="18">
        <v>98203</v>
      </c>
      <c r="F24" s="18">
        <f>Table13[[#This Row],[New position]]-Table13[[#This Row],[Old position]]</f>
        <v>-25093</v>
      </c>
      <c r="G24" s="26">
        <v>1.0589999999999999</v>
      </c>
      <c r="H24" s="21">
        <v>4837482.4800000004</v>
      </c>
      <c r="I24" s="11"/>
      <c r="K24" s="58"/>
      <c r="L24" s="58"/>
      <c r="M24" s="2"/>
    </row>
    <row r="25" spans="1:13">
      <c r="A25" s="18" t="s">
        <v>40</v>
      </c>
      <c r="B25" s="18" t="s">
        <v>18</v>
      </c>
      <c r="C25" s="47">
        <v>30.62</v>
      </c>
      <c r="D25" s="18">
        <v>858688</v>
      </c>
      <c r="E25" s="18">
        <v>895244</v>
      </c>
      <c r="F25" s="18">
        <f>Table13[[#This Row],[New position]]-Table13[[#This Row],[Old position]]</f>
        <v>36556</v>
      </c>
      <c r="G25" s="26">
        <v>6</v>
      </c>
      <c r="H25" s="21">
        <v>27412375.620000001</v>
      </c>
      <c r="I25" s="11"/>
      <c r="K25" s="58"/>
      <c r="L25" s="58"/>
      <c r="M25" s="2"/>
    </row>
    <row r="26" spans="1:13">
      <c r="A26" s="18" t="s">
        <v>49</v>
      </c>
      <c r="B26" s="18" t="s">
        <v>18</v>
      </c>
      <c r="C26" s="47">
        <v>369.86</v>
      </c>
      <c r="D26" s="18">
        <v>4576</v>
      </c>
      <c r="E26" s="18">
        <v>4756</v>
      </c>
      <c r="F26" s="18">
        <f>Table13[[#This Row],[New position]]-Table13[[#This Row],[Old position]]</f>
        <v>180</v>
      </c>
      <c r="G26" s="26">
        <v>0.38500000000000001</v>
      </c>
      <c r="H26" s="21">
        <v>1758948.43</v>
      </c>
      <c r="I26" s="11"/>
      <c r="K26" s="58"/>
      <c r="L26" s="58"/>
      <c r="M26" s="2"/>
    </row>
    <row r="27" spans="1:13">
      <c r="A27" s="18" t="s">
        <v>15</v>
      </c>
      <c r="B27" s="18" t="s">
        <v>18</v>
      </c>
      <c r="C27" s="47">
        <v>218</v>
      </c>
      <c r="D27" s="18">
        <v>8261</v>
      </c>
      <c r="E27" s="18">
        <v>8261</v>
      </c>
      <c r="F27" s="18">
        <f>Table13[[#This Row],[New position]]-Table13[[#This Row],[Old position]]</f>
        <v>0</v>
      </c>
      <c r="G27" s="26">
        <v>0.38500000000000001</v>
      </c>
      <c r="H27" s="21">
        <v>1758948.43</v>
      </c>
      <c r="I27" s="22"/>
      <c r="K27" s="58"/>
      <c r="L27" s="58"/>
      <c r="M27" s="2"/>
    </row>
    <row r="28" spans="1:13">
      <c r="A28" s="18" t="s">
        <v>36</v>
      </c>
      <c r="B28" s="18" t="s">
        <v>19</v>
      </c>
      <c r="C28" s="47">
        <v>40890</v>
      </c>
      <c r="D28" s="18">
        <v>24</v>
      </c>
      <c r="E28" s="18">
        <v>23</v>
      </c>
      <c r="F28" s="18">
        <f>Table13[[#This Row],[New position]]-Table13[[#This Row],[Old position]]</f>
        <v>-1</v>
      </c>
      <c r="G28" s="52">
        <v>0.20799999999999999</v>
      </c>
      <c r="H28" s="21">
        <v>951818.45</v>
      </c>
      <c r="I28" s="11"/>
      <c r="K28" s="58"/>
      <c r="L28" s="58"/>
      <c r="M28" s="2"/>
    </row>
    <row r="29" spans="1:13">
      <c r="A29" s="18" t="s">
        <v>21</v>
      </c>
      <c r="B29" s="18" t="s">
        <v>19</v>
      </c>
      <c r="C29" s="47">
        <v>108539.06</v>
      </c>
      <c r="D29" s="18">
        <v>17</v>
      </c>
      <c r="E29" s="18">
        <v>18</v>
      </c>
      <c r="F29" s="18">
        <f>Table13[[#This Row],[New position]]-Table13[[#This Row],[Old position]]</f>
        <v>1</v>
      </c>
      <c r="G29" s="26">
        <v>0.41699999999999998</v>
      </c>
      <c r="H29" s="21">
        <v>1903637.35</v>
      </c>
      <c r="I29" s="11"/>
      <c r="K29" s="58"/>
      <c r="L29" s="58"/>
      <c r="M29" s="2"/>
    </row>
    <row r="30" spans="1:13">
      <c r="A30" s="18" t="s">
        <v>35</v>
      </c>
      <c r="B30" s="18" t="s">
        <v>19</v>
      </c>
      <c r="C30" s="47">
        <v>90313.81</v>
      </c>
      <c r="D30" s="18">
        <v>21</v>
      </c>
      <c r="E30" s="18">
        <v>21</v>
      </c>
      <c r="F30" s="18">
        <f>Table13[[#This Row],[New position]]-Table13[[#This Row],[Old position]]</f>
        <v>0</v>
      </c>
      <c r="G30" s="26">
        <v>0.41699999999999998</v>
      </c>
      <c r="H30" s="21">
        <v>1903637.35</v>
      </c>
      <c r="I30" s="11"/>
      <c r="K30" s="58"/>
      <c r="L30" s="58"/>
      <c r="M30" s="2"/>
    </row>
    <row r="31" spans="1:13">
      <c r="A31" s="18" t="s">
        <v>38</v>
      </c>
      <c r="B31" s="18" t="s">
        <v>18</v>
      </c>
      <c r="C31" s="47">
        <v>102.88</v>
      </c>
      <c r="D31" s="18">
        <v>28874</v>
      </c>
      <c r="E31" s="18">
        <v>23510</v>
      </c>
      <c r="F31" s="18">
        <f>Table13[[#This Row],[New position]]-Table13[[#This Row],[Old position]]</f>
        <v>-5364</v>
      </c>
      <c r="G31" s="26">
        <v>0.52900000000000003</v>
      </c>
      <c r="H31" s="21">
        <v>2418741.4700000002</v>
      </c>
      <c r="I31" s="11"/>
      <c r="K31" s="58"/>
      <c r="L31" s="58"/>
      <c r="M31" s="2"/>
    </row>
    <row r="32" spans="1:13">
      <c r="A32" s="18" t="s">
        <v>53</v>
      </c>
      <c r="B32" s="18" t="s">
        <v>18</v>
      </c>
      <c r="C32" s="47">
        <v>32.39</v>
      </c>
      <c r="D32" s="18">
        <v>53466</v>
      </c>
      <c r="E32" s="18">
        <v>53466</v>
      </c>
      <c r="F32" s="18">
        <f>Table13[[#This Row],[New position]]-Table13[[#This Row],[Old position]]</f>
        <v>0</v>
      </c>
      <c r="G32" s="26">
        <v>0.38500000000000001</v>
      </c>
      <c r="H32" s="21">
        <v>1758948.43</v>
      </c>
      <c r="I32" s="11"/>
      <c r="K32" s="58"/>
      <c r="L32" s="58"/>
      <c r="M32" s="2"/>
    </row>
    <row r="33" spans="1:13">
      <c r="A33" s="18" t="s">
        <v>59</v>
      </c>
      <c r="B33" s="18" t="s">
        <v>18</v>
      </c>
      <c r="C33" s="47">
        <v>42.42</v>
      </c>
      <c r="D33" s="18">
        <v>40332</v>
      </c>
      <c r="E33" s="18">
        <v>40332</v>
      </c>
      <c r="F33" s="18">
        <f>Table13[[#This Row],[New position]]-Table13[[#This Row],[Old position]]</f>
        <v>0</v>
      </c>
      <c r="G33" s="26">
        <v>0.38500000000000001</v>
      </c>
      <c r="H33" s="21">
        <v>1758948.43</v>
      </c>
      <c r="I33" s="11"/>
      <c r="K33" s="58"/>
      <c r="L33" s="58"/>
      <c r="M33" s="2"/>
    </row>
    <row r="34" spans="1:13">
      <c r="A34" s="18" t="s">
        <v>70</v>
      </c>
      <c r="B34" s="18" t="s">
        <v>18</v>
      </c>
      <c r="C34" s="47">
        <v>254.38</v>
      </c>
      <c r="D34" s="18">
        <v>3471</v>
      </c>
      <c r="E34" s="18">
        <v>3471</v>
      </c>
      <c r="F34" s="18">
        <f>Table13[[#This Row],[New position]]-Table13[[#This Row],[Old position]]</f>
        <v>0</v>
      </c>
      <c r="G34" s="26">
        <v>0.192</v>
      </c>
      <c r="H34" s="21">
        <v>879473.99</v>
      </c>
      <c r="I34" s="57"/>
      <c r="K34" s="58"/>
      <c r="L34" s="58"/>
      <c r="M34" s="2"/>
    </row>
    <row r="35" spans="1:13">
      <c r="A35" s="18" t="s">
        <v>65</v>
      </c>
      <c r="B35" s="18" t="s">
        <v>18</v>
      </c>
      <c r="C35" s="47">
        <v>68.349999999999994</v>
      </c>
      <c r="D35" s="18">
        <v>25365</v>
      </c>
      <c r="E35" s="18">
        <v>25365</v>
      </c>
      <c r="F35" s="18">
        <f>Table13[[#This Row],[New position]]-Table13[[#This Row],[Old position]]</f>
        <v>0</v>
      </c>
      <c r="G35" s="26">
        <v>0.38500000000000001</v>
      </c>
      <c r="H35" s="21">
        <v>1758948.43</v>
      </c>
      <c r="I35" s="11"/>
      <c r="K35" s="58"/>
      <c r="L35" s="58"/>
      <c r="M35" s="2"/>
    </row>
    <row r="36" spans="1:13">
      <c r="A36" s="18" t="s">
        <v>57</v>
      </c>
      <c r="B36" s="18" t="s">
        <v>19</v>
      </c>
      <c r="C36" s="47">
        <v>56507.39</v>
      </c>
      <c r="D36" s="18">
        <v>33</v>
      </c>
      <c r="E36" s="18">
        <v>34</v>
      </c>
      <c r="F36" s="18">
        <f>Table13[[#This Row],[New position]]-Table13[[#This Row],[Old position]]</f>
        <v>1</v>
      </c>
      <c r="G36" s="18">
        <v>0.41699999999999998</v>
      </c>
      <c r="H36" s="21">
        <v>1903637.35</v>
      </c>
      <c r="I36" s="11"/>
      <c r="K36" s="59"/>
      <c r="L36" s="58"/>
      <c r="M36" s="2"/>
    </row>
    <row r="37" spans="1:13">
      <c r="A37" s="18" t="s">
        <v>69</v>
      </c>
      <c r="B37" s="18" t="s">
        <v>18</v>
      </c>
      <c r="C37" s="47">
        <v>73.48</v>
      </c>
      <c r="D37" s="18">
        <v>23784</v>
      </c>
      <c r="E37" s="18">
        <v>23784</v>
      </c>
      <c r="F37" s="18">
        <f>Table13[[#This Row],[New position]]-Table13[[#This Row],[Old position]]</f>
        <v>0</v>
      </c>
      <c r="G37" s="26">
        <v>0.38500000000000001</v>
      </c>
      <c r="H37" s="21">
        <v>1758948.43</v>
      </c>
      <c r="I37" s="57"/>
      <c r="K37" s="59"/>
      <c r="L37" s="58"/>
      <c r="M37" s="2"/>
    </row>
    <row r="38" spans="1:13">
      <c r="A38" s="18" t="s">
        <v>60</v>
      </c>
      <c r="B38" s="18" t="s">
        <v>18</v>
      </c>
      <c r="C38" s="47">
        <v>92.55</v>
      </c>
      <c r="D38" s="18">
        <v>17986</v>
      </c>
      <c r="E38" s="18">
        <v>19005</v>
      </c>
      <c r="F38" s="18">
        <f>Table13[[#This Row],[New position]]-Table13[[#This Row],[Old position]]</f>
        <v>1019</v>
      </c>
      <c r="G38" s="26">
        <v>0.38500000000000001</v>
      </c>
      <c r="H38" s="21">
        <v>1758948.43</v>
      </c>
      <c r="I38" s="11"/>
      <c r="K38" s="59"/>
      <c r="L38" s="58"/>
      <c r="M38" s="2"/>
    </row>
    <row r="39" spans="1:13">
      <c r="A39" s="18" t="s">
        <v>47</v>
      </c>
      <c r="B39" s="18" t="s">
        <v>18</v>
      </c>
      <c r="C39" s="47">
        <v>25.54</v>
      </c>
      <c r="D39" s="18">
        <v>34198</v>
      </c>
      <c r="E39" s="18">
        <v>34198</v>
      </c>
      <c r="F39" s="18">
        <f>Table13[[#This Row],[New position]]-Table13[[#This Row],[Old position]]</f>
        <v>0</v>
      </c>
      <c r="G39" s="26">
        <v>0.192</v>
      </c>
      <c r="H39" s="21">
        <v>879473.99</v>
      </c>
      <c r="I39" s="11"/>
      <c r="K39" s="59"/>
      <c r="L39" s="58"/>
      <c r="M39" s="2"/>
    </row>
    <row r="40" spans="1:13">
      <c r="A40" s="18" t="s">
        <v>43</v>
      </c>
      <c r="B40" s="18" t="s">
        <v>18</v>
      </c>
      <c r="C40" s="47">
        <v>56.5</v>
      </c>
      <c r="D40" s="18">
        <v>30216</v>
      </c>
      <c r="E40" s="18">
        <v>31132</v>
      </c>
      <c r="F40" s="18">
        <f>Table13[[#This Row],[New position]]-Table13[[#This Row],[Old position]]</f>
        <v>916</v>
      </c>
      <c r="G40" s="26">
        <v>0.38500000000000001</v>
      </c>
      <c r="H40" s="21">
        <v>1758948.43</v>
      </c>
      <c r="I40" s="11"/>
      <c r="K40" s="58"/>
      <c r="L40" s="58"/>
      <c r="M40" s="2"/>
    </row>
    <row r="41" spans="1:13">
      <c r="A41" s="18" t="s">
        <v>23</v>
      </c>
      <c r="B41" s="18" t="s">
        <v>19</v>
      </c>
      <c r="C41" s="47">
        <v>283944.86</v>
      </c>
      <c r="D41" s="18">
        <v>7</v>
      </c>
      <c r="E41" s="18">
        <v>7</v>
      </c>
      <c r="F41" s="18">
        <f>Table13[[#This Row],[New position]]-Table13[[#This Row],[Old position]]</f>
        <v>0</v>
      </c>
      <c r="G41" s="26">
        <v>0.41699999999999998</v>
      </c>
      <c r="H41" s="21">
        <v>1903637.35</v>
      </c>
      <c r="I41" s="11"/>
      <c r="K41" s="58"/>
      <c r="L41" s="58"/>
      <c r="M41" s="2"/>
    </row>
    <row r="42" spans="1:13" ht="14.25" customHeight="1">
      <c r="A42" s="18" t="s">
        <v>63</v>
      </c>
      <c r="B42" s="18" t="s">
        <v>19</v>
      </c>
      <c r="C42" s="47">
        <v>57962.5</v>
      </c>
      <c r="D42" s="18">
        <v>16</v>
      </c>
      <c r="E42" s="18">
        <v>16</v>
      </c>
      <c r="F42" s="18">
        <f>Table13[[#This Row],[New position]]-Table13[[#This Row],[Old position]]</f>
        <v>0</v>
      </c>
      <c r="G42" s="18">
        <v>0.20799999999999999</v>
      </c>
      <c r="H42" s="21">
        <v>951818.45</v>
      </c>
      <c r="I42" s="11"/>
      <c r="K42" s="58"/>
      <c r="L42" s="58"/>
      <c r="M42" s="2"/>
    </row>
    <row r="43" spans="1:13">
      <c r="A43" s="18" t="s">
        <v>68</v>
      </c>
      <c r="B43" s="18" t="s">
        <v>18</v>
      </c>
      <c r="C43" s="47">
        <v>89.88</v>
      </c>
      <c r="D43" s="18">
        <v>33240</v>
      </c>
      <c r="E43" s="18">
        <v>26911</v>
      </c>
      <c r="F43" s="18">
        <f>Table13[[#This Row],[New position]]-Table13[[#This Row],[Old position]]</f>
        <v>-6329</v>
      </c>
      <c r="G43" s="26">
        <v>0.52900000000000003</v>
      </c>
      <c r="H43" s="21">
        <v>2418741.4700000002</v>
      </c>
      <c r="I43" s="56"/>
      <c r="K43" s="58"/>
      <c r="L43" s="58"/>
      <c r="M43" s="2"/>
    </row>
    <row r="44" spans="1:13">
      <c r="A44" s="18" t="s">
        <v>13</v>
      </c>
      <c r="B44" s="18" t="s">
        <v>18</v>
      </c>
      <c r="C44" s="47">
        <v>361.68</v>
      </c>
      <c r="D44" s="18">
        <v>247759</v>
      </c>
      <c r="E44" s="18">
        <v>270956</v>
      </c>
      <c r="F44" s="18">
        <f>Table13[[#This Row],[New position]]-Table13[[#This Row],[Old position]]</f>
        <v>23197</v>
      </c>
      <c r="G44" s="26">
        <v>21.45</v>
      </c>
      <c r="H44" s="21">
        <v>97999242.840000004</v>
      </c>
      <c r="I44" s="11"/>
      <c r="K44" s="58"/>
      <c r="L44" s="58"/>
      <c r="M44" s="2"/>
    </row>
    <row r="45" spans="1:13">
      <c r="A45" s="18" t="s">
        <v>26</v>
      </c>
      <c r="B45" s="18" t="s">
        <v>19</v>
      </c>
      <c r="C45" s="47">
        <v>94369.8</v>
      </c>
      <c r="D45" s="18">
        <v>20</v>
      </c>
      <c r="E45" s="18">
        <v>20</v>
      </c>
      <c r="F45" s="18">
        <f>Table13[[#This Row],[New position]]-Table13[[#This Row],[Old position]]</f>
        <v>0</v>
      </c>
      <c r="G45" s="26">
        <v>0.41699999999999998</v>
      </c>
      <c r="H45" s="21">
        <v>1903637.35</v>
      </c>
      <c r="I45" s="11"/>
      <c r="J45" s="54"/>
      <c r="K45" s="58"/>
      <c r="L45" s="58"/>
      <c r="M45" s="2"/>
    </row>
    <row r="46" spans="1:13">
      <c r="A46" s="18" t="s">
        <v>24</v>
      </c>
      <c r="B46" s="18" t="s">
        <v>19</v>
      </c>
      <c r="C46" s="47">
        <v>21763.759999999998</v>
      </c>
      <c r="D46" s="18">
        <v>45</v>
      </c>
      <c r="E46" s="18">
        <v>45</v>
      </c>
      <c r="F46" s="18">
        <f>Table13[[#This Row],[New position]]-Table13[[#This Row],[Old position]]</f>
        <v>0</v>
      </c>
      <c r="G46" s="26">
        <v>0.20799999999999999</v>
      </c>
      <c r="H46" s="21">
        <v>951818.45</v>
      </c>
      <c r="I46" s="11"/>
      <c r="K46" s="58"/>
      <c r="L46" s="58"/>
      <c r="M46" s="2"/>
    </row>
    <row r="47" spans="1:13">
      <c r="A47" s="18" t="s">
        <v>14</v>
      </c>
      <c r="B47" s="18" t="s">
        <v>18</v>
      </c>
      <c r="C47" s="47">
        <v>550.01</v>
      </c>
      <c r="D47" s="18">
        <v>3116</v>
      </c>
      <c r="E47" s="18">
        <v>3116</v>
      </c>
      <c r="F47" s="18">
        <f>Table13[[#This Row],[New position]]-Table13[[#This Row],[Old position]]</f>
        <v>0</v>
      </c>
      <c r="G47" s="26">
        <v>0.38500000000000001</v>
      </c>
      <c r="H47" s="21">
        <v>1758948.43</v>
      </c>
      <c r="I47" s="22"/>
      <c r="K47" s="58"/>
      <c r="L47" s="58"/>
      <c r="M47" s="2"/>
    </row>
    <row r="48" spans="1:13">
      <c r="A48" s="18" t="s">
        <v>51</v>
      </c>
      <c r="B48" s="18" t="s">
        <v>19</v>
      </c>
      <c r="C48" s="47">
        <v>161453.67000000001</v>
      </c>
      <c r="D48" s="18">
        <v>6</v>
      </c>
      <c r="E48" s="18">
        <v>6</v>
      </c>
      <c r="F48" s="18">
        <f>Table13[[#This Row],[New position]]-Table13[[#This Row],[Old position]]</f>
        <v>0</v>
      </c>
      <c r="G48" s="26">
        <v>0.20799999999999999</v>
      </c>
      <c r="H48" s="21">
        <v>951818.45</v>
      </c>
      <c r="I48" s="11"/>
      <c r="K48" s="58"/>
      <c r="L48" s="58"/>
      <c r="M48" s="2"/>
    </row>
    <row r="49" spans="1:13">
      <c r="A49" s="18" t="s">
        <v>71</v>
      </c>
      <c r="B49" s="18" t="s">
        <v>18</v>
      </c>
      <c r="C49" s="47">
        <v>105.93</v>
      </c>
      <c r="D49" s="18">
        <v>129615</v>
      </c>
      <c r="E49" s="18">
        <v>129615</v>
      </c>
      <c r="F49" s="18">
        <f>Table13[[#This Row],[New position]]-Table13[[#This Row],[Old position]]</f>
        <v>0</v>
      </c>
      <c r="G49" s="26">
        <v>3</v>
      </c>
      <c r="H49" s="21">
        <v>13706187.810000001</v>
      </c>
      <c r="I49" s="57"/>
      <c r="K49" s="58"/>
      <c r="L49" s="58"/>
      <c r="M49" s="2"/>
    </row>
    <row r="50" spans="1:13">
      <c r="A50" s="18" t="s">
        <v>48</v>
      </c>
      <c r="B50" s="18" t="s">
        <v>18</v>
      </c>
      <c r="C50" s="47">
        <v>67.31</v>
      </c>
      <c r="D50" s="18">
        <v>25319</v>
      </c>
      <c r="E50" s="18">
        <v>26132</v>
      </c>
      <c r="F50" s="18">
        <f>Table13[[#This Row],[New position]]-Table13[[#This Row],[Old position]]</f>
        <v>813</v>
      </c>
      <c r="G50" s="26">
        <v>0.38500000000000001</v>
      </c>
      <c r="H50" s="21">
        <v>1758948.43</v>
      </c>
      <c r="I50" s="11"/>
      <c r="K50" s="58"/>
      <c r="L50" s="58"/>
      <c r="M50" s="2"/>
    </row>
    <row r="51" spans="1:13">
      <c r="A51" s="18" t="s">
        <v>66</v>
      </c>
      <c r="B51" s="18" t="s">
        <v>18</v>
      </c>
      <c r="C51" s="47">
        <v>359.07</v>
      </c>
      <c r="D51" s="18">
        <v>4901</v>
      </c>
      <c r="E51" s="18">
        <v>4901</v>
      </c>
      <c r="F51" s="18">
        <f>Table13[[#This Row],[New position]]-Table13[[#This Row],[Old position]]</f>
        <v>0</v>
      </c>
      <c r="G51" s="26">
        <v>0.38500000000000001</v>
      </c>
      <c r="H51" s="21">
        <v>1758948.43</v>
      </c>
      <c r="I51" s="11"/>
      <c r="K51" s="58"/>
      <c r="L51" s="58"/>
      <c r="M51" s="2"/>
    </row>
    <row r="52" spans="1:13">
      <c r="A52" s="18" t="s">
        <v>52</v>
      </c>
      <c r="B52" s="18" t="s">
        <v>18</v>
      </c>
      <c r="C52" s="47">
        <v>43.5</v>
      </c>
      <c r="D52" s="18">
        <v>38338</v>
      </c>
      <c r="E52" s="18">
        <v>40436</v>
      </c>
      <c r="F52" s="18">
        <f>Table13[[#This Row],[New position]]-Table13[[#This Row],[Old position]]</f>
        <v>2098</v>
      </c>
      <c r="G52" s="26">
        <v>0.38500000000000001</v>
      </c>
      <c r="H52" s="21">
        <v>1758948.43</v>
      </c>
      <c r="I52" s="11"/>
      <c r="K52" s="58"/>
      <c r="L52" s="58"/>
      <c r="M52" s="2"/>
    </row>
    <row r="53" spans="1:13">
      <c r="A53" s="18" t="s">
        <v>42</v>
      </c>
      <c r="B53" s="18" t="s">
        <v>18</v>
      </c>
      <c r="C53" s="47">
        <v>53.2</v>
      </c>
      <c r="D53" s="18">
        <v>56062</v>
      </c>
      <c r="E53" s="18">
        <v>45465</v>
      </c>
      <c r="F53" s="18">
        <f>Table13[[#This Row],[New position]]-Table13[[#This Row],[Old position]]</f>
        <v>-10597</v>
      </c>
      <c r="G53" s="26">
        <v>0.52900000000000003</v>
      </c>
      <c r="H53" s="21">
        <v>2418741.4700000002</v>
      </c>
      <c r="I53" s="11"/>
      <c r="K53" s="58"/>
      <c r="L53" s="58"/>
      <c r="M53" s="2"/>
    </row>
    <row r="54" spans="1:13">
      <c r="A54" s="18" t="s">
        <v>33</v>
      </c>
      <c r="B54" s="18" t="s">
        <v>19</v>
      </c>
      <c r="C54" s="47">
        <v>231627.96</v>
      </c>
      <c r="D54" s="18">
        <v>114</v>
      </c>
      <c r="E54" s="18">
        <v>118</v>
      </c>
      <c r="F54" s="18">
        <f>Table13[[#This Row],[New position]]-Table13[[#This Row],[Old position]]</f>
        <v>4</v>
      </c>
      <c r="G54" s="26">
        <v>6</v>
      </c>
      <c r="H54" s="21">
        <v>27412375.620000001</v>
      </c>
      <c r="I54" s="11"/>
      <c r="J54" s="1"/>
      <c r="K54" s="58"/>
      <c r="L54" s="58"/>
      <c r="M54" s="2"/>
    </row>
    <row r="55" spans="1:13">
      <c r="A55" s="18" t="s">
        <v>25</v>
      </c>
      <c r="B55" s="18" t="s">
        <v>19</v>
      </c>
      <c r="C55" s="47">
        <v>27200</v>
      </c>
      <c r="D55" s="18">
        <v>66</v>
      </c>
      <c r="E55" s="18">
        <v>70</v>
      </c>
      <c r="F55" s="18">
        <f>Table13[[#This Row],[New position]]-Table13[[#This Row],[Old position]]</f>
        <v>4</v>
      </c>
      <c r="G55" s="26">
        <v>0.41699999999999998</v>
      </c>
      <c r="H55" s="21">
        <v>1903637.35</v>
      </c>
      <c r="I55" s="11"/>
      <c r="J55" s="1"/>
      <c r="K55" s="58"/>
      <c r="L55" s="58"/>
      <c r="M55" s="2"/>
    </row>
    <row r="56" spans="1:13">
      <c r="A56" s="18" t="s">
        <v>39</v>
      </c>
      <c r="B56" s="18" t="s">
        <v>19</v>
      </c>
      <c r="C56" s="47">
        <v>35748</v>
      </c>
      <c r="D56" s="18">
        <v>51</v>
      </c>
      <c r="E56" s="18">
        <v>53</v>
      </c>
      <c r="F56" s="18">
        <f>Table13[[#This Row],[New position]]-Table13[[#This Row],[Old position]]</f>
        <v>2</v>
      </c>
      <c r="G56" s="26">
        <v>0.41699999999999998</v>
      </c>
      <c r="H56" s="21">
        <v>1903637.35</v>
      </c>
      <c r="I56" s="11"/>
      <c r="J56" s="15"/>
      <c r="K56" s="58"/>
      <c r="L56" s="58"/>
      <c r="M56" s="2"/>
    </row>
    <row r="57" spans="1:13">
      <c r="A57" s="18" t="s">
        <v>22</v>
      </c>
      <c r="B57" s="18" t="s">
        <v>19</v>
      </c>
      <c r="C57" s="47">
        <v>67275</v>
      </c>
      <c r="D57" s="18">
        <v>14</v>
      </c>
      <c r="E57" s="18">
        <v>14</v>
      </c>
      <c r="F57" s="18">
        <f>Table13[[#This Row],[New position]]-Table13[[#This Row],[Old position]]</f>
        <v>0</v>
      </c>
      <c r="G57" s="26">
        <v>0.20799999999999999</v>
      </c>
      <c r="H57" s="21">
        <v>951818.45</v>
      </c>
      <c r="I57" s="11"/>
      <c r="J57" s="1"/>
      <c r="K57" s="58"/>
      <c r="L57" s="58"/>
      <c r="M57" s="2"/>
    </row>
    <row r="58" spans="1:13">
      <c r="A58" s="18" t="s">
        <v>20</v>
      </c>
      <c r="B58" s="18" t="s">
        <v>19</v>
      </c>
      <c r="C58" s="47">
        <v>220437.5</v>
      </c>
      <c r="D58" s="18">
        <v>120</v>
      </c>
      <c r="E58" s="18">
        <v>124</v>
      </c>
      <c r="F58" s="18">
        <f>Table13[[#This Row],[New position]]-Table13[[#This Row],[Old position]]</f>
        <v>4</v>
      </c>
      <c r="G58" s="26">
        <v>6</v>
      </c>
      <c r="H58" s="21">
        <v>27412375.620000001</v>
      </c>
      <c r="I58" s="11"/>
      <c r="J58" s="53"/>
    </row>
    <row r="59" spans="1:13">
      <c r="A59" s="18" t="s">
        <v>46</v>
      </c>
      <c r="B59" s="18"/>
      <c r="C59" s="47"/>
      <c r="D59" s="18">
        <v>500</v>
      </c>
      <c r="E59" s="18">
        <v>500</v>
      </c>
      <c r="F59" s="18">
        <v>0</v>
      </c>
      <c r="G59" s="52"/>
      <c r="H59" s="21"/>
      <c r="I59" s="11"/>
      <c r="J59" s="1"/>
    </row>
    <row r="60" spans="1:13">
      <c r="A60" s="51"/>
      <c r="B60" s="40"/>
      <c r="C60" s="50"/>
      <c r="D60" s="41"/>
      <c r="E60" s="42"/>
      <c r="F60" s="43"/>
      <c r="G60" s="44"/>
      <c r="H60" s="45"/>
      <c r="I60" s="9"/>
      <c r="J60" s="1"/>
    </row>
    <row r="61" spans="1:13">
      <c r="B61" s="10" t="s">
        <v>58</v>
      </c>
      <c r="D61" s="7"/>
      <c r="E61" s="10" t="s">
        <v>55</v>
      </c>
      <c r="F61" s="1"/>
      <c r="G61" s="49"/>
      <c r="H61" s="3" t="s">
        <v>3</v>
      </c>
    </row>
    <row r="62" spans="1:13">
      <c r="B62" s="10" t="s">
        <v>2</v>
      </c>
      <c r="D62" s="7"/>
      <c r="E62" s="10" t="s">
        <v>56</v>
      </c>
      <c r="F62" s="1"/>
      <c r="G62" s="49"/>
      <c r="H62" s="3" t="s">
        <v>4</v>
      </c>
    </row>
    <row r="63" spans="1:13">
      <c r="D63" s="1"/>
      <c r="G63"/>
      <c r="H63" s="1"/>
    </row>
    <row r="64" spans="1:13">
      <c r="B64" s="5"/>
      <c r="D64" s="1"/>
      <c r="E64" s="5"/>
      <c r="F64" s="49"/>
      <c r="H64" s="6"/>
      <c r="J64" s="49"/>
    </row>
    <row r="65" spans="1:9">
      <c r="H65" s="1"/>
      <c r="I65" s="1"/>
    </row>
    <row r="66" spans="1:9">
      <c r="A66" s="10"/>
      <c r="G66" s="53"/>
    </row>
    <row r="67" spans="1:9">
      <c r="A67" s="10"/>
      <c r="D67" s="54"/>
      <c r="H67" s="54"/>
    </row>
    <row r="68" spans="1:9">
      <c r="D68" s="54"/>
      <c r="G68" s="53"/>
    </row>
    <row r="69" spans="1:9">
      <c r="A69" s="4"/>
      <c r="D69" s="54"/>
    </row>
    <row r="70" spans="1:9">
      <c r="G70" s="53"/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2021-07-05T03:12:52Z</cp:lastPrinted>
  <dcterms:created xsi:type="dcterms:W3CDTF">2020-06-30T03:42:56Z</dcterms:created>
  <dcterms:modified xsi:type="dcterms:W3CDTF">2021-07-07T17:16:33Z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