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oldenhorsefm_onmicrosoft_com/Documents/GHFM_Macro/Investment_Thesis/"/>
    </mc:Choice>
  </mc:AlternateContent>
  <xr:revisionPtr revIDLastSave="35" documentId="11_117B3EF20C792CB82AD2746D2B046E0B2FC77085" xr6:coauthVersionLast="47" xr6:coauthVersionMax="47" xr10:uidLastSave="{670DE3AD-C241-46EB-B5D7-3265C82747E2}"/>
  <bookViews>
    <workbookView xWindow="12210" yWindow="270" windowWidth="16590" windowHeight="14325" activeTab="2" xr2:uid="{00000000-000D-0000-FFFF-FFFF00000000}"/>
  </bookViews>
  <sheets>
    <sheet name="Sheet1" sheetId="1" r:id="rId1"/>
    <sheet name="Sheet2" sheetId="3" r:id="rId2"/>
    <sheet name="Sheet1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4" l="1"/>
  <c r="F43" i="4"/>
  <c r="F16" i="4"/>
  <c r="F37" i="4"/>
  <c r="F57" i="4"/>
  <c r="F28" i="4"/>
  <c r="F30" i="4"/>
  <c r="F49" i="4"/>
  <c r="F14" i="4"/>
  <c r="F46" i="4"/>
  <c r="F56" i="4"/>
  <c r="F47" i="4"/>
  <c r="F42" i="4"/>
  <c r="F58" i="4"/>
  <c r="F29" i="4"/>
  <c r="F31" i="4"/>
  <c r="F13" i="4"/>
  <c r="F55" i="4"/>
  <c r="F59" i="4"/>
  <c r="F19" i="4"/>
  <c r="F50" i="4"/>
  <c r="F25" i="4"/>
  <c r="F20" i="4"/>
  <c r="F23" i="4"/>
  <c r="F24" i="4"/>
  <c r="F11" i="4"/>
  <c r="F12" i="4"/>
  <c r="F44" i="4"/>
  <c r="F54" i="4"/>
  <c r="F21" i="4"/>
  <c r="F32" i="4"/>
  <c r="F45" i="4"/>
  <c r="F35" i="4"/>
  <c r="F38" i="4"/>
  <c r="F52" i="4"/>
  <c r="F36" i="4"/>
  <c r="F22" i="4"/>
  <c r="F39" i="4"/>
  <c r="F34" i="4"/>
  <c r="F33" i="4"/>
  <c r="F53" i="4"/>
  <c r="F26" i="4"/>
  <c r="F51" i="4"/>
  <c r="F40" i="4"/>
  <c r="F17" i="4"/>
  <c r="F41" i="4"/>
  <c r="F27" i="4"/>
  <c r="F48" i="4"/>
  <c r="C8" i="4"/>
  <c r="C2" i="4" s="1"/>
  <c r="C7" i="4"/>
  <c r="F43" i="1"/>
  <c r="C3" i="4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C7" i="1" l="1"/>
  <c r="C8" i="1" l="1"/>
  <c r="C3" i="1" s="1"/>
  <c r="C2" i="1" l="1"/>
</calcChain>
</file>

<file path=xl/sharedStrings.xml><?xml version="1.0" encoding="utf-8"?>
<sst xmlns="http://schemas.openxmlformats.org/spreadsheetml/2006/main" count="238" uniqueCount="73">
  <si>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</si>
  <si>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</si>
  <si>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</si>
  <si>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</si>
  <si>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</si>
  <si>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</si>
  <si>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</si>
  <si>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</si>
  <si>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</si>
  <si>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</si>
  <si>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</si>
  <si>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</si>
  <si>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</si>
  <si>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</si>
  <si>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</si>
  <si>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</si>
  <si>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</si>
  <si>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</si>
  <si>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</si>
  <si>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</si>
  <si>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</si>
  <si>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</si>
  <si>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</si>
  <si>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</si>
  <si>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</si>
  <si>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</si>
  <si>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</si>
  <si>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</si>
  <si>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</si>
  <si>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</si>
  <si>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</si>
  <si>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</si>
  <si>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</si>
  <si>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</si>
  <si>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</si>
  <si>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</si>
  <si>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</si>
  <si>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</si>
  <si>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</si>
  <si>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</si>
  <si>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</si>
  <si>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</si>
  <si>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</si>
  <si>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</si>
  <si>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COF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</si>
  <si>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</si>
  <si>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</si>
  <si>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</si>
  <si>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</si>
  <si>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</si>
  <si>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</si>
  <si>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</si>
  <si>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</si>
  <si>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</si>
  <si>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</si>
  <si>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</si>
  <si>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</si>
  <si>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</si>
  <si>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</si>
  <si>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</si>
  <si>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</si>
  <si>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</si>
  <si>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</si>
  <si>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</si>
  <si>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</si>
  <si>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</si>
  <si>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</si>
  <si>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</si>
  <si>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</si>
  <si>
    <t>LB</t>
  </si>
  <si>
    <t>IT</t>
  </si>
  <si>
    <t>STIP</t>
  </si>
  <si>
    <t>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</si>
</sst>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 &quot;¥&quot;* #,##0.00_ ;_ &quot;¥&quot;* \-#,##0.00_ ;_ &quot;¥&quot;* &quot;-&quot;??_ ;_ @_ "/>
    <numFmt numFmtId="176" formatCode="_(&quot;$&quot;* #,##0.00_);_(&quot;$&quot;* \(#,##0.00\);_(&quot;$&quot;* &quot;-&quot;??_);_(@_)"/>
    <numFmt numFmtId="177" formatCode="&quot;$&quot;#,##0.00"/>
    <numFmt numFmtId="178" formatCode="mm/dd/yyyy"/>
    <numFmt numFmtId="179" formatCode="\$#,##0.00"/>
    <numFmt numFmtId="180" formatCode="&quot;$&quot;#,##0"/>
    <numFmt numFmtId="181" formatCode="&quot; $&quot;* #,##0.00\ ;&quot; $&quot;* \(#,##0.00\);&quot; $&quot;* \-#\ ;@\ "/>
    <numFmt numFmtId="182" formatCode="0.000"/>
    <numFmt numFmtId="183" formatCode="_(&quot;$&quot;* #,##0.0000_);_(&quot;$&quot;* \(#,##0.0000\);_(&quot;$&quot;* &quot;-&quot;??_);_(@_)"/>
  </numFmts>
  <fonts count="16">
    <font>
      <sz val="11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u/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charset val="1"/>
      <scheme val="minor"/>
    </font>
    <font>
      <b/>
      <sz val="10"/>
      <color theme="0"/>
      <name val="宋体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宋体"/>
      <family val="2"/>
      <scheme val="minor"/>
    </font>
    <font>
      <sz val="10"/>
      <color rgb="FF000000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176" fontId="4" fillId="0" borderId="0" applyFont="0" applyFill="0" applyBorder="0" applyAlignment="0" applyProtection="0"/>
    <xf numFmtId="0" fontId="9" fillId="0" borderId="0"/>
    <xf numFmtId="181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80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176" fontId="2" fillId="2" borderId="0" xfId="1" applyNumberFormat="1" applyFont="1" applyFill="1" applyBorder="1"/>
    <xf numFmtId="176" fontId="6" fillId="3" borderId="1" xfId="1" applyNumberFormat="1" applyFont="1" applyFill="1" applyBorder="1" applyAlignment="1">
      <alignment horizontal="center" vertical="center" wrapText="1"/>
    </xf>
    <xf numFmtId="176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82" fontId="0" fillId="2" borderId="1" xfId="5" applyNumberFormat="1" applyFont="1" applyFill="1" applyBorder="1"/>
    <xf numFmtId="178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77" fontId="1" fillId="2" borderId="0" xfId="0" applyNumberFormat="1" applyFont="1" applyFill="1" applyBorder="1" applyAlignment="1">
      <alignment vertical="center" wrapText="1"/>
    </xf>
    <xf numFmtId="176" fontId="2" fillId="0" borderId="0" xfId="1" applyNumberFormat="1" applyFont="1" applyAlignment="1">
      <alignment vertical="center"/>
    </xf>
    <xf numFmtId="182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76" fontId="2" fillId="0" borderId="0" xfId="1" applyNumberFormat="1" applyFont="1" applyBorder="1" applyAlignment="1">
      <alignment vertical="center"/>
    </xf>
    <xf numFmtId="179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83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79" fontId="11" fillId="2" borderId="0" xfId="1" applyNumberFormat="1" applyFont="1" applyFill="1" applyBorder="1" applyAlignment="1">
      <alignment vertical="center" wrapText="1"/>
    </xf>
    <xf numFmtId="177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82" fontId="2" fillId="2" borderId="0" xfId="0" applyNumberFormat="1" applyFont="1" applyFill="1" applyBorder="1" applyAlignment="1">
      <alignment vertical="center" wrapText="1"/>
    </xf>
    <xf numFmtId="176" fontId="0" fillId="2" borderId="0" xfId="1" applyNumberFormat="1" applyFont="1" applyFill="1" applyBorder="1"/>
    <xf numFmtId="182" fontId="1" fillId="0" borderId="1" xfId="0" applyNumberFormat="1" applyFont="1" applyBorder="1" applyAlignment="1">
      <alignment vertical="center"/>
    </xf>
    <xf numFmtId="176" fontId="0" fillId="2" borderId="1" xfId="1" applyFont="1" applyFill="1" applyBorder="1"/>
    <xf numFmtId="182" fontId="2" fillId="0" borderId="0" xfId="0" applyNumberFormat="1" applyFont="1" applyAlignment="1">
      <alignment vertical="center"/>
    </xf>
    <xf numFmtId="182" fontId="0" fillId="0" borderId="0" xfId="0" applyNumberFormat="1"/>
    <xf numFmtId="176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82" fontId="4" fillId="2" borderId="1" xfId="5" applyNumberFormat="1" applyFont="1" applyFill="1" applyBorder="1"/>
    <xf numFmtId="182" fontId="2" fillId="0" borderId="0" xfId="0" applyNumberFormat="1" applyFont="1"/>
    <xf numFmtId="176" fontId="0" fillId="0" borderId="0" xfId="0" applyNumberFormat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0" fillId="0" borderId="0" xfId="0" applyAlignment="1">
      <alignment vertical="center"/>
    </xf>
    <xf numFmtId="44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2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176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82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77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79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249818-F423-4776-812F-ED76DF2D2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5379" y="381828"/>
          <a:ext cx="3174447" cy="6035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27" dataDxfId="25" headerRowBorderDxfId="26" tableBorderDxfId="24" totalsRowBorderDxfId="23">
  <autoFilter ref="A10:I59" xr:uid="{00000000-0009-0000-0100-000001000000}"/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BBE43-A22C-4903-A8EF-088416CAD8DC}" name="Table13" displayName="Table13" ref="A10:I59" totalsRowShown="0" headerRowDxfId="13" dataDxfId="12" headerRowBorderDxfId="10" tableBorderDxfId="11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46D34339-8C8A-4B40-9994-96502A2B1EF1}" name="Symbol" dataDxfId="8"/>
    <tableColumn id="2" xr3:uid="{4EFF8166-FBDE-4103-86BD-66F99DF151A8}" name="SecType" dataDxfId="7"/>
    <tableColumn id="5" xr3:uid="{2F74845B-6D18-4B57-9C6B-01EF55403BB4}" name="Last_Price" dataDxfId="6" dataCellStyle="Currency"/>
    <tableColumn id="12" xr3:uid="{86F5B863-A6A5-4C92-B90C-8E45DFD315E9}" name="Old position" dataDxfId="5" dataCellStyle="Currency"/>
    <tableColumn id="13" xr3:uid="{3E0F7791-A8B8-4D9C-99B1-17236059705F}" name="New position" dataDxfId="4" dataCellStyle="Currency"/>
    <tableColumn id="7" xr3:uid="{BC8939CD-2824-4DD6-B7D1-1C6F081B33C4}" name="Change" dataDxfId="3">
      <calculatedColumnFormula>ROUND(Table13[[#This Row],[New position]]-Table13[[#This Row],[Old position]], -2)</calculatedColumnFormula>
    </tableColumn>
    <tableColumn id="4" xr3:uid="{1D667ABB-A855-4A37-89D4-E311F1D64DF5}" name="Weights (%)" dataDxfId="2"/>
    <tableColumn id="3" xr3:uid="{1F615D3D-75E9-4589-A6D9-31C84912F171}" name="Target allocation ($)" dataDxfId="1" dataCellStyle="Currency"/>
    <tableColumn id="8" xr3:uid="{468C4523-99A9-4100-8660-219C6F1ABF1B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opLeftCell="A4" zoomScale="89" zoomScaleNormal="89" workbookViewId="0">
      <selection activeCell="C56" sqref="C56"/>
    </sheetView>
  </sheetViews>
  <sheetFormatPr defaultColWidth="9.125" defaultRowHeight="13.5"/>
  <cols>
    <col min="1" max="1" width="11.25" style="1" customWidth="1"/>
    <col min="2" max="2" width="12.375" style="1" customWidth="1"/>
    <col min="3" max="3" width="15.375" style="1" customWidth="1"/>
    <col min="4" max="4" width="11.75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25" style="1" bestFit="1" customWidth="1"/>
    <col min="12" max="12" width="12.25" style="1" bestFit="1" customWidth="1"/>
    <col min="13" max="16384" width="9.125" style="1"/>
  </cols>
  <sheetData>
    <row r="1" spans="1:13" s="28" customFormat="1" ht="12.75">
      <c r="A1" s="60" t="s">
        <v>0</v>
      </c>
      <c r="B1" s="60"/>
      <c r="C1" s="27">
        <v>44391</v>
      </c>
      <c r="E1" s="29"/>
      <c r="F1" s="29"/>
      <c r="H1" s="30"/>
    </row>
    <row r="2" spans="1:13" s="28" customFormat="1" ht="12.75">
      <c r="A2" s="60" t="s">
        <v>11</v>
      </c>
      <c r="B2" s="60"/>
      <c r="C2" s="31">
        <f>C8/C7</f>
        <v>4.5028732429828597</v>
      </c>
      <c r="D2" s="32"/>
      <c r="E2" s="33"/>
      <c r="F2" s="34"/>
      <c r="H2" s="35"/>
    </row>
    <row r="3" spans="1:13" s="28" customFormat="1" ht="27" customHeight="1">
      <c r="A3" s="62" t="s">
        <v>12</v>
      </c>
      <c r="B3" s="62"/>
      <c r="C3" s="46">
        <f>(C8-SUM(H37:H42))/C7</f>
        <v>2.4099884929754936</v>
      </c>
      <c r="D3" s="32"/>
      <c r="E3" s="33"/>
      <c r="F3" s="34"/>
      <c r="H3" s="35"/>
    </row>
    <row r="4" spans="1:13" s="28" customFormat="1" ht="12.75">
      <c r="A4" s="60" t="s">
        <v>9</v>
      </c>
      <c r="B4" s="60"/>
      <c r="C4" s="36">
        <v>66009245</v>
      </c>
      <c r="D4" s="32"/>
      <c r="E4" s="37"/>
      <c r="F4" s="37"/>
      <c r="H4" s="35"/>
    </row>
    <row r="5" spans="1:13" s="28" customFormat="1" ht="12.75">
      <c r="A5" s="60" t="s">
        <v>7</v>
      </c>
      <c r="B5" s="60"/>
      <c r="C5" s="36">
        <v>0</v>
      </c>
      <c r="D5" s="32"/>
      <c r="E5" s="37"/>
      <c r="F5" s="37"/>
      <c r="H5" s="35"/>
    </row>
    <row r="6" spans="1:13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3" s="28" customFormat="1" ht="12.75">
      <c r="A7" s="60" t="s">
        <v>10</v>
      </c>
      <c r="B7" s="60"/>
      <c r="C7" s="36">
        <f>C4-C6</f>
        <v>66009245</v>
      </c>
      <c r="D7" s="32"/>
      <c r="E7" s="37"/>
      <c r="F7" s="37"/>
      <c r="G7" s="48"/>
      <c r="H7" s="39"/>
    </row>
    <row r="8" spans="1:13" s="28" customFormat="1" ht="26.25" customHeight="1">
      <c r="A8" s="61" t="s">
        <v>6</v>
      </c>
      <c r="B8" s="61"/>
      <c r="C8" s="24">
        <f>SUM(Table1[Target allocation ($)])</f>
        <v>297231263.10000014</v>
      </c>
      <c r="D8" s="32"/>
      <c r="E8" s="37"/>
      <c r="F8" s="37"/>
      <c r="H8" s="35"/>
      <c r="J8" s="38"/>
    </row>
    <row r="9" spans="1:13" s="14" customFormat="1" ht="12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24">
      <c r="A10" s="16" t="s">
        <v>16</v>
      </c>
      <c r="B10" s="17" t="s">
        <v>17</v>
      </c>
      <c r="C10" s="25" t="s">
        <v>28</v>
      </c>
      <c r="D10" s="17" t="s">
        <v>29</v>
      </c>
      <c r="E10" s="13" t="s">
        <v>30</v>
      </c>
      <c r="F10" s="13" t="s">
        <v>5</v>
      </c>
      <c r="G10" s="17" t="s">
        <v>31</v>
      </c>
      <c r="H10" s="20" t="s">
        <v>32</v>
      </c>
      <c r="I10" s="23" t="s">
        <v>1</v>
      </c>
      <c r="L10" s="59"/>
    </row>
    <row r="11" spans="1:13" s="2" customFormat="1">
      <c r="A11" s="18" t="s">
        <v>14</v>
      </c>
      <c r="B11" s="18" t="s">
        <v>18</v>
      </c>
      <c r="C11" s="47">
        <v>578.85</v>
      </c>
      <c r="D11" s="18">
        <v>2291</v>
      </c>
      <c r="E11" s="18">
        <v>2387</v>
      </c>
      <c r="F11" s="18">
        <f>Table1[[#This Row],[New position]]-Table1[[#This Row],[Old position]]</f>
        <v>96</v>
      </c>
      <c r="G11" s="26">
        <v>0.33</v>
      </c>
      <c r="H11" s="21">
        <v>1381497.42</v>
      </c>
      <c r="I11" s="22"/>
      <c r="J11"/>
      <c r="K11" s="58"/>
      <c r="L11" s="58"/>
    </row>
    <row r="12" spans="1:13" s="2" customFormat="1">
      <c r="A12" s="18" t="s">
        <v>15</v>
      </c>
      <c r="B12" s="18" t="s">
        <v>18</v>
      </c>
      <c r="C12" s="47">
        <v>219.23</v>
      </c>
      <c r="D12" s="18">
        <v>6023</v>
      </c>
      <c r="E12" s="18">
        <v>6302</v>
      </c>
      <c r="F12" s="18">
        <f>Table1[[#This Row],[New position]]-Table1[[#This Row],[Old position]]</f>
        <v>279</v>
      </c>
      <c r="G12" s="26">
        <v>0.33</v>
      </c>
      <c r="H12" s="21">
        <v>1381497.42</v>
      </c>
      <c r="I12" s="22"/>
      <c r="J12"/>
      <c r="K12" s="58"/>
      <c r="L12" s="58"/>
    </row>
    <row r="13" spans="1:13" ht="15" customHeight="1">
      <c r="A13" s="18" t="s">
        <v>43</v>
      </c>
      <c r="B13" s="18" t="s">
        <v>18</v>
      </c>
      <c r="C13" s="47">
        <v>55.56</v>
      </c>
      <c r="D13" s="18">
        <v>22916</v>
      </c>
      <c r="E13" s="18">
        <v>24865</v>
      </c>
      <c r="F13" s="18">
        <f>Table1[[#This Row],[New position]]-Table1[[#This Row],[Old position]]</f>
        <v>1949</v>
      </c>
      <c r="G13" s="26">
        <v>0.33</v>
      </c>
      <c r="H13" s="21">
        <v>1381497.42</v>
      </c>
      <c r="I13" s="11"/>
      <c r="K13" s="58"/>
      <c r="L13" s="58"/>
      <c r="M13" s="2"/>
    </row>
    <row r="14" spans="1:13">
      <c r="A14" s="18" t="s">
        <v>44</v>
      </c>
      <c r="B14" s="18" t="s">
        <v>18</v>
      </c>
      <c r="C14" s="47">
        <v>162.84</v>
      </c>
      <c r="D14" s="18">
        <v>8207</v>
      </c>
      <c r="E14" s="18">
        <v>8484</v>
      </c>
      <c r="F14" s="18">
        <f>Table1[[#This Row],[New position]]-Table1[[#This Row],[Old position]]</f>
        <v>277</v>
      </c>
      <c r="G14" s="26">
        <v>0.33</v>
      </c>
      <c r="H14" s="21">
        <v>1381497.42</v>
      </c>
      <c r="I14" s="11"/>
      <c r="K14" s="58"/>
      <c r="L14" s="58"/>
      <c r="M14" s="2"/>
    </row>
    <row r="15" spans="1:13">
      <c r="A15" s="18" t="s">
        <v>47</v>
      </c>
      <c r="B15" s="18" t="s">
        <v>18</v>
      </c>
      <c r="C15" s="47">
        <v>25.23</v>
      </c>
      <c r="D15" s="18">
        <v>25817</v>
      </c>
      <c r="E15" s="18">
        <v>27378</v>
      </c>
      <c r="F15" s="18">
        <f>Table1[[#This Row],[New position]]-Table1[[#This Row],[Old position]]</f>
        <v>1561</v>
      </c>
      <c r="G15" s="26">
        <v>0.16500000000000001</v>
      </c>
      <c r="H15" s="21">
        <v>690748.71</v>
      </c>
      <c r="I15" s="11"/>
      <c r="K15" s="58"/>
      <c r="L15" s="58"/>
      <c r="M15" s="2"/>
    </row>
    <row r="16" spans="1:13">
      <c r="A16" s="18" t="s">
        <v>48</v>
      </c>
      <c r="B16" s="18" t="s">
        <v>18</v>
      </c>
      <c r="C16" s="47">
        <v>66.69</v>
      </c>
      <c r="D16" s="18">
        <v>19464</v>
      </c>
      <c r="E16" s="18">
        <v>20715</v>
      </c>
      <c r="F16" s="18">
        <f>Table1[[#This Row],[New position]]-Table1[[#This Row],[Old position]]</f>
        <v>1251</v>
      </c>
      <c r="G16" s="26">
        <v>0.33</v>
      </c>
      <c r="H16" s="21">
        <v>1381497.42</v>
      </c>
      <c r="I16" s="11"/>
      <c r="K16" s="58"/>
      <c r="L16" s="58"/>
      <c r="M16" s="2"/>
    </row>
    <row r="17" spans="1:13">
      <c r="A17" s="18" t="s">
        <v>49</v>
      </c>
      <c r="B17" s="18" t="s">
        <v>18</v>
      </c>
      <c r="C17" s="47">
        <v>375.98</v>
      </c>
      <c r="D17" s="18">
        <v>3581</v>
      </c>
      <c r="E17" s="18">
        <v>3674</v>
      </c>
      <c r="F17" s="18">
        <f>Table1[[#This Row],[New position]]-Table1[[#This Row],[Old position]]</f>
        <v>93</v>
      </c>
      <c r="G17" s="26">
        <v>0.33</v>
      </c>
      <c r="H17" s="21">
        <v>1381497.42</v>
      </c>
      <c r="I17" s="11"/>
      <c r="K17" s="58"/>
      <c r="L17" s="58"/>
      <c r="M17" s="2"/>
    </row>
    <row r="18" spans="1:13">
      <c r="A18" s="18" t="s">
        <v>52</v>
      </c>
      <c r="B18" s="18" t="s">
        <v>18</v>
      </c>
      <c r="C18" s="47">
        <v>43.23</v>
      </c>
      <c r="D18" s="18">
        <v>30243</v>
      </c>
      <c r="E18" s="18">
        <v>31957</v>
      </c>
      <c r="F18" s="18">
        <f>Table1[[#This Row],[New position]]-Table1[[#This Row],[Old position]]</f>
        <v>1714</v>
      </c>
      <c r="G18" s="26">
        <v>0.33</v>
      </c>
      <c r="H18" s="21">
        <v>1381497.42</v>
      </c>
      <c r="I18" s="11"/>
      <c r="K18" s="58"/>
      <c r="L18" s="58"/>
      <c r="M18" s="2"/>
    </row>
    <row r="19" spans="1:13">
      <c r="A19" s="18" t="s">
        <v>53</v>
      </c>
      <c r="B19" s="18" t="s">
        <v>18</v>
      </c>
      <c r="C19" s="47">
        <v>32.36</v>
      </c>
      <c r="D19" s="18">
        <v>39833</v>
      </c>
      <c r="E19" s="18">
        <v>42692</v>
      </c>
      <c r="F19" s="18">
        <f>Table1[[#This Row],[New position]]-Table1[[#This Row],[Old position]]</f>
        <v>2859</v>
      </c>
      <c r="G19" s="26">
        <v>0.33</v>
      </c>
      <c r="H19" s="21">
        <v>1381497.42</v>
      </c>
      <c r="I19" s="11"/>
      <c r="K19" s="58"/>
      <c r="L19" s="58"/>
      <c r="M19" s="2"/>
    </row>
    <row r="20" spans="1:13">
      <c r="A20" s="18" t="s">
        <v>59</v>
      </c>
      <c r="B20" s="18" t="s">
        <v>18</v>
      </c>
      <c r="C20" s="47">
        <v>44.2</v>
      </c>
      <c r="D20" s="18">
        <v>30126</v>
      </c>
      <c r="E20" s="18">
        <v>31256</v>
      </c>
      <c r="F20" s="18">
        <f>Table1[[#This Row],[New position]]-Table1[[#This Row],[Old position]]</f>
        <v>1130</v>
      </c>
      <c r="G20" s="26">
        <v>0.33</v>
      </c>
      <c r="H20" s="21">
        <v>1381497.42</v>
      </c>
      <c r="I20" s="11"/>
      <c r="K20" s="58"/>
      <c r="L20" s="58"/>
      <c r="M20" s="2"/>
    </row>
    <row r="21" spans="1:13">
      <c r="A21" s="18" t="s">
        <v>60</v>
      </c>
      <c r="B21" s="18" t="s">
        <v>18</v>
      </c>
      <c r="C21" s="47">
        <v>95.3</v>
      </c>
      <c r="D21" s="18">
        <v>13561</v>
      </c>
      <c r="E21" s="18">
        <v>14496</v>
      </c>
      <c r="F21" s="18">
        <f>Table1[[#This Row],[New position]]-Table1[[#This Row],[Old position]]</f>
        <v>935</v>
      </c>
      <c r="G21" s="26">
        <v>0.33</v>
      </c>
      <c r="H21" s="21">
        <v>1381497.42</v>
      </c>
      <c r="I21" s="11"/>
      <c r="K21" s="58"/>
      <c r="L21" s="58"/>
      <c r="M21" s="2"/>
    </row>
    <row r="22" spans="1:13">
      <c r="A22" s="18" t="s">
        <v>64</v>
      </c>
      <c r="B22" s="18" t="s">
        <v>18</v>
      </c>
      <c r="C22" s="47">
        <v>171.59</v>
      </c>
      <c r="D22" s="18">
        <v>7608</v>
      </c>
      <c r="E22" s="18">
        <v>8051</v>
      </c>
      <c r="F22" s="18">
        <f>Table1[[#This Row],[New position]]-Table1[[#This Row],[Old position]]</f>
        <v>443</v>
      </c>
      <c r="G22" s="26">
        <v>0.33</v>
      </c>
      <c r="H22" s="21">
        <v>1381497.42</v>
      </c>
      <c r="I22" s="11"/>
      <c r="K22" s="58"/>
      <c r="L22" s="58"/>
      <c r="M22" s="2"/>
    </row>
    <row r="23" spans="1:13">
      <c r="A23" s="18" t="s">
        <v>65</v>
      </c>
      <c r="B23" s="18" t="s">
        <v>18</v>
      </c>
      <c r="C23" s="47">
        <v>69.62</v>
      </c>
      <c r="D23" s="18">
        <v>18808</v>
      </c>
      <c r="E23" s="18">
        <v>19843</v>
      </c>
      <c r="F23" s="18">
        <f>Table1[[#This Row],[New position]]-Table1[[#This Row],[Old position]]</f>
        <v>1035</v>
      </c>
      <c r="G23" s="26">
        <v>0.33</v>
      </c>
      <c r="H23" s="21">
        <v>1381497.42</v>
      </c>
      <c r="I23" s="11"/>
      <c r="K23" s="58"/>
      <c r="L23" s="58"/>
      <c r="M23" s="2"/>
    </row>
    <row r="24" spans="1:13">
      <c r="A24" s="18" t="s">
        <v>66</v>
      </c>
      <c r="B24" s="18" t="s">
        <v>18</v>
      </c>
      <c r="C24" s="47">
        <v>368.44</v>
      </c>
      <c r="D24" s="18">
        <v>3567</v>
      </c>
      <c r="E24" s="18">
        <v>3750</v>
      </c>
      <c r="F24" s="18">
        <f>Table1[[#This Row],[New position]]-Table1[[#This Row],[Old position]]</f>
        <v>183</v>
      </c>
      <c r="G24" s="26">
        <v>0.33</v>
      </c>
      <c r="H24" s="21">
        <v>1381497.42</v>
      </c>
      <c r="I24" s="11"/>
      <c r="K24" s="58"/>
      <c r="L24" s="58"/>
      <c r="M24" s="2"/>
    </row>
    <row r="25" spans="1:13">
      <c r="A25" s="18" t="s">
        <v>69</v>
      </c>
      <c r="B25" s="18" t="s">
        <v>18</v>
      </c>
      <c r="C25" s="47">
        <v>74.12</v>
      </c>
      <c r="D25" s="18">
        <v>8746</v>
      </c>
      <c r="E25" s="18">
        <v>9319</v>
      </c>
      <c r="F25" s="18">
        <f>Table1[[#This Row],[New position]]-Table1[[#This Row],[Old position]]</f>
        <v>573</v>
      </c>
      <c r="G25" s="26">
        <v>0.16500000000000001</v>
      </c>
      <c r="H25" s="21">
        <v>690748.71</v>
      </c>
      <c r="I25" s="57"/>
      <c r="K25" s="58"/>
      <c r="L25" s="58"/>
      <c r="M25" s="2"/>
    </row>
    <row r="26" spans="1:13">
      <c r="A26" s="18" t="s">
        <v>70</v>
      </c>
      <c r="B26" s="18" t="s">
        <v>18</v>
      </c>
      <c r="C26" s="47">
        <v>255.67</v>
      </c>
      <c r="D26" s="18">
        <v>5219</v>
      </c>
      <c r="E26" s="18">
        <v>5403</v>
      </c>
      <c r="F26" s="18">
        <f>Table1[[#This Row],[New position]]-Table1[[#This Row],[Old position]]</f>
        <v>184</v>
      </c>
      <c r="G26" s="26">
        <v>0.33</v>
      </c>
      <c r="H26" s="21">
        <v>1381497.42</v>
      </c>
      <c r="I26" s="57"/>
      <c r="K26" s="58"/>
      <c r="L26" s="58"/>
      <c r="M26" s="2"/>
    </row>
    <row r="27" spans="1:13">
      <c r="A27" s="18" t="s">
        <v>13</v>
      </c>
      <c r="B27" s="18" t="s">
        <v>18</v>
      </c>
      <c r="C27" s="47">
        <v>363.63</v>
      </c>
      <c r="D27" s="18">
        <v>255049</v>
      </c>
      <c r="E27" s="18">
        <v>265943</v>
      </c>
      <c r="F27" s="18">
        <f>Table1[[#This Row],[New position]]-Table1[[#This Row],[Old position]]</f>
        <v>10894</v>
      </c>
      <c r="G27" s="26">
        <v>23.1</v>
      </c>
      <c r="H27" s="21">
        <v>96704819.549999997</v>
      </c>
      <c r="I27" s="11"/>
      <c r="K27" s="58"/>
      <c r="L27" s="58"/>
      <c r="M27" s="2"/>
    </row>
    <row r="28" spans="1:13">
      <c r="A28" s="18" t="s">
        <v>38</v>
      </c>
      <c r="B28" s="18" t="s">
        <v>18</v>
      </c>
      <c r="C28" s="47">
        <v>102.2</v>
      </c>
      <c r="D28" s="18">
        <v>17478</v>
      </c>
      <c r="E28" s="18">
        <v>18583</v>
      </c>
      <c r="F28" s="18">
        <f>Table1[[#This Row],[New position]]-Table1[[#This Row],[Old position]]</f>
        <v>1105</v>
      </c>
      <c r="G28" s="26">
        <v>0.45400000000000001</v>
      </c>
      <c r="H28" s="21">
        <v>1899137.81</v>
      </c>
      <c r="I28" s="11"/>
      <c r="K28" s="58"/>
      <c r="L28" s="58"/>
      <c r="M28" s="2"/>
    </row>
    <row r="29" spans="1:13">
      <c r="A29" s="18" t="s">
        <v>41</v>
      </c>
      <c r="B29" s="18" t="s">
        <v>18</v>
      </c>
      <c r="C29" s="47">
        <v>64.459999999999994</v>
      </c>
      <c r="D29" s="18">
        <v>56203</v>
      </c>
      <c r="E29" s="18">
        <v>58925</v>
      </c>
      <c r="F29" s="18">
        <f>Table1[[#This Row],[New position]]-Table1[[#This Row],[Old position]]</f>
        <v>2722</v>
      </c>
      <c r="G29" s="26">
        <v>0.90700000000000003</v>
      </c>
      <c r="H29" s="21">
        <v>3798275.62</v>
      </c>
      <c r="I29" s="11"/>
      <c r="K29" s="58"/>
      <c r="L29" s="58"/>
      <c r="M29" s="2"/>
    </row>
    <row r="30" spans="1:13">
      <c r="A30" s="18" t="s">
        <v>42</v>
      </c>
      <c r="B30" s="18" t="s">
        <v>18</v>
      </c>
      <c r="C30" s="47">
        <v>52.1</v>
      </c>
      <c r="D30" s="18">
        <v>34748</v>
      </c>
      <c r="E30" s="18">
        <v>36452</v>
      </c>
      <c r="F30" s="18">
        <f>Table1[[#This Row],[New position]]-Table1[[#This Row],[Old position]]</f>
        <v>1704</v>
      </c>
      <c r="G30" s="26">
        <v>0.45400000000000001</v>
      </c>
      <c r="H30" s="21">
        <v>1899137.81</v>
      </c>
      <c r="I30" s="11"/>
      <c r="K30" s="58"/>
      <c r="L30" s="58"/>
      <c r="M30" s="2"/>
    </row>
    <row r="31" spans="1:13">
      <c r="A31" s="18" t="s">
        <v>68</v>
      </c>
      <c r="B31" s="18" t="s">
        <v>18</v>
      </c>
      <c r="C31" s="47">
        <v>86.72</v>
      </c>
      <c r="D31" s="18">
        <v>20662</v>
      </c>
      <c r="E31" s="18">
        <v>21900</v>
      </c>
      <c r="F31" s="18">
        <f>Table1[[#This Row],[New position]]-Table1[[#This Row],[Old position]]</f>
        <v>1238</v>
      </c>
      <c r="G31" s="26">
        <v>0.45400000000000001</v>
      </c>
      <c r="H31" s="21">
        <v>1899137.81</v>
      </c>
      <c r="I31" s="56"/>
      <c r="K31" s="58"/>
      <c r="L31" s="58"/>
      <c r="M31" s="2"/>
    </row>
    <row r="32" spans="1:13">
      <c r="A32" s="18">
        <v>2823</v>
      </c>
      <c r="B32" s="18" t="s">
        <v>18</v>
      </c>
      <c r="C32" s="47">
        <v>2.46</v>
      </c>
      <c r="D32" s="18">
        <v>727500</v>
      </c>
      <c r="E32" s="18">
        <v>772000</v>
      </c>
      <c r="F32" s="18">
        <f>Table1[[#This Row],[New position]]-Table1[[#This Row],[Old position]]</f>
        <v>44500</v>
      </c>
      <c r="G32" s="26">
        <v>0.45400000000000001</v>
      </c>
      <c r="H32" s="21">
        <v>1899137.81</v>
      </c>
      <c r="I32" s="11"/>
      <c r="K32" s="58"/>
      <c r="L32" s="58"/>
      <c r="M32" s="2"/>
    </row>
    <row r="33" spans="1:13">
      <c r="A33" s="18">
        <v>2800</v>
      </c>
      <c r="B33" s="18" t="s">
        <v>18</v>
      </c>
      <c r="C33" s="47">
        <v>3.64</v>
      </c>
      <c r="D33" s="18">
        <v>502000</v>
      </c>
      <c r="E33" s="18">
        <v>521500</v>
      </c>
      <c r="F33" s="18">
        <f>Table1[[#This Row],[New position]]-Table1[[#This Row],[Old position]]</f>
        <v>19500</v>
      </c>
      <c r="G33" s="26">
        <v>0.45400000000000001</v>
      </c>
      <c r="H33" s="21">
        <v>1899137.81</v>
      </c>
      <c r="I33" s="11"/>
      <c r="K33" s="58"/>
      <c r="L33" s="58"/>
      <c r="M33" s="2"/>
    </row>
    <row r="34" spans="1:13">
      <c r="A34" s="18" t="s">
        <v>45</v>
      </c>
      <c r="B34" s="18" t="s">
        <v>18</v>
      </c>
      <c r="C34" s="47">
        <v>49.25</v>
      </c>
      <c r="D34" s="18">
        <v>73367</v>
      </c>
      <c r="E34" s="18">
        <v>77122</v>
      </c>
      <c r="F34" s="18">
        <f>Table1[[#This Row],[New position]]-Table1[[#This Row],[Old position]]</f>
        <v>3755</v>
      </c>
      <c r="G34" s="26">
        <v>0.90700000000000003</v>
      </c>
      <c r="H34" s="21">
        <v>3798275.62</v>
      </c>
      <c r="I34" s="11"/>
      <c r="K34" s="58"/>
      <c r="L34" s="58"/>
      <c r="M34" s="2"/>
    </row>
    <row r="35" spans="1:13">
      <c r="A35" s="18" t="s">
        <v>54</v>
      </c>
      <c r="B35" s="18" t="s">
        <v>18</v>
      </c>
      <c r="C35" s="47">
        <v>43.33</v>
      </c>
      <c r="D35" s="18">
        <v>38265</v>
      </c>
      <c r="E35" s="18">
        <v>39951</v>
      </c>
      <c r="F35" s="18">
        <f>Table1[[#This Row],[New position]]-Table1[[#This Row],[Old position]]</f>
        <v>1686</v>
      </c>
      <c r="G35" s="26">
        <v>0.41399999999999998</v>
      </c>
      <c r="H35" s="21">
        <v>1731083.25</v>
      </c>
      <c r="I35" s="11"/>
      <c r="K35" s="58"/>
      <c r="L35" s="58"/>
      <c r="M35" s="2"/>
    </row>
    <row r="36" spans="1:13">
      <c r="A36" s="18" t="s">
        <v>62</v>
      </c>
      <c r="B36" s="18" t="s">
        <v>18</v>
      </c>
      <c r="C36" s="47">
        <v>37.130000000000003</v>
      </c>
      <c r="D36" s="18">
        <v>48616</v>
      </c>
      <c r="E36" s="18">
        <v>51148</v>
      </c>
      <c r="F36" s="18">
        <f>Table1[[#This Row],[New position]]-Table1[[#This Row],[Old position]]</f>
        <v>2532</v>
      </c>
      <c r="G36" s="26">
        <v>0.45400000000000001</v>
      </c>
      <c r="H36" s="21">
        <v>1899137.81</v>
      </c>
      <c r="I36" s="55"/>
      <c r="K36" s="58"/>
      <c r="L36" s="58"/>
      <c r="M36" s="2"/>
    </row>
    <row r="37" spans="1:13">
      <c r="A37" s="18" t="s">
        <v>40</v>
      </c>
      <c r="B37" s="18" t="s">
        <v>18</v>
      </c>
      <c r="C37" s="47">
        <v>30.65</v>
      </c>
      <c r="D37" s="18">
        <v>782175</v>
      </c>
      <c r="E37" s="18">
        <v>819515</v>
      </c>
      <c r="F37" s="18">
        <f>Table1[[#This Row],[New position]]-Table1[[#This Row],[Old position]]</f>
        <v>37340</v>
      </c>
      <c r="G37" s="26">
        <v>6</v>
      </c>
      <c r="H37" s="21">
        <v>25118134.949999999</v>
      </c>
      <c r="I37" s="11"/>
      <c r="K37" s="58"/>
      <c r="L37" s="58"/>
      <c r="M37" s="2"/>
    </row>
    <row r="38" spans="1:13">
      <c r="A38" s="18" t="s">
        <v>71</v>
      </c>
      <c r="B38" s="18" t="s">
        <v>18</v>
      </c>
      <c r="C38" s="47">
        <v>106.33</v>
      </c>
      <c r="D38" s="18">
        <v>113031</v>
      </c>
      <c r="E38" s="18">
        <v>236228</v>
      </c>
      <c r="F38" s="18">
        <f>Table1[[#This Row],[New position]]-Table1[[#This Row],[Old position]]</f>
        <v>123197</v>
      </c>
      <c r="G38" s="26">
        <v>6</v>
      </c>
      <c r="H38" s="21">
        <v>25118134.949999999</v>
      </c>
      <c r="I38" s="57"/>
      <c r="K38" s="58"/>
      <c r="L38" s="58"/>
      <c r="M38" s="2"/>
    </row>
    <row r="39" spans="1:13">
      <c r="A39" s="18" t="s">
        <v>50</v>
      </c>
      <c r="B39" s="18" t="s">
        <v>18</v>
      </c>
      <c r="C39" s="47">
        <v>5.57</v>
      </c>
      <c r="D39" s="18">
        <v>2154499</v>
      </c>
      <c r="E39" s="18">
        <v>2254770</v>
      </c>
      <c r="F39" s="18">
        <f>Table1[[#This Row],[New position]]-Table1[[#This Row],[Old position]]</f>
        <v>100271</v>
      </c>
      <c r="G39" s="26">
        <v>3</v>
      </c>
      <c r="H39" s="21">
        <v>12559067.470000001</v>
      </c>
      <c r="I39" s="11"/>
      <c r="K39" s="58"/>
      <c r="L39" s="58"/>
      <c r="M39" s="2"/>
    </row>
    <row r="40" spans="1:13">
      <c r="A40" s="18" t="s">
        <v>20</v>
      </c>
      <c r="B40" s="18" t="s">
        <v>19</v>
      </c>
      <c r="C40" s="47">
        <v>220359.38</v>
      </c>
      <c r="D40" s="18">
        <v>109</v>
      </c>
      <c r="E40" s="18">
        <v>114</v>
      </c>
      <c r="F40" s="18">
        <f>Table1[[#This Row],[New position]]-Table1[[#This Row],[Old position]]</f>
        <v>5</v>
      </c>
      <c r="G40" s="26">
        <v>6</v>
      </c>
      <c r="H40" s="21">
        <v>25118134.949999999</v>
      </c>
      <c r="I40" s="11"/>
      <c r="K40" s="58"/>
      <c r="L40" s="58"/>
      <c r="M40" s="2"/>
    </row>
    <row r="41" spans="1:13">
      <c r="A41" s="18" t="s">
        <v>33</v>
      </c>
      <c r="B41" s="18" t="s">
        <v>19</v>
      </c>
      <c r="C41" s="47">
        <v>231481.53</v>
      </c>
      <c r="D41" s="18">
        <v>103</v>
      </c>
      <c r="E41" s="18">
        <v>109</v>
      </c>
      <c r="F41" s="18">
        <f>Table1[[#This Row],[New position]]-Table1[[#This Row],[Old position]]</f>
        <v>6</v>
      </c>
      <c r="G41" s="26">
        <v>6</v>
      </c>
      <c r="H41" s="21">
        <v>25118134.949999999</v>
      </c>
      <c r="I41" s="11"/>
      <c r="K41" s="58"/>
      <c r="L41" s="58"/>
      <c r="M41" s="2"/>
    </row>
    <row r="42" spans="1:13" ht="14.25" customHeight="1">
      <c r="A42" s="18" t="s">
        <v>34</v>
      </c>
      <c r="B42" s="18" t="s">
        <v>19</v>
      </c>
      <c r="C42" s="47">
        <v>96257.69</v>
      </c>
      <c r="D42" s="18">
        <v>249</v>
      </c>
      <c r="E42" s="18">
        <v>261</v>
      </c>
      <c r="F42" s="18">
        <f>Table1[[#This Row],[New position]]-Table1[[#This Row],[Old position]]</f>
        <v>12</v>
      </c>
      <c r="G42" s="26">
        <v>6</v>
      </c>
      <c r="H42" s="21">
        <v>25118134.949999999</v>
      </c>
      <c r="I42" s="11"/>
      <c r="K42" s="58"/>
      <c r="L42" s="58"/>
      <c r="M42" s="2"/>
    </row>
    <row r="43" spans="1:13" ht="14.25" customHeight="1">
      <c r="A43" s="18" t="s">
        <v>72</v>
      </c>
      <c r="B43" s="18" t="s">
        <v>18</v>
      </c>
      <c r="C43" s="47">
        <v>34.53</v>
      </c>
      <c r="D43" s="18">
        <v>116414</v>
      </c>
      <c r="E43" s="18">
        <v>121238</v>
      </c>
      <c r="F43" s="18">
        <f>Table1[[#This Row],[New position]]-Table1[[#This Row],[Old position]]</f>
        <v>4824</v>
      </c>
      <c r="G43" s="26">
        <v>1</v>
      </c>
      <c r="H43" s="21">
        <v>4186355.82</v>
      </c>
      <c r="I43" s="57"/>
      <c r="K43" s="58"/>
      <c r="L43" s="58"/>
      <c r="M43" s="2"/>
    </row>
    <row r="44" spans="1:13">
      <c r="A44" s="18" t="s">
        <v>21</v>
      </c>
      <c r="B44" s="18" t="s">
        <v>19</v>
      </c>
      <c r="C44" s="47">
        <v>106878.92</v>
      </c>
      <c r="D44" s="18">
        <v>13</v>
      </c>
      <c r="E44" s="18">
        <v>13</v>
      </c>
      <c r="F44" s="18">
        <f>Table1[[#This Row],[New position]]-Table1[[#This Row],[Old position]]</f>
        <v>0</v>
      </c>
      <c r="G44" s="26">
        <v>0.33300000000000002</v>
      </c>
      <c r="H44" s="21">
        <v>1395451.8</v>
      </c>
      <c r="I44" s="11"/>
      <c r="K44" s="58"/>
      <c r="L44" s="58"/>
      <c r="M44" s="2"/>
    </row>
    <row r="45" spans="1:13">
      <c r="A45" s="18" t="s">
        <v>22</v>
      </c>
      <c r="B45" s="18" t="s">
        <v>19</v>
      </c>
      <c r="C45" s="47">
        <v>67675</v>
      </c>
      <c r="D45" s="18">
        <v>10</v>
      </c>
      <c r="E45" s="18">
        <v>10</v>
      </c>
      <c r="F45" s="18">
        <f>Table1[[#This Row],[New position]]-Table1[[#This Row],[Old position]]</f>
        <v>0</v>
      </c>
      <c r="G45" s="26">
        <v>0.16700000000000001</v>
      </c>
      <c r="H45" s="21">
        <v>697726.11</v>
      </c>
      <c r="I45" s="11"/>
      <c r="K45" s="58"/>
      <c r="L45" s="58"/>
      <c r="M45" s="2"/>
    </row>
    <row r="46" spans="1:13">
      <c r="A46" s="18" t="s">
        <v>23</v>
      </c>
      <c r="B46" s="18" t="s">
        <v>19</v>
      </c>
      <c r="C46" s="47">
        <v>282361.59999999998</v>
      </c>
      <c r="D46" s="18">
        <v>5</v>
      </c>
      <c r="E46" s="18">
        <v>5</v>
      </c>
      <c r="F46" s="18">
        <f>Table1[[#This Row],[New position]]-Table1[[#This Row],[Old position]]</f>
        <v>0</v>
      </c>
      <c r="G46" s="26">
        <v>0.33300000000000002</v>
      </c>
      <c r="H46" s="21">
        <v>1395451.8</v>
      </c>
      <c r="I46" s="11"/>
      <c r="J46" s="54"/>
      <c r="K46" s="58"/>
      <c r="L46" s="58"/>
      <c r="M46" s="2"/>
    </row>
    <row r="47" spans="1:13">
      <c r="A47" s="18" t="s">
        <v>24</v>
      </c>
      <c r="B47" s="18" t="s">
        <v>19</v>
      </c>
      <c r="C47" s="47">
        <v>21686.52</v>
      </c>
      <c r="D47" s="18">
        <v>31</v>
      </c>
      <c r="E47" s="18">
        <v>32</v>
      </c>
      <c r="F47" s="18">
        <f>Table1[[#This Row],[New position]]-Table1[[#This Row],[Old position]]</f>
        <v>1</v>
      </c>
      <c r="G47" s="26">
        <v>0.16700000000000001</v>
      </c>
      <c r="H47" s="21">
        <v>697726.11</v>
      </c>
      <c r="I47" s="11"/>
      <c r="K47" s="58"/>
      <c r="L47" s="58"/>
      <c r="M47" s="2"/>
    </row>
    <row r="48" spans="1:13">
      <c r="A48" s="18" t="s">
        <v>25</v>
      </c>
      <c r="B48" s="18" t="s">
        <v>19</v>
      </c>
      <c r="C48" s="47">
        <v>27025</v>
      </c>
      <c r="D48" s="18">
        <v>51</v>
      </c>
      <c r="E48" s="18">
        <v>52</v>
      </c>
      <c r="F48" s="18">
        <f>Table1[[#This Row],[New position]]-Table1[[#This Row],[Old position]]</f>
        <v>1</v>
      </c>
      <c r="G48" s="26">
        <v>0.33300000000000002</v>
      </c>
      <c r="H48" s="21">
        <v>1395451.8</v>
      </c>
      <c r="I48" s="11"/>
      <c r="K48" s="58"/>
      <c r="L48" s="58"/>
      <c r="M48" s="2"/>
    </row>
    <row r="49" spans="1:13">
      <c r="A49" s="18" t="s">
        <v>26</v>
      </c>
      <c r="B49" s="18" t="s">
        <v>19</v>
      </c>
      <c r="C49" s="47">
        <v>95802</v>
      </c>
      <c r="D49" s="18">
        <v>14</v>
      </c>
      <c r="E49" s="18">
        <v>15</v>
      </c>
      <c r="F49" s="18">
        <f>Table1[[#This Row],[New position]]-Table1[[#This Row],[Old position]]</f>
        <v>1</v>
      </c>
      <c r="G49" s="26">
        <v>0.33300000000000002</v>
      </c>
      <c r="H49" s="21">
        <v>1395451.8</v>
      </c>
      <c r="I49" s="11"/>
      <c r="K49" s="58"/>
      <c r="L49" s="58"/>
      <c r="M49" s="2"/>
    </row>
    <row r="50" spans="1:13">
      <c r="A50" s="18" t="s">
        <v>27</v>
      </c>
      <c r="B50" s="18" t="s">
        <v>19</v>
      </c>
      <c r="C50" s="47">
        <v>63176.95</v>
      </c>
      <c r="D50" s="18">
        <v>22</v>
      </c>
      <c r="E50" s="18">
        <v>22</v>
      </c>
      <c r="F50" s="18">
        <f>Table1[[#This Row],[New position]]-Table1[[#This Row],[Old position]]</f>
        <v>0</v>
      </c>
      <c r="G50" s="26">
        <v>0.33300000000000002</v>
      </c>
      <c r="H50" s="21">
        <v>1395451.8</v>
      </c>
      <c r="I50" s="11"/>
      <c r="K50" s="58"/>
      <c r="L50" s="58"/>
      <c r="M50" s="2"/>
    </row>
    <row r="51" spans="1:13">
      <c r="A51" s="18" t="s">
        <v>51</v>
      </c>
      <c r="B51" s="18" t="s">
        <v>19</v>
      </c>
      <c r="C51" s="47">
        <v>164215</v>
      </c>
      <c r="D51" s="18">
        <v>1</v>
      </c>
      <c r="E51" s="18">
        <v>1</v>
      </c>
      <c r="F51" s="18">
        <f>Table1[[#This Row],[New position]]-Table1[[#This Row],[Old position]]</f>
        <v>0</v>
      </c>
      <c r="G51" s="26">
        <v>0.16700000000000001</v>
      </c>
      <c r="H51" s="21">
        <v>697726.11</v>
      </c>
      <c r="I51" s="11"/>
      <c r="K51" s="58"/>
      <c r="L51" s="58"/>
      <c r="M51" s="2"/>
    </row>
    <row r="52" spans="1:13">
      <c r="A52" s="18" t="s">
        <v>35</v>
      </c>
      <c r="B52" s="18" t="s">
        <v>19</v>
      </c>
      <c r="C52" s="47">
        <v>90837.6</v>
      </c>
      <c r="D52" s="18">
        <v>15</v>
      </c>
      <c r="E52" s="18">
        <v>15</v>
      </c>
      <c r="F52" s="18">
        <f>Table1[[#This Row],[New position]]-Table1[[#This Row],[Old position]]</f>
        <v>0</v>
      </c>
      <c r="G52" s="26">
        <v>0.33300000000000002</v>
      </c>
      <c r="H52" s="21">
        <v>1395451.8</v>
      </c>
      <c r="I52" s="11"/>
      <c r="K52" s="58"/>
      <c r="L52" s="58"/>
      <c r="M52" s="2"/>
    </row>
    <row r="53" spans="1:13">
      <c r="A53" s="18" t="s">
        <v>36</v>
      </c>
      <c r="B53" s="18" t="s">
        <v>19</v>
      </c>
      <c r="C53" s="47">
        <v>42370</v>
      </c>
      <c r="D53" s="18">
        <v>16</v>
      </c>
      <c r="E53" s="18">
        <v>16</v>
      </c>
      <c r="F53" s="18">
        <f>Table1[[#This Row],[New position]]-Table1[[#This Row],[Old position]]</f>
        <v>0</v>
      </c>
      <c r="G53" s="52">
        <v>0.16700000000000001</v>
      </c>
      <c r="H53" s="21">
        <v>697726.11</v>
      </c>
      <c r="I53" s="11"/>
      <c r="K53" s="58"/>
      <c r="L53" s="58"/>
      <c r="M53" s="2"/>
    </row>
    <row r="54" spans="1:13">
      <c r="A54" s="18" t="s">
        <v>39</v>
      </c>
      <c r="B54" s="18" t="s">
        <v>19</v>
      </c>
      <c r="C54" s="47">
        <v>37980</v>
      </c>
      <c r="D54" s="18">
        <v>36</v>
      </c>
      <c r="E54" s="18">
        <v>37</v>
      </c>
      <c r="F54" s="18">
        <f>Table1[[#This Row],[New position]]-Table1[[#This Row],[Old position]]</f>
        <v>1</v>
      </c>
      <c r="G54" s="26">
        <v>0.33300000000000002</v>
      </c>
      <c r="H54" s="21">
        <v>1395451.8</v>
      </c>
      <c r="I54" s="11"/>
      <c r="K54" s="58"/>
      <c r="L54" s="58"/>
      <c r="M54" s="2"/>
    </row>
    <row r="55" spans="1:13">
      <c r="A55" s="18" t="s">
        <v>57</v>
      </c>
      <c r="B55" s="18" t="s">
        <v>19</v>
      </c>
      <c r="C55" s="47">
        <v>57569.09</v>
      </c>
      <c r="D55" s="18">
        <v>23</v>
      </c>
      <c r="E55" s="18">
        <v>24</v>
      </c>
      <c r="F55" s="18">
        <f>Table1[[#This Row],[New position]]-Table1[[#This Row],[Old position]]</f>
        <v>1</v>
      </c>
      <c r="G55" s="18">
        <v>0.33300000000000002</v>
      </c>
      <c r="H55" s="21">
        <v>1395451.8</v>
      </c>
      <c r="I55" s="11"/>
      <c r="J55" s="1"/>
      <c r="K55" s="58"/>
      <c r="L55" s="58"/>
      <c r="M55" s="2"/>
    </row>
    <row r="56" spans="1:13">
      <c r="A56" s="18" t="s">
        <v>61</v>
      </c>
      <c r="B56" s="18" t="s">
        <v>19</v>
      </c>
      <c r="C56" s="47">
        <v>74090</v>
      </c>
      <c r="D56" s="18">
        <v>18</v>
      </c>
      <c r="E56" s="18">
        <v>19</v>
      </c>
      <c r="F56" s="18">
        <f>Table1[[#This Row],[New position]]-Table1[[#This Row],[Old position]]</f>
        <v>1</v>
      </c>
      <c r="G56" s="18">
        <v>0.33300000000000002</v>
      </c>
      <c r="H56" s="21">
        <v>1395451.8</v>
      </c>
      <c r="I56" s="11"/>
      <c r="J56" s="1"/>
      <c r="K56" s="58"/>
      <c r="L56" s="58"/>
      <c r="M56" s="2"/>
    </row>
    <row r="57" spans="1:13">
      <c r="A57" s="18" t="s">
        <v>63</v>
      </c>
      <c r="B57" s="18" t="s">
        <v>19</v>
      </c>
      <c r="C57" s="47">
        <v>57379</v>
      </c>
      <c r="D57" s="18">
        <v>12</v>
      </c>
      <c r="E57" s="18">
        <v>12</v>
      </c>
      <c r="F57" s="18">
        <f>Table1[[#This Row],[New position]]-Table1[[#This Row],[Old position]]</f>
        <v>0</v>
      </c>
      <c r="G57" s="18">
        <v>0.16700000000000001</v>
      </c>
      <c r="H57" s="21">
        <v>697726.11</v>
      </c>
      <c r="I57" s="11"/>
      <c r="J57" s="15"/>
      <c r="K57" s="58"/>
      <c r="L57" s="58"/>
      <c r="M57" s="2"/>
    </row>
    <row r="58" spans="1:13">
      <c r="A58" s="18" t="s">
        <v>67</v>
      </c>
      <c r="B58" s="18" t="s">
        <v>19</v>
      </c>
      <c r="C58" s="47">
        <v>44610.13</v>
      </c>
      <c r="D58" s="18">
        <v>15</v>
      </c>
      <c r="E58" s="18">
        <v>16</v>
      </c>
      <c r="F58" s="18">
        <f>Table1[[#This Row],[New position]]-Table1[[#This Row],[Old position]]</f>
        <v>1</v>
      </c>
      <c r="G58" s="18">
        <v>0.16700000000000001</v>
      </c>
      <c r="H58" s="21">
        <v>697726.11</v>
      </c>
      <c r="I58" s="11"/>
      <c r="J58" s="1"/>
      <c r="K58" s="58"/>
      <c r="L58" s="58"/>
      <c r="M58" s="2"/>
    </row>
    <row r="59" spans="1:13">
      <c r="A59" s="18" t="s">
        <v>37</v>
      </c>
      <c r="B59" s="18"/>
      <c r="C59" s="47"/>
      <c r="D59" s="18"/>
      <c r="E59" s="18"/>
      <c r="F59" s="18"/>
      <c r="G59" s="52">
        <v>29</v>
      </c>
      <c r="H59" s="21"/>
      <c r="I59" s="11"/>
      <c r="J59" s="53"/>
    </row>
    <row r="60" spans="1:13">
      <c r="A60" s="18" t="s">
        <v>46</v>
      </c>
      <c r="B60" s="18"/>
      <c r="C60" s="47"/>
      <c r="D60" s="18">
        <v>500</v>
      </c>
      <c r="E60" s="18">
        <v>500</v>
      </c>
      <c r="F60" s="18">
        <v>0</v>
      </c>
      <c r="G60" s="52"/>
      <c r="H60" s="21"/>
      <c r="I60" s="11"/>
      <c r="J60" s="1"/>
    </row>
    <row r="61" spans="1:13">
      <c r="A61" s="51"/>
      <c r="B61" s="40"/>
      <c r="C61" s="50"/>
      <c r="D61" s="41"/>
      <c r="E61" s="42"/>
      <c r="F61" s="43"/>
      <c r="G61" s="44"/>
      <c r="H61" s="45"/>
      <c r="I61" s="9"/>
      <c r="J61" s="1"/>
    </row>
    <row r="62" spans="1:13">
      <c r="B62" s="10" t="s">
        <v>58</v>
      </c>
      <c r="D62" s="7"/>
      <c r="E62" s="10" t="s">
        <v>55</v>
      </c>
      <c r="F62" s="1"/>
      <c r="G62" s="49"/>
      <c r="H62" s="3" t="s">
        <v>3</v>
      </c>
    </row>
    <row r="63" spans="1:13">
      <c r="B63" s="10" t="s">
        <v>2</v>
      </c>
      <c r="D63" s="7"/>
      <c r="E63" s="10" t="s">
        <v>56</v>
      </c>
      <c r="F63" s="1"/>
      <c r="G63" s="49"/>
      <c r="H63" s="3" t="s">
        <v>4</v>
      </c>
    </row>
    <row r="64" spans="1:13">
      <c r="D64" s="1"/>
      <c r="G64"/>
      <c r="H64" s="1"/>
    </row>
    <row r="65" spans="1:10">
      <c r="B65" s="5"/>
      <c r="D65" s="1"/>
      <c r="E65" s="5"/>
      <c r="F65" s="49"/>
      <c r="H65" s="6"/>
      <c r="J65" s="49"/>
    </row>
    <row r="66" spans="1:10">
      <c r="H66" s="1"/>
      <c r="I66" s="1"/>
    </row>
    <row r="67" spans="1:10">
      <c r="A67" s="10"/>
      <c r="G67" s="53"/>
    </row>
    <row r="68" spans="1:10">
      <c r="A68" s="10"/>
      <c r="D68" s="54"/>
      <c r="H68" s="54"/>
    </row>
    <row r="69" spans="1:10">
      <c r="D69" s="54"/>
      <c r="G69" s="53"/>
    </row>
    <row r="70" spans="1:10">
      <c r="A70" s="4"/>
      <c r="D70" s="54"/>
    </row>
    <row r="71" spans="1:10">
      <c r="G71" s="5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2" sqref="D22"/>
    </sheetView>
  </sheetViews>
  <sheetFormatPr defaultColWidth="8.875" defaultRowHeight="13.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5823-B0E4-4C3C-8FA8-50FF2A3CE202}">
  <dimension ref="A1:M71"/>
  <sheetViews>
    <sheetView tabSelected="1" zoomScale="89" zoomScaleNormal="89" workbookViewId="0">
      <selection activeCell="C17" sqref="C17"/>
    </sheetView>
  </sheetViews>
  <sheetFormatPr defaultColWidth="9.125" defaultRowHeight="13.5"/>
  <cols>
    <col min="1" max="1" width="11.25" style="1" customWidth="1"/>
    <col min="2" max="2" width="12.375" style="1" customWidth="1"/>
    <col min="3" max="3" width="15.375" style="1" customWidth="1"/>
    <col min="4" max="4" width="11.75" customWidth="1"/>
    <col min="5" max="5" width="12.125" customWidth="1"/>
    <col min="7" max="7" width="11.125" style="1" customWidth="1"/>
    <col min="8" max="8" width="20.875" customWidth="1"/>
    <col min="9" max="9" width="22.125" customWidth="1"/>
    <col min="10" max="10" width="16.25" customWidth="1"/>
    <col min="11" max="11" width="17.25" style="1" bestFit="1" customWidth="1"/>
    <col min="12" max="12" width="12.25" style="1" bestFit="1" customWidth="1"/>
    <col min="13" max="16384" width="9.125" style="1"/>
  </cols>
  <sheetData>
    <row r="1" spans="1:13" s="28" customFormat="1" ht="12.75">
      <c r="A1" s="60" t="s">
        <v>0</v>
      </c>
      <c r="B1" s="60"/>
      <c r="C1" s="27">
        <v>44391</v>
      </c>
      <c r="E1" s="29"/>
      <c r="F1" s="29"/>
      <c r="H1" s="30"/>
    </row>
    <row r="2" spans="1:13" s="28" customFormat="1" ht="12.75">
      <c r="A2" s="60" t="s">
        <v>11</v>
      </c>
      <c r="B2" s="60"/>
      <c r="C2" s="31">
        <f>C8/C7</f>
        <v>4.5028732429828571</v>
      </c>
      <c r="D2" s="32"/>
      <c r="E2" s="33"/>
      <c r="F2" s="34"/>
      <c r="H2" s="35"/>
    </row>
    <row r="3" spans="1:13" s="28" customFormat="1" ht="27" customHeight="1">
      <c r="A3" s="62" t="s">
        <v>12</v>
      </c>
      <c r="B3" s="62"/>
      <c r="C3" s="46">
        <f>(C8-SUM(H37:H42))/C7</f>
        <v>4.3978062048732713</v>
      </c>
      <c r="D3" s="32"/>
      <c r="E3" s="33"/>
      <c r="F3" s="34"/>
      <c r="H3" s="35"/>
    </row>
    <row r="4" spans="1:13" s="28" customFormat="1" ht="12.75">
      <c r="A4" s="60" t="s">
        <v>9</v>
      </c>
      <c r="B4" s="60"/>
      <c r="C4" s="36">
        <v>66009245</v>
      </c>
      <c r="D4" s="32"/>
      <c r="E4" s="37"/>
      <c r="F4" s="37"/>
      <c r="H4" s="35"/>
    </row>
    <row r="5" spans="1:13" s="28" customFormat="1" ht="12.75">
      <c r="A5" s="60" t="s">
        <v>7</v>
      </c>
      <c r="B5" s="60"/>
      <c r="C5" s="36">
        <v>0</v>
      </c>
      <c r="D5" s="32"/>
      <c r="E5" s="37"/>
      <c r="F5" s="37"/>
      <c r="H5" s="35"/>
    </row>
    <row r="6" spans="1:13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3" s="28" customFormat="1" ht="12.75">
      <c r="A7" s="60" t="s">
        <v>10</v>
      </c>
      <c r="B7" s="60"/>
      <c r="C7" s="36">
        <f>C4-C6</f>
        <v>66009245</v>
      </c>
      <c r="D7" s="32"/>
      <c r="E7" s="37"/>
      <c r="F7" s="37"/>
      <c r="G7" s="48"/>
      <c r="H7" s="39"/>
    </row>
    <row r="8" spans="1:13" s="28" customFormat="1" ht="26.25" customHeight="1">
      <c r="A8" s="61" t="s">
        <v>6</v>
      </c>
      <c r="B8" s="61"/>
      <c r="C8" s="24">
        <f>SUM(Table13[Target allocation ($)])</f>
        <v>297231263.09999996</v>
      </c>
      <c r="D8" s="32"/>
      <c r="E8" s="37"/>
      <c r="F8" s="37"/>
      <c r="H8" s="35"/>
      <c r="J8" s="38"/>
    </row>
    <row r="9" spans="1:13" s="14" customFormat="1" ht="12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24">
      <c r="A10" s="16" t="s">
        <v>16</v>
      </c>
      <c r="B10" s="17" t="s">
        <v>17</v>
      </c>
      <c r="C10" s="25" t="s">
        <v>28</v>
      </c>
      <c r="D10" s="17" t="s">
        <v>29</v>
      </c>
      <c r="E10" s="13" t="s">
        <v>30</v>
      </c>
      <c r="F10" s="13" t="s">
        <v>5</v>
      </c>
      <c r="G10" s="17" t="s">
        <v>31</v>
      </c>
      <c r="H10" s="20" t="s">
        <v>32</v>
      </c>
      <c r="I10" s="23" t="s">
        <v>1</v>
      </c>
      <c r="L10" s="59"/>
    </row>
    <row r="11" spans="1:13" s="2" customFormat="1">
      <c r="A11" s="18">
        <v>2800</v>
      </c>
      <c r="B11" s="18" t="s">
        <v>18</v>
      </c>
      <c r="C11" s="47">
        <v>3.64</v>
      </c>
      <c r="D11" s="18">
        <v>502000</v>
      </c>
      <c r="E11" s="18">
        <v>521500</v>
      </c>
      <c r="F11" s="18">
        <f>Table13[[#This Row],[New position]]-Table13[[#This Row],[Old position]]</f>
        <v>19500</v>
      </c>
      <c r="G11" s="26">
        <v>0.45400000000000001</v>
      </c>
      <c r="H11" s="21">
        <v>1899137.81</v>
      </c>
      <c r="I11" s="11"/>
      <c r="J11"/>
      <c r="K11" s="58"/>
      <c r="L11" s="58"/>
    </row>
    <row r="12" spans="1:13" s="2" customFormat="1">
      <c r="A12" s="18">
        <v>2823</v>
      </c>
      <c r="B12" s="18" t="s">
        <v>18</v>
      </c>
      <c r="C12" s="47">
        <v>2.46</v>
      </c>
      <c r="D12" s="18">
        <v>727500</v>
      </c>
      <c r="E12" s="18">
        <v>772000</v>
      </c>
      <c r="F12" s="18">
        <f>Table13[[#This Row],[New position]]-Table13[[#This Row],[Old position]]</f>
        <v>44500</v>
      </c>
      <c r="G12" s="26">
        <v>0.45400000000000001</v>
      </c>
      <c r="H12" s="21">
        <v>1899137.81</v>
      </c>
      <c r="I12" s="11"/>
      <c r="J12"/>
      <c r="K12" s="58"/>
      <c r="L12" s="58"/>
    </row>
    <row r="13" spans="1:13" ht="15" customHeight="1">
      <c r="A13" s="18" t="s">
        <v>34</v>
      </c>
      <c r="B13" s="18" t="s">
        <v>19</v>
      </c>
      <c r="C13" s="47">
        <v>96257.69</v>
      </c>
      <c r="D13" s="18">
        <v>249</v>
      </c>
      <c r="E13" s="18">
        <v>261</v>
      </c>
      <c r="F13" s="18">
        <f>Table13[[#This Row],[New position]]-Table13[[#This Row],[Old position]]</f>
        <v>12</v>
      </c>
      <c r="G13" s="26">
        <v>6</v>
      </c>
      <c r="H13" s="21">
        <v>25118134.949999999</v>
      </c>
      <c r="I13" s="11"/>
      <c r="K13" s="58"/>
      <c r="L13" s="58"/>
      <c r="M13" s="2"/>
    </row>
    <row r="14" spans="1:13">
      <c r="A14" s="18" t="s">
        <v>27</v>
      </c>
      <c r="B14" s="18" t="s">
        <v>19</v>
      </c>
      <c r="C14" s="47">
        <v>63176.95</v>
      </c>
      <c r="D14" s="18">
        <v>22</v>
      </c>
      <c r="E14" s="18">
        <v>22</v>
      </c>
      <c r="F14" s="18">
        <f>Table13[[#This Row],[New position]]-Table13[[#This Row],[Old position]]</f>
        <v>0</v>
      </c>
      <c r="G14" s="26">
        <v>0.33300000000000002</v>
      </c>
      <c r="H14" s="21">
        <v>1395451.8</v>
      </c>
      <c r="I14" s="11"/>
      <c r="K14" s="58"/>
      <c r="L14" s="58"/>
      <c r="M14" s="2"/>
    </row>
    <row r="15" spans="1:13">
      <c r="A15" s="18" t="s">
        <v>37</v>
      </c>
      <c r="B15" s="18"/>
      <c r="C15" s="47"/>
      <c r="D15" s="18"/>
      <c r="E15" s="18"/>
      <c r="F15" s="18"/>
      <c r="G15" s="52">
        <v>29</v>
      </c>
      <c r="H15" s="21"/>
      <c r="I15" s="11"/>
      <c r="K15" s="58"/>
      <c r="L15" s="58"/>
      <c r="M15" s="2"/>
    </row>
    <row r="16" spans="1:13">
      <c r="A16" s="18" t="s">
        <v>61</v>
      </c>
      <c r="B16" s="18" t="s">
        <v>19</v>
      </c>
      <c r="C16" s="47">
        <v>74090</v>
      </c>
      <c r="D16" s="18">
        <v>18</v>
      </c>
      <c r="E16" s="18">
        <v>19</v>
      </c>
      <c r="F16" s="18">
        <f>Table13[[#This Row],[New position]]-Table13[[#This Row],[Old position]]</f>
        <v>1</v>
      </c>
      <c r="G16" s="18">
        <v>0.33300000000000002</v>
      </c>
      <c r="H16" s="21">
        <v>1395451.8</v>
      </c>
      <c r="I16" s="11"/>
      <c r="K16" s="58"/>
      <c r="L16" s="58"/>
      <c r="M16" s="2"/>
    </row>
    <row r="17" spans="1:13">
      <c r="A17" s="18" t="s">
        <v>44</v>
      </c>
      <c r="B17" s="18" t="s">
        <v>18</v>
      </c>
      <c r="C17" s="47">
        <v>162.84</v>
      </c>
      <c r="D17" s="18">
        <v>8207</v>
      </c>
      <c r="E17" s="18">
        <v>8484</v>
      </c>
      <c r="F17" s="18">
        <f>Table13[[#This Row],[New position]]-Table13[[#This Row],[Old position]]</f>
        <v>277</v>
      </c>
      <c r="G17" s="26">
        <v>0.33</v>
      </c>
      <c r="H17" s="21">
        <v>1381497.42</v>
      </c>
      <c r="I17" s="11"/>
      <c r="K17" s="58"/>
      <c r="L17" s="58"/>
      <c r="M17" s="2"/>
    </row>
    <row r="18" spans="1:13">
      <c r="A18" s="18" t="s">
        <v>67</v>
      </c>
      <c r="B18" s="18" t="s">
        <v>19</v>
      </c>
      <c r="C18" s="47">
        <v>44610.13</v>
      </c>
      <c r="D18" s="18">
        <v>15</v>
      </c>
      <c r="E18" s="18">
        <v>16</v>
      </c>
      <c r="F18" s="18">
        <f>Table13[[#This Row],[New position]]-Table13[[#This Row],[Old position]]</f>
        <v>1</v>
      </c>
      <c r="G18" s="18">
        <v>0.16700000000000001</v>
      </c>
      <c r="H18" s="21">
        <v>697726.11</v>
      </c>
      <c r="I18" s="11"/>
      <c r="K18" s="58"/>
      <c r="L18" s="58"/>
      <c r="M18" s="2"/>
    </row>
    <row r="19" spans="1:13">
      <c r="A19" s="18" t="s">
        <v>50</v>
      </c>
      <c r="B19" s="18" t="s">
        <v>18</v>
      </c>
      <c r="C19" s="47">
        <v>5.57</v>
      </c>
      <c r="D19" s="18">
        <v>2154499</v>
      </c>
      <c r="E19" s="18">
        <v>2254770</v>
      </c>
      <c r="F19" s="18">
        <f>Table13[[#This Row],[New position]]-Table13[[#This Row],[Old position]]</f>
        <v>100271</v>
      </c>
      <c r="G19" s="26">
        <v>3</v>
      </c>
      <c r="H19" s="21">
        <v>12559067.470000001</v>
      </c>
      <c r="I19" s="11"/>
      <c r="K19" s="58"/>
      <c r="L19" s="58"/>
      <c r="M19" s="2"/>
    </row>
    <row r="20" spans="1:13">
      <c r="A20" s="18" t="s">
        <v>62</v>
      </c>
      <c r="B20" s="18" t="s">
        <v>18</v>
      </c>
      <c r="C20" s="47">
        <v>37.130000000000003</v>
      </c>
      <c r="D20" s="18">
        <v>48616</v>
      </c>
      <c r="E20" s="18">
        <v>51148</v>
      </c>
      <c r="F20" s="18">
        <f>Table13[[#This Row],[New position]]-Table13[[#This Row],[Old position]]</f>
        <v>2532</v>
      </c>
      <c r="G20" s="26">
        <v>0.45400000000000001</v>
      </c>
      <c r="H20" s="21">
        <v>1899137.81</v>
      </c>
      <c r="I20" s="55"/>
      <c r="K20" s="58"/>
      <c r="L20" s="58"/>
      <c r="M20" s="2"/>
    </row>
    <row r="21" spans="1:13">
      <c r="A21" s="18" t="s">
        <v>41</v>
      </c>
      <c r="B21" s="18" t="s">
        <v>18</v>
      </c>
      <c r="C21" s="47">
        <v>64.459999999999994</v>
      </c>
      <c r="D21" s="18">
        <v>56203</v>
      </c>
      <c r="E21" s="18">
        <v>58925</v>
      </c>
      <c r="F21" s="18">
        <f>Table13[[#This Row],[New position]]-Table13[[#This Row],[Old position]]</f>
        <v>2722</v>
      </c>
      <c r="G21" s="26">
        <v>0.90700000000000003</v>
      </c>
      <c r="H21" s="21">
        <v>3798275.62</v>
      </c>
      <c r="I21" s="11"/>
      <c r="K21" s="58"/>
      <c r="L21" s="58"/>
      <c r="M21" s="2"/>
    </row>
    <row r="22" spans="1:13">
      <c r="A22" s="18" t="s">
        <v>64</v>
      </c>
      <c r="B22" s="18" t="s">
        <v>18</v>
      </c>
      <c r="C22" s="47">
        <v>171.59</v>
      </c>
      <c r="D22" s="18">
        <v>7608</v>
      </c>
      <c r="E22" s="18">
        <v>8051</v>
      </c>
      <c r="F22" s="18">
        <f>Table13[[#This Row],[New position]]-Table13[[#This Row],[Old position]]</f>
        <v>443</v>
      </c>
      <c r="G22" s="26">
        <v>0.33</v>
      </c>
      <c r="H22" s="21">
        <v>1381497.42</v>
      </c>
      <c r="I22" s="11"/>
      <c r="K22" s="58"/>
      <c r="L22" s="58"/>
      <c r="M22" s="2"/>
    </row>
    <row r="23" spans="1:13">
      <c r="A23" s="18" t="s">
        <v>54</v>
      </c>
      <c r="B23" s="18" t="s">
        <v>18</v>
      </c>
      <c r="C23" s="47">
        <v>43.33</v>
      </c>
      <c r="D23" s="18">
        <v>38265</v>
      </c>
      <c r="E23" s="18">
        <v>39951</v>
      </c>
      <c r="F23" s="18">
        <f>Table13[[#This Row],[New position]]-Table13[[#This Row],[Old position]]</f>
        <v>1686</v>
      </c>
      <c r="G23" s="26">
        <v>0.41399999999999998</v>
      </c>
      <c r="H23" s="21">
        <v>1731083.25</v>
      </c>
      <c r="I23" s="11"/>
      <c r="K23" s="58"/>
      <c r="L23" s="58"/>
      <c r="M23" s="2"/>
    </row>
    <row r="24" spans="1:13">
      <c r="A24" s="18" t="s">
        <v>45</v>
      </c>
      <c r="B24" s="18" t="s">
        <v>18</v>
      </c>
      <c r="C24" s="47">
        <v>49.25</v>
      </c>
      <c r="D24" s="18">
        <v>73367</v>
      </c>
      <c r="E24" s="18">
        <v>77122</v>
      </c>
      <c r="F24" s="18">
        <f>Table13[[#This Row],[New position]]-Table13[[#This Row],[Old position]]</f>
        <v>3755</v>
      </c>
      <c r="G24" s="26">
        <v>0.90700000000000003</v>
      </c>
      <c r="H24" s="21">
        <v>3798275.62</v>
      </c>
      <c r="I24" s="11"/>
      <c r="K24" s="58"/>
      <c r="L24" s="58"/>
      <c r="M24" s="2"/>
    </row>
    <row r="25" spans="1:13">
      <c r="A25" s="18" t="s">
        <v>40</v>
      </c>
      <c r="B25" s="18" t="s">
        <v>18</v>
      </c>
      <c r="C25" s="47">
        <v>30.65</v>
      </c>
      <c r="D25" s="18">
        <v>782175</v>
      </c>
      <c r="E25" s="18">
        <v>819515</v>
      </c>
      <c r="F25" s="18">
        <f>Table13[[#This Row],[New position]]-Table13[[#This Row],[Old position]]</f>
        <v>37340</v>
      </c>
      <c r="G25" s="26">
        <v>6</v>
      </c>
      <c r="H25" s="21">
        <v>25118134.949999999</v>
      </c>
      <c r="I25" s="11"/>
      <c r="K25" s="58"/>
      <c r="L25" s="58"/>
      <c r="M25" s="2"/>
    </row>
    <row r="26" spans="1:13">
      <c r="A26" s="18" t="s">
        <v>49</v>
      </c>
      <c r="B26" s="18" t="s">
        <v>18</v>
      </c>
      <c r="C26" s="47">
        <v>375.98</v>
      </c>
      <c r="D26" s="18">
        <v>3581</v>
      </c>
      <c r="E26" s="18">
        <v>3674</v>
      </c>
      <c r="F26" s="18">
        <f>Table13[[#This Row],[New position]]-Table13[[#This Row],[Old position]]</f>
        <v>93</v>
      </c>
      <c r="G26" s="26">
        <v>0.33</v>
      </c>
      <c r="H26" s="21">
        <v>1381497.42</v>
      </c>
      <c r="I26" s="11"/>
      <c r="K26" s="58"/>
      <c r="L26" s="58"/>
      <c r="M26" s="2"/>
    </row>
    <row r="27" spans="1:13">
      <c r="A27" s="18" t="s">
        <v>15</v>
      </c>
      <c r="B27" s="18" t="s">
        <v>18</v>
      </c>
      <c r="C27" s="47">
        <v>219.23</v>
      </c>
      <c r="D27" s="18">
        <v>6023</v>
      </c>
      <c r="E27" s="18">
        <v>6302</v>
      </c>
      <c r="F27" s="18">
        <f>Table13[[#This Row],[New position]]-Table13[[#This Row],[Old position]]</f>
        <v>279</v>
      </c>
      <c r="G27" s="26">
        <v>0.33</v>
      </c>
      <c r="H27" s="21">
        <v>1381497.42</v>
      </c>
      <c r="I27" s="22"/>
      <c r="K27" s="58"/>
      <c r="L27" s="58"/>
      <c r="M27" s="2"/>
    </row>
    <row r="28" spans="1:13">
      <c r="A28" s="18" t="s">
        <v>36</v>
      </c>
      <c r="B28" s="18" t="s">
        <v>19</v>
      </c>
      <c r="C28" s="47">
        <v>42370</v>
      </c>
      <c r="D28" s="18">
        <v>16</v>
      </c>
      <c r="E28" s="18">
        <v>16</v>
      </c>
      <c r="F28" s="18">
        <f>Table13[[#This Row],[New position]]-Table13[[#This Row],[Old position]]</f>
        <v>0</v>
      </c>
      <c r="G28" s="52">
        <v>0.16700000000000001</v>
      </c>
      <c r="H28" s="21">
        <v>697726.11</v>
      </c>
      <c r="I28" s="11"/>
      <c r="K28" s="58"/>
      <c r="L28" s="58"/>
      <c r="M28" s="2"/>
    </row>
    <row r="29" spans="1:13">
      <c r="A29" s="18" t="s">
        <v>21</v>
      </c>
      <c r="B29" s="18" t="s">
        <v>19</v>
      </c>
      <c r="C29" s="47">
        <v>106878.92</v>
      </c>
      <c r="D29" s="18">
        <v>13</v>
      </c>
      <c r="E29" s="18">
        <v>13</v>
      </c>
      <c r="F29" s="18">
        <f>Table13[[#This Row],[New position]]-Table13[[#This Row],[Old position]]</f>
        <v>0</v>
      </c>
      <c r="G29" s="26">
        <v>0.33300000000000002</v>
      </c>
      <c r="H29" s="21">
        <v>1395451.8</v>
      </c>
      <c r="I29" s="11"/>
      <c r="K29" s="58"/>
      <c r="L29" s="58"/>
      <c r="M29" s="2"/>
    </row>
    <row r="30" spans="1:13">
      <c r="A30" s="18" t="s">
        <v>35</v>
      </c>
      <c r="B30" s="18" t="s">
        <v>19</v>
      </c>
      <c r="C30" s="47">
        <v>90837.6</v>
      </c>
      <c r="D30" s="18">
        <v>15</v>
      </c>
      <c r="E30" s="18">
        <v>15</v>
      </c>
      <c r="F30" s="18">
        <f>Table13[[#This Row],[New position]]-Table13[[#This Row],[Old position]]</f>
        <v>0</v>
      </c>
      <c r="G30" s="26">
        <v>0.33300000000000002</v>
      </c>
      <c r="H30" s="21">
        <v>1395451.8</v>
      </c>
      <c r="I30" s="11"/>
      <c r="K30" s="58"/>
      <c r="L30" s="58"/>
      <c r="M30" s="2"/>
    </row>
    <row r="31" spans="1:13">
      <c r="A31" s="18" t="s">
        <v>72</v>
      </c>
      <c r="B31" s="18" t="s">
        <v>18</v>
      </c>
      <c r="C31" s="47">
        <v>34.53</v>
      </c>
      <c r="D31" s="18">
        <v>116414</v>
      </c>
      <c r="E31" s="18">
        <v>121238</v>
      </c>
      <c r="F31" s="18">
        <f>Table13[[#This Row],[New position]]-Table13[[#This Row],[Old position]]</f>
        <v>4824</v>
      </c>
      <c r="G31" s="26">
        <v>1</v>
      </c>
      <c r="H31" s="21">
        <v>4186355.82</v>
      </c>
      <c r="I31" s="57"/>
      <c r="K31" s="58"/>
      <c r="L31" s="58"/>
      <c r="M31" s="2"/>
    </row>
    <row r="32" spans="1:13">
      <c r="A32" s="18" t="s">
        <v>38</v>
      </c>
      <c r="B32" s="18" t="s">
        <v>18</v>
      </c>
      <c r="C32" s="47">
        <v>102.2</v>
      </c>
      <c r="D32" s="18">
        <v>17478</v>
      </c>
      <c r="E32" s="18">
        <v>18583</v>
      </c>
      <c r="F32" s="18">
        <f>Table13[[#This Row],[New position]]-Table13[[#This Row],[Old position]]</f>
        <v>1105</v>
      </c>
      <c r="G32" s="26">
        <v>0.45400000000000001</v>
      </c>
      <c r="H32" s="21">
        <v>1899137.81</v>
      </c>
      <c r="I32" s="11"/>
      <c r="K32" s="58"/>
      <c r="L32" s="58"/>
      <c r="M32" s="2"/>
    </row>
    <row r="33" spans="1:13">
      <c r="A33" s="18" t="s">
        <v>53</v>
      </c>
      <c r="B33" s="18" t="s">
        <v>18</v>
      </c>
      <c r="C33" s="47">
        <v>32.36</v>
      </c>
      <c r="D33" s="18">
        <v>39833</v>
      </c>
      <c r="E33" s="18">
        <v>42692</v>
      </c>
      <c r="F33" s="18">
        <f>Table13[[#This Row],[New position]]-Table13[[#This Row],[Old position]]</f>
        <v>2859</v>
      </c>
      <c r="G33" s="26">
        <v>0.33</v>
      </c>
      <c r="H33" s="21">
        <v>1381497.42</v>
      </c>
      <c r="I33" s="11"/>
      <c r="K33" s="58"/>
      <c r="L33" s="58"/>
      <c r="M33" s="2"/>
    </row>
    <row r="34" spans="1:13">
      <c r="A34" s="18" t="s">
        <v>59</v>
      </c>
      <c r="B34" s="18" t="s">
        <v>18</v>
      </c>
      <c r="C34" s="47">
        <v>44.2</v>
      </c>
      <c r="D34" s="18">
        <v>30126</v>
      </c>
      <c r="E34" s="18">
        <v>31256</v>
      </c>
      <c r="F34" s="18">
        <f>Table13[[#This Row],[New position]]-Table13[[#This Row],[Old position]]</f>
        <v>1130</v>
      </c>
      <c r="G34" s="26">
        <v>0.33</v>
      </c>
      <c r="H34" s="21">
        <v>1381497.42</v>
      </c>
      <c r="I34" s="11"/>
      <c r="K34" s="58"/>
      <c r="L34" s="58"/>
      <c r="M34" s="2"/>
    </row>
    <row r="35" spans="1:13">
      <c r="A35" s="18" t="s">
        <v>70</v>
      </c>
      <c r="B35" s="18" t="s">
        <v>18</v>
      </c>
      <c r="C35" s="47">
        <v>255.67</v>
      </c>
      <c r="D35" s="18">
        <v>5219</v>
      </c>
      <c r="E35" s="18">
        <v>5403</v>
      </c>
      <c r="F35" s="18">
        <f>Table13[[#This Row],[New position]]-Table13[[#This Row],[Old position]]</f>
        <v>184</v>
      </c>
      <c r="G35" s="26">
        <v>0.33</v>
      </c>
      <c r="H35" s="21">
        <v>1381497.42</v>
      </c>
      <c r="I35" s="57"/>
      <c r="K35" s="58"/>
      <c r="L35" s="58"/>
      <c r="M35" s="2"/>
    </row>
    <row r="36" spans="1:13">
      <c r="A36" s="18" t="s">
        <v>65</v>
      </c>
      <c r="B36" s="18" t="s">
        <v>18</v>
      </c>
      <c r="C36" s="47">
        <v>69.62</v>
      </c>
      <c r="D36" s="18">
        <v>18808</v>
      </c>
      <c r="E36" s="18">
        <v>19843</v>
      </c>
      <c r="F36" s="18">
        <f>Table13[[#This Row],[New position]]-Table13[[#This Row],[Old position]]</f>
        <v>1035</v>
      </c>
      <c r="G36" s="26">
        <v>0.33</v>
      </c>
      <c r="H36" s="21">
        <v>1381497.42</v>
      </c>
      <c r="I36" s="11"/>
      <c r="K36" s="58"/>
      <c r="L36" s="58"/>
      <c r="M36" s="2"/>
    </row>
    <row r="37" spans="1:13">
      <c r="A37" s="18" t="s">
        <v>57</v>
      </c>
      <c r="B37" s="18" t="s">
        <v>19</v>
      </c>
      <c r="C37" s="47">
        <v>57569.09</v>
      </c>
      <c r="D37" s="18">
        <v>23</v>
      </c>
      <c r="E37" s="18">
        <v>24</v>
      </c>
      <c r="F37" s="18">
        <f>Table13[[#This Row],[New position]]-Table13[[#This Row],[Old position]]</f>
        <v>1</v>
      </c>
      <c r="G37" s="18">
        <v>0.33300000000000002</v>
      </c>
      <c r="H37" s="21">
        <v>1395451.8</v>
      </c>
      <c r="I37" s="11"/>
      <c r="K37" s="58"/>
      <c r="L37" s="58"/>
      <c r="M37" s="2"/>
    </row>
    <row r="38" spans="1:13">
      <c r="A38" s="18" t="s">
        <v>69</v>
      </c>
      <c r="B38" s="18" t="s">
        <v>18</v>
      </c>
      <c r="C38" s="47">
        <v>74.12</v>
      </c>
      <c r="D38" s="18">
        <v>8746</v>
      </c>
      <c r="E38" s="18">
        <v>9319</v>
      </c>
      <c r="F38" s="18">
        <f>Table13[[#This Row],[New position]]-Table13[[#This Row],[Old position]]</f>
        <v>573</v>
      </c>
      <c r="G38" s="26">
        <v>0.16500000000000001</v>
      </c>
      <c r="H38" s="21">
        <v>690748.71</v>
      </c>
      <c r="I38" s="57"/>
      <c r="K38" s="58"/>
      <c r="L38" s="58"/>
      <c r="M38" s="2"/>
    </row>
    <row r="39" spans="1:13">
      <c r="A39" s="18" t="s">
        <v>60</v>
      </c>
      <c r="B39" s="18" t="s">
        <v>18</v>
      </c>
      <c r="C39" s="47">
        <v>95.3</v>
      </c>
      <c r="D39" s="18">
        <v>13561</v>
      </c>
      <c r="E39" s="18">
        <v>14496</v>
      </c>
      <c r="F39" s="18">
        <f>Table13[[#This Row],[New position]]-Table13[[#This Row],[Old position]]</f>
        <v>935</v>
      </c>
      <c r="G39" s="26">
        <v>0.33</v>
      </c>
      <c r="H39" s="21">
        <v>1381497.42</v>
      </c>
      <c r="I39" s="11"/>
      <c r="K39" s="58"/>
      <c r="L39" s="58"/>
      <c r="M39" s="2"/>
    </row>
    <row r="40" spans="1:13">
      <c r="A40" s="18" t="s">
        <v>47</v>
      </c>
      <c r="B40" s="18" t="s">
        <v>18</v>
      </c>
      <c r="C40" s="47">
        <v>25.23</v>
      </c>
      <c r="D40" s="18">
        <v>25817</v>
      </c>
      <c r="E40" s="18">
        <v>27378</v>
      </c>
      <c r="F40" s="18">
        <f>Table13[[#This Row],[New position]]-Table13[[#This Row],[Old position]]</f>
        <v>1561</v>
      </c>
      <c r="G40" s="26">
        <v>0.16500000000000001</v>
      </c>
      <c r="H40" s="21">
        <v>690748.71</v>
      </c>
      <c r="I40" s="11"/>
      <c r="K40" s="58"/>
      <c r="L40" s="58"/>
      <c r="M40" s="2"/>
    </row>
    <row r="41" spans="1:13">
      <c r="A41" s="18" t="s">
        <v>43</v>
      </c>
      <c r="B41" s="18" t="s">
        <v>18</v>
      </c>
      <c r="C41" s="47">
        <v>55.56</v>
      </c>
      <c r="D41" s="18">
        <v>22916</v>
      </c>
      <c r="E41" s="18">
        <v>24865</v>
      </c>
      <c r="F41" s="18">
        <f>Table13[[#This Row],[New position]]-Table13[[#This Row],[Old position]]</f>
        <v>1949</v>
      </c>
      <c r="G41" s="26">
        <v>0.33</v>
      </c>
      <c r="H41" s="21">
        <v>1381497.42</v>
      </c>
      <c r="I41" s="11"/>
      <c r="K41" s="58"/>
      <c r="L41" s="58"/>
      <c r="M41" s="2"/>
    </row>
    <row r="42" spans="1:13" ht="14.25" customHeight="1">
      <c r="A42" s="18" t="s">
        <v>23</v>
      </c>
      <c r="B42" s="18" t="s">
        <v>19</v>
      </c>
      <c r="C42" s="47">
        <v>282361.59999999998</v>
      </c>
      <c r="D42" s="18">
        <v>5</v>
      </c>
      <c r="E42" s="18">
        <v>5</v>
      </c>
      <c r="F42" s="18">
        <f>Table13[[#This Row],[New position]]-Table13[[#This Row],[Old position]]</f>
        <v>0</v>
      </c>
      <c r="G42" s="26">
        <v>0.33300000000000002</v>
      </c>
      <c r="H42" s="21">
        <v>1395451.8</v>
      </c>
      <c r="I42" s="11"/>
      <c r="K42" s="58"/>
      <c r="L42" s="58"/>
      <c r="M42" s="2"/>
    </row>
    <row r="43" spans="1:13" ht="14.25" customHeight="1">
      <c r="A43" s="18" t="s">
        <v>63</v>
      </c>
      <c r="B43" s="18" t="s">
        <v>19</v>
      </c>
      <c r="C43" s="47">
        <v>57379</v>
      </c>
      <c r="D43" s="18">
        <v>12</v>
      </c>
      <c r="E43" s="18">
        <v>12</v>
      </c>
      <c r="F43" s="18">
        <f>Table13[[#This Row],[New position]]-Table13[[#This Row],[Old position]]</f>
        <v>0</v>
      </c>
      <c r="G43" s="18">
        <v>0.16700000000000001</v>
      </c>
      <c r="H43" s="21">
        <v>697726.11</v>
      </c>
      <c r="I43" s="11"/>
      <c r="K43" s="58"/>
      <c r="L43" s="58"/>
      <c r="M43" s="2"/>
    </row>
    <row r="44" spans="1:13">
      <c r="A44" s="18" t="s">
        <v>68</v>
      </c>
      <c r="B44" s="18" t="s">
        <v>18</v>
      </c>
      <c r="C44" s="47">
        <v>86.72</v>
      </c>
      <c r="D44" s="18">
        <v>20662</v>
      </c>
      <c r="E44" s="18">
        <v>21900</v>
      </c>
      <c r="F44" s="18">
        <f>Table13[[#This Row],[New position]]-Table13[[#This Row],[Old position]]</f>
        <v>1238</v>
      </c>
      <c r="G44" s="26">
        <v>0.45400000000000001</v>
      </c>
      <c r="H44" s="21">
        <v>1899137.81</v>
      </c>
      <c r="I44" s="56"/>
      <c r="K44" s="58"/>
      <c r="L44" s="58"/>
      <c r="M44" s="2"/>
    </row>
    <row r="45" spans="1:13">
      <c r="A45" s="18" t="s">
        <v>13</v>
      </c>
      <c r="B45" s="18" t="s">
        <v>18</v>
      </c>
      <c r="C45" s="47">
        <v>363.63</v>
      </c>
      <c r="D45" s="18">
        <v>255049</v>
      </c>
      <c r="E45" s="18">
        <v>265943</v>
      </c>
      <c r="F45" s="18">
        <f>Table13[[#This Row],[New position]]-Table13[[#This Row],[Old position]]</f>
        <v>10894</v>
      </c>
      <c r="G45" s="26">
        <v>23.1</v>
      </c>
      <c r="H45" s="21">
        <v>96704819.549999997</v>
      </c>
      <c r="I45" s="11"/>
      <c r="K45" s="58"/>
      <c r="L45" s="58"/>
      <c r="M45" s="2"/>
    </row>
    <row r="46" spans="1:13">
      <c r="A46" s="18" t="s">
        <v>26</v>
      </c>
      <c r="B46" s="18" t="s">
        <v>19</v>
      </c>
      <c r="C46" s="47">
        <v>95802</v>
      </c>
      <c r="D46" s="18">
        <v>14</v>
      </c>
      <c r="E46" s="18">
        <v>15</v>
      </c>
      <c r="F46" s="18">
        <f>Table13[[#This Row],[New position]]-Table13[[#This Row],[Old position]]</f>
        <v>1</v>
      </c>
      <c r="G46" s="26">
        <v>0.33300000000000002</v>
      </c>
      <c r="H46" s="21">
        <v>1395451.8</v>
      </c>
      <c r="I46" s="11"/>
      <c r="J46" s="54"/>
      <c r="K46" s="58"/>
      <c r="L46" s="58"/>
      <c r="M46" s="2"/>
    </row>
    <row r="47" spans="1:13">
      <c r="A47" s="18" t="s">
        <v>24</v>
      </c>
      <c r="B47" s="18" t="s">
        <v>19</v>
      </c>
      <c r="C47" s="47">
        <v>21686.52</v>
      </c>
      <c r="D47" s="18">
        <v>31</v>
      </c>
      <c r="E47" s="18">
        <v>32</v>
      </c>
      <c r="F47" s="18">
        <f>Table13[[#This Row],[New position]]-Table13[[#This Row],[Old position]]</f>
        <v>1</v>
      </c>
      <c r="G47" s="26">
        <v>0.16700000000000001</v>
      </c>
      <c r="H47" s="21">
        <v>697726.11</v>
      </c>
      <c r="I47" s="11"/>
      <c r="K47" s="58"/>
      <c r="L47" s="58"/>
      <c r="M47" s="2"/>
    </row>
    <row r="48" spans="1:13">
      <c r="A48" s="18" t="s">
        <v>14</v>
      </c>
      <c r="B48" s="18" t="s">
        <v>18</v>
      </c>
      <c r="C48" s="47">
        <v>578.85</v>
      </c>
      <c r="D48" s="18">
        <v>2291</v>
      </c>
      <c r="E48" s="18">
        <v>2387</v>
      </c>
      <c r="F48" s="18">
        <f>Table13[[#This Row],[New position]]-Table13[[#This Row],[Old position]]</f>
        <v>96</v>
      </c>
      <c r="G48" s="26">
        <v>0.33</v>
      </c>
      <c r="H48" s="21">
        <v>1381497.42</v>
      </c>
      <c r="I48" s="22"/>
      <c r="K48" s="58"/>
      <c r="L48" s="58"/>
      <c r="M48" s="2"/>
    </row>
    <row r="49" spans="1:13">
      <c r="A49" s="18" t="s">
        <v>51</v>
      </c>
      <c r="B49" s="18" t="s">
        <v>19</v>
      </c>
      <c r="C49" s="47">
        <v>164215</v>
      </c>
      <c r="D49" s="18">
        <v>1</v>
      </c>
      <c r="E49" s="18">
        <v>1</v>
      </c>
      <c r="F49" s="18">
        <f>Table13[[#This Row],[New position]]-Table13[[#This Row],[Old position]]</f>
        <v>0</v>
      </c>
      <c r="G49" s="26">
        <v>0.16700000000000001</v>
      </c>
      <c r="H49" s="21">
        <v>697726.11</v>
      </c>
      <c r="I49" s="11"/>
      <c r="K49" s="58"/>
      <c r="L49" s="58"/>
      <c r="M49" s="2"/>
    </row>
    <row r="50" spans="1:13">
      <c r="A50" s="18" t="s">
        <v>71</v>
      </c>
      <c r="B50" s="18" t="s">
        <v>18</v>
      </c>
      <c r="C50" s="47">
        <v>106.33</v>
      </c>
      <c r="D50" s="18">
        <v>113031</v>
      </c>
      <c r="E50" s="18">
        <v>236228</v>
      </c>
      <c r="F50" s="18">
        <f>Table13[[#This Row],[New position]]-Table13[[#This Row],[Old position]]</f>
        <v>123197</v>
      </c>
      <c r="G50" s="26">
        <v>6</v>
      </c>
      <c r="H50" s="21">
        <v>25118134.949999999</v>
      </c>
      <c r="I50" s="57"/>
      <c r="K50" s="58"/>
      <c r="L50" s="58"/>
      <c r="M50" s="2"/>
    </row>
    <row r="51" spans="1:13">
      <c r="A51" s="18" t="s">
        <v>48</v>
      </c>
      <c r="B51" s="18" t="s">
        <v>18</v>
      </c>
      <c r="C51" s="47">
        <v>66.69</v>
      </c>
      <c r="D51" s="18">
        <v>19464</v>
      </c>
      <c r="E51" s="18">
        <v>20715</v>
      </c>
      <c r="F51" s="18">
        <f>Table13[[#This Row],[New position]]-Table13[[#This Row],[Old position]]</f>
        <v>1251</v>
      </c>
      <c r="G51" s="26">
        <v>0.33</v>
      </c>
      <c r="H51" s="21">
        <v>1381497.42</v>
      </c>
      <c r="I51" s="11"/>
      <c r="K51" s="58"/>
      <c r="L51" s="58"/>
      <c r="M51" s="2"/>
    </row>
    <row r="52" spans="1:13">
      <c r="A52" s="18" t="s">
        <v>66</v>
      </c>
      <c r="B52" s="18" t="s">
        <v>18</v>
      </c>
      <c r="C52" s="47">
        <v>368.44</v>
      </c>
      <c r="D52" s="18">
        <v>3567</v>
      </c>
      <c r="E52" s="18">
        <v>3750</v>
      </c>
      <c r="F52" s="18">
        <f>Table13[[#This Row],[New position]]-Table13[[#This Row],[Old position]]</f>
        <v>183</v>
      </c>
      <c r="G52" s="26">
        <v>0.33</v>
      </c>
      <c r="H52" s="21">
        <v>1381497.42</v>
      </c>
      <c r="I52" s="11"/>
      <c r="K52" s="58"/>
      <c r="L52" s="58"/>
      <c r="M52" s="2"/>
    </row>
    <row r="53" spans="1:13">
      <c r="A53" s="18" t="s">
        <v>52</v>
      </c>
      <c r="B53" s="18" t="s">
        <v>18</v>
      </c>
      <c r="C53" s="47">
        <v>43.23</v>
      </c>
      <c r="D53" s="18">
        <v>30243</v>
      </c>
      <c r="E53" s="18">
        <v>31957</v>
      </c>
      <c r="F53" s="18">
        <f>Table13[[#This Row],[New position]]-Table13[[#This Row],[Old position]]</f>
        <v>1714</v>
      </c>
      <c r="G53" s="26">
        <v>0.33</v>
      </c>
      <c r="H53" s="21">
        <v>1381497.42</v>
      </c>
      <c r="I53" s="11"/>
      <c r="K53" s="58"/>
      <c r="L53" s="58"/>
      <c r="M53" s="2"/>
    </row>
    <row r="54" spans="1:13">
      <c r="A54" s="18" t="s">
        <v>42</v>
      </c>
      <c r="B54" s="18" t="s">
        <v>18</v>
      </c>
      <c r="C54" s="47">
        <v>52.1</v>
      </c>
      <c r="D54" s="18">
        <v>34748</v>
      </c>
      <c r="E54" s="18">
        <v>36452</v>
      </c>
      <c r="F54" s="18">
        <f>Table13[[#This Row],[New position]]-Table13[[#This Row],[Old position]]</f>
        <v>1704</v>
      </c>
      <c r="G54" s="26">
        <v>0.45400000000000001</v>
      </c>
      <c r="H54" s="21">
        <v>1899137.81</v>
      </c>
      <c r="I54" s="11"/>
      <c r="K54" s="58"/>
      <c r="L54" s="58"/>
      <c r="M54" s="2"/>
    </row>
    <row r="55" spans="1:13">
      <c r="A55" s="18" t="s">
        <v>33</v>
      </c>
      <c r="B55" s="18" t="s">
        <v>19</v>
      </c>
      <c r="C55" s="47">
        <v>231481.53</v>
      </c>
      <c r="D55" s="18">
        <v>103</v>
      </c>
      <c r="E55" s="18">
        <v>109</v>
      </c>
      <c r="F55" s="18">
        <f>Table13[[#This Row],[New position]]-Table13[[#This Row],[Old position]]</f>
        <v>6</v>
      </c>
      <c r="G55" s="26">
        <v>6</v>
      </c>
      <c r="H55" s="21">
        <v>25118134.949999999</v>
      </c>
      <c r="I55" s="11"/>
      <c r="J55" s="1"/>
      <c r="K55" s="58"/>
      <c r="L55" s="58"/>
      <c r="M55" s="2"/>
    </row>
    <row r="56" spans="1:13">
      <c r="A56" s="18" t="s">
        <v>25</v>
      </c>
      <c r="B56" s="18" t="s">
        <v>19</v>
      </c>
      <c r="C56" s="47">
        <v>27025</v>
      </c>
      <c r="D56" s="18">
        <v>51</v>
      </c>
      <c r="E56" s="18">
        <v>52</v>
      </c>
      <c r="F56" s="18">
        <f>Table13[[#This Row],[New position]]-Table13[[#This Row],[Old position]]</f>
        <v>1</v>
      </c>
      <c r="G56" s="26">
        <v>0.33300000000000002</v>
      </c>
      <c r="H56" s="21">
        <v>1395451.8</v>
      </c>
      <c r="I56" s="11"/>
      <c r="J56" s="1"/>
      <c r="K56" s="58"/>
      <c r="L56" s="58"/>
      <c r="M56" s="2"/>
    </row>
    <row r="57" spans="1:13">
      <c r="A57" s="18" t="s">
        <v>39</v>
      </c>
      <c r="B57" s="18" t="s">
        <v>19</v>
      </c>
      <c r="C57" s="47">
        <v>37980</v>
      </c>
      <c r="D57" s="18">
        <v>36</v>
      </c>
      <c r="E57" s="18">
        <v>37</v>
      </c>
      <c r="F57" s="18">
        <f>Table13[[#This Row],[New position]]-Table13[[#This Row],[Old position]]</f>
        <v>1</v>
      </c>
      <c r="G57" s="26">
        <v>0.33300000000000002</v>
      </c>
      <c r="H57" s="21">
        <v>1395451.8</v>
      </c>
      <c r="I57" s="11"/>
      <c r="J57" s="15"/>
      <c r="K57" s="58"/>
      <c r="L57" s="58"/>
      <c r="M57" s="2"/>
    </row>
    <row r="58" spans="1:13">
      <c r="A58" s="18" t="s">
        <v>22</v>
      </c>
      <c r="B58" s="18" t="s">
        <v>19</v>
      </c>
      <c r="C58" s="47">
        <v>67675</v>
      </c>
      <c r="D58" s="18">
        <v>10</v>
      </c>
      <c r="E58" s="18">
        <v>10</v>
      </c>
      <c r="F58" s="18">
        <f>Table13[[#This Row],[New position]]-Table13[[#This Row],[Old position]]</f>
        <v>0</v>
      </c>
      <c r="G58" s="26">
        <v>0.16700000000000001</v>
      </c>
      <c r="H58" s="21">
        <v>697726.11</v>
      </c>
      <c r="I58" s="11"/>
      <c r="J58" s="1"/>
      <c r="K58" s="58"/>
      <c r="L58" s="58"/>
      <c r="M58" s="2"/>
    </row>
    <row r="59" spans="1:13">
      <c r="A59" s="18" t="s">
        <v>20</v>
      </c>
      <c r="B59" s="18" t="s">
        <v>19</v>
      </c>
      <c r="C59" s="47">
        <v>220359.38</v>
      </c>
      <c r="D59" s="18">
        <v>109</v>
      </c>
      <c r="E59" s="18">
        <v>114</v>
      </c>
      <c r="F59" s="18">
        <f>Table13[[#This Row],[New position]]-Table13[[#This Row],[Old position]]</f>
        <v>5</v>
      </c>
      <c r="G59" s="26">
        <v>6</v>
      </c>
      <c r="H59" s="21">
        <v>25118134.949999999</v>
      </c>
      <c r="I59" s="11"/>
      <c r="J59" s="53"/>
    </row>
    <row r="60" spans="1:13">
      <c r="A60" s="18" t="s">
        <v>46</v>
      </c>
      <c r="B60" s="18"/>
      <c r="C60" s="47"/>
      <c r="D60" s="18">
        <v>500</v>
      </c>
      <c r="E60" s="18">
        <v>500</v>
      </c>
      <c r="F60" s="18">
        <v>0</v>
      </c>
      <c r="G60" s="52"/>
      <c r="H60" s="21"/>
      <c r="I60" s="11"/>
      <c r="J60" s="1"/>
    </row>
    <row r="61" spans="1:13">
      <c r="A61" s="51"/>
      <c r="B61" s="40"/>
      <c r="C61" s="50"/>
      <c r="D61" s="41"/>
      <c r="E61" s="42"/>
      <c r="F61" s="43"/>
      <c r="G61" s="44"/>
      <c r="H61" s="45"/>
      <c r="I61" s="9"/>
      <c r="J61" s="1"/>
    </row>
    <row r="62" spans="1:13">
      <c r="B62" s="10" t="s">
        <v>58</v>
      </c>
      <c r="D62" s="7"/>
      <c r="E62" s="10" t="s">
        <v>55</v>
      </c>
      <c r="F62" s="1"/>
      <c r="G62" s="49"/>
      <c r="H62" s="3" t="s">
        <v>3</v>
      </c>
    </row>
    <row r="63" spans="1:13">
      <c r="B63" s="10" t="s">
        <v>2</v>
      </c>
      <c r="D63" s="7"/>
      <c r="E63" s="10" t="s">
        <v>56</v>
      </c>
      <c r="F63" s="1"/>
      <c r="G63" s="49"/>
      <c r="H63" s="3" t="s">
        <v>4</v>
      </c>
    </row>
    <row r="64" spans="1:13">
      <c r="D64" s="1"/>
      <c r="G64"/>
      <c r="H64" s="1"/>
    </row>
    <row r="65" spans="1:10">
      <c r="B65" s="5"/>
      <c r="D65" s="1"/>
      <c r="E65" s="5"/>
      <c r="F65" s="49"/>
      <c r="H65" s="6"/>
      <c r="J65" s="49"/>
    </row>
    <row r="66" spans="1:10">
      <c r="H66" s="1"/>
      <c r="I66" s="1"/>
    </row>
    <row r="67" spans="1:10">
      <c r="A67" s="10"/>
      <c r="G67" s="53"/>
    </row>
    <row r="68" spans="1:10">
      <c r="A68" s="10"/>
      <c r="D68" s="54"/>
      <c r="H68" s="54"/>
    </row>
    <row r="69" spans="1:10">
      <c r="D69" s="54"/>
      <c r="G69" s="53"/>
    </row>
    <row r="70" spans="1:10">
      <c r="A70" s="4"/>
      <c r="D70" s="54"/>
    </row>
    <row r="71" spans="1:10">
      <c r="G71" s="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Tang Jiayun</cp:lastModifiedBy>
  <cp:lastPrinted>2021-07-12T05:37:53Z</cp:lastPrinted>
  <dcterms:created xsi:type="dcterms:W3CDTF">2020-06-30T03:42:56Z</dcterms:created>
  <dcterms:modified xsi:type="dcterms:W3CDTF">2021-07-14T16:49:49Z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