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oldenhorsefm_onmicrosoft_com/Documents/GHFM_Macro/Investment_Thesis/"/>
    </mc:Choice>
  </mc:AlternateContent>
  <xr:revisionPtr revIDLastSave="3" documentId="11_20F93501129ED9B4F13FCCEDF24825AA7F60127C" xr6:coauthVersionLast="47" xr6:coauthVersionMax="47" xr10:uidLastSave="{CC20C4AF-1A34-434D-B160-7C0629D2AB82}"/>
  <bookViews>
    <workbookView xWindow="2295" yWindow="2220" windowWidth="12075" windowHeight="14325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  <c r="F43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C7" i="1" l="1"/>
  <c r="C8" i="1" l="1"/>
  <c r="C3" i="1" s="1"/>
  <c r="C2" i="1" l="1"/>
</calcChain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<sst xmlns="http://schemas.openxmlformats.org/spreadsheetml/2006/main" count="121" uniqueCount="74">
  <si>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</si>
  <si>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</si>
  <si>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</si>
  <si>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</si>
  <si>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</si>
  <si>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</si>
  <si>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</si>
  <si>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</si>
  <si>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</si>
  <si>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</si>
  <si>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</si>
  <si>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</si>
  <si>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</si>
  <si>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</si>
  <si>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</si>
  <si>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</si>
  <si>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</si>
  <si>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</si>
  <si>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</si>
  <si>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</si>
  <si>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</si>
  <si>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</si>
  <si>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</si>
  <si>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</si>
  <si>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</si>
  <si>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</si>
  <si>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</si>
  <si>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</si>
  <si>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</si>
  <si>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</si>
  <si>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</si>
  <si>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</si>
  <si>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</si>
  <si>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</si>
  <si>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</si>
  <si>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</si>
  <si>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</si>
  <si>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</si>
  <si>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</si>
  <si>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</si>
  <si>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</si>
  <si>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</si>
  <si>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</si>
  <si>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</si>
  <si>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COF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</si>
  <si>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</si>
  <si>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</si>
  <si>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</si>
  <si>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</si>
  <si>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</si>
  <si>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</si>
  <si>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</si>
  <si>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</si>
  <si>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</si>
  <si>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</si>
  <si>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</si>
  <si>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</si>
  <si>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</si>
  <si>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</si>
  <si>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</si>
  <si>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</si>
  <si>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</si>
  <si>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</si>
  <si>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</si>
  <si>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</si>
  <si>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</si>
  <si>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</si>
  <si>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</si>
  <si>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</si>
  <si>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LB</t>
  </si>
  <si>
    <t>IT</t>
  </si>
  <si>
    <t>STIP</t>
  </si>
  <si>
    <t>IAU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</si>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</sst>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 &quot;¥&quot;* #,##0.00_ ;_ &quot;¥&quot;* \-#,##0.00_ ;_ &quot;¥&quot;* &quot;-&quot;??_ ;_ @_ "/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$&quot;#,##0"/>
    <numFmt numFmtId="181" formatCode="&quot; $&quot;* #,##0.00\ ;&quot; $&quot;* \(#,##0.00\);&quot; $&quot;* \-#\ ;@\ "/>
    <numFmt numFmtId="182" formatCode="0.000"/>
    <numFmt numFmtId="183" formatCode="_(&quot;$&quot;* #,##0.0000_);_(&quot;$&quot;* \(#,##0.0000\);_(&quot;$&quot;* &quot;-&quot;??_);_(@_)"/>
  </numFmts>
  <fonts count="16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1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80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2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2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3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79" fontId="11" fillId="2" borderId="0" xfId="1" applyNumberFormat="1" applyFont="1" applyFill="1" applyBorder="1" applyAlignment="1">
      <alignment vertical="center" wrapText="1"/>
    </xf>
    <xf numFmtId="177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82" fontId="2" fillId="2" borderId="0" xfId="0" applyNumberFormat="1" applyFont="1" applyFill="1" applyBorder="1" applyAlignment="1">
      <alignment vertical="center" wrapText="1"/>
    </xf>
    <xf numFmtId="176" fontId="0" fillId="2" borderId="0" xfId="1" applyNumberFormat="1" applyFont="1" applyFill="1" applyBorder="1"/>
    <xf numFmtId="182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2" fontId="2" fillId="0" borderId="0" xfId="0" applyNumberFormat="1" applyFont="1" applyAlignment="1">
      <alignment vertical="center"/>
    </xf>
    <xf numFmtId="182" fontId="0" fillId="0" borderId="0" xfId="0" applyNumberFormat="1"/>
    <xf numFmtId="176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82" fontId="4" fillId="2" borderId="1" xfId="5" applyNumberFormat="1" applyFont="1" applyFill="1" applyBorder="1"/>
    <xf numFmtId="182" fontId="2" fillId="0" borderId="0" xfId="0" applyNumberFormat="1" applyFont="1"/>
    <xf numFmtId="176" fontId="0" fillId="0" borderId="0" xfId="0" applyNumberFormat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0" fillId="0" borderId="0" xfId="0" applyAlignment="1">
      <alignment vertical="center"/>
    </xf>
    <xf numFmtId="44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2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zoomScale="89" zoomScaleNormal="89" workbookViewId="0">
      <selection activeCell="E53" sqref="E53"/>
    </sheetView>
  </sheetViews>
  <sheetFormatPr defaultColWidth="9.125" defaultRowHeight="13.5"/>
  <cols>
    <col min="1" max="1" width="11.25" style="1" customWidth="1"/>
    <col min="2" max="2" width="12.375" style="1" customWidth="1"/>
    <col min="3" max="3" width="15.375" style="1" customWidth="1"/>
    <col min="4" max="4" width="11.75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25" style="1" bestFit="1" customWidth="1"/>
    <col min="12" max="12" width="12.25" style="1" bestFit="1" customWidth="1"/>
    <col min="13" max="16384" width="9.125" style="1"/>
  </cols>
  <sheetData>
    <row r="1" spans="1:13" s="28" customFormat="1" ht="12.75">
      <c r="A1" s="60" t="s">
        <v>0</v>
      </c>
      <c r="B1" s="60"/>
      <c r="C1" s="27">
        <v>44392</v>
      </c>
      <c r="E1" s="29"/>
      <c r="F1" s="29"/>
      <c r="H1" s="30"/>
    </row>
    <row r="2" spans="1:13" s="28" customFormat="1" ht="12.75">
      <c r="A2" s="60" t="s">
        <v>11</v>
      </c>
      <c r="B2" s="60"/>
      <c r="C2" s="31">
        <f>C8/C7</f>
        <v>4.6149999933915851</v>
      </c>
      <c r="D2" s="32"/>
      <c r="E2" s="33"/>
      <c r="F2" s="34"/>
      <c r="H2" s="35"/>
    </row>
    <row r="3" spans="1:13" s="28" customFormat="1" ht="27" customHeight="1">
      <c r="A3" s="62" t="s">
        <v>12</v>
      </c>
      <c r="B3" s="62"/>
      <c r="C3" s="46">
        <f>(C8-SUM(H37:H42))/C7</f>
        <v>2.4699999934675443</v>
      </c>
      <c r="D3" s="32"/>
      <c r="E3" s="33"/>
      <c r="F3" s="34"/>
      <c r="H3" s="35"/>
    </row>
    <row r="4" spans="1:13" s="28" customFormat="1" ht="12.75">
      <c r="A4" s="60" t="s">
        <v>9</v>
      </c>
      <c r="B4" s="60"/>
      <c r="C4" s="36">
        <v>65825179</v>
      </c>
      <c r="D4" s="32"/>
      <c r="E4" s="37"/>
      <c r="F4" s="37"/>
      <c r="H4" s="35"/>
    </row>
    <row r="5" spans="1:13" s="28" customFormat="1" ht="12.75">
      <c r="A5" s="60" t="s">
        <v>7</v>
      </c>
      <c r="B5" s="60"/>
      <c r="C5" s="36">
        <v>0</v>
      </c>
      <c r="D5" s="32"/>
      <c r="E5" s="37"/>
      <c r="F5" s="37"/>
      <c r="H5" s="35"/>
    </row>
    <row r="6" spans="1:13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3" s="28" customFormat="1" ht="12.75">
      <c r="A7" s="60" t="s">
        <v>10</v>
      </c>
      <c r="B7" s="60"/>
      <c r="C7" s="36">
        <f>C4-C6</f>
        <v>65825179</v>
      </c>
      <c r="D7" s="32"/>
      <c r="E7" s="37"/>
      <c r="F7" s="37"/>
      <c r="G7" s="48"/>
      <c r="H7" s="39"/>
    </row>
    <row r="8" spans="1:13" s="28" customFormat="1" ht="26.25" customHeight="1">
      <c r="A8" s="61" t="s">
        <v>6</v>
      </c>
      <c r="B8" s="61"/>
      <c r="C8" s="24">
        <f>SUM(Table1[Target allocation ($)])</f>
        <v>303783200.64999992</v>
      </c>
      <c r="D8" s="32"/>
      <c r="E8" s="37"/>
      <c r="F8" s="37"/>
      <c r="H8" s="35"/>
      <c r="J8" s="38"/>
    </row>
    <row r="9" spans="1:13" s="14" customFormat="1" ht="12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24">
      <c r="A10" s="16" t="s">
        <v>16</v>
      </c>
      <c r="B10" s="17" t="s">
        <v>17</v>
      </c>
      <c r="C10" s="25" t="s">
        <v>28</v>
      </c>
      <c r="D10" s="17" t="s">
        <v>29</v>
      </c>
      <c r="E10" s="13" t="s">
        <v>30</v>
      </c>
      <c r="F10" s="13" t="s">
        <v>5</v>
      </c>
      <c r="G10" s="17" t="s">
        <v>31</v>
      </c>
      <c r="H10" s="20" t="s">
        <v>32</v>
      </c>
      <c r="I10" s="23" t="s">
        <v>1</v>
      </c>
      <c r="L10" s="59"/>
    </row>
    <row r="11" spans="1:13" s="2" customFormat="1">
      <c r="A11" s="18" t="s">
        <v>14</v>
      </c>
      <c r="B11" s="18" t="s">
        <v>18</v>
      </c>
      <c r="C11" s="47">
        <v>580.23</v>
      </c>
      <c r="D11" s="18">
        <v>2387</v>
      </c>
      <c r="E11" s="18">
        <v>2433</v>
      </c>
      <c r="F11" s="18">
        <f>Table1[[#This Row],[New position]]-Table1[[#This Row],[Old position]]</f>
        <v>46</v>
      </c>
      <c r="G11" s="26">
        <v>0.33</v>
      </c>
      <c r="H11" s="21">
        <v>1411950.09</v>
      </c>
      <c r="I11" s="22"/>
      <c r="J11"/>
      <c r="K11" s="58"/>
      <c r="L11" s="58"/>
      <c r="M11"/>
    </row>
    <row r="12" spans="1:13" s="2" customFormat="1">
      <c r="A12" s="18" t="s">
        <v>15</v>
      </c>
      <c r="B12" s="18" t="s">
        <v>18</v>
      </c>
      <c r="C12" s="47">
        <v>218.75</v>
      </c>
      <c r="D12" s="18">
        <v>6302</v>
      </c>
      <c r="E12" s="18">
        <v>6455</v>
      </c>
      <c r="F12" s="18">
        <f>Table1[[#This Row],[New position]]-Table1[[#This Row],[Old position]]</f>
        <v>153</v>
      </c>
      <c r="G12" s="26">
        <v>0.33</v>
      </c>
      <c r="H12" s="21">
        <v>1411950.09</v>
      </c>
      <c r="I12" s="22"/>
      <c r="J12"/>
      <c r="K12" s="58"/>
      <c r="L12" s="58"/>
      <c r="M12"/>
    </row>
    <row r="13" spans="1:13" ht="15" customHeight="1">
      <c r="A13" s="18" t="s">
        <v>43</v>
      </c>
      <c r="B13" s="18" t="s">
        <v>18</v>
      </c>
      <c r="C13" s="47">
        <v>54.88</v>
      </c>
      <c r="D13" s="18">
        <v>24865</v>
      </c>
      <c r="E13" s="18">
        <v>25728</v>
      </c>
      <c r="F13" s="18">
        <f>Table1[[#This Row],[New position]]-Table1[[#This Row],[Old position]]</f>
        <v>863</v>
      </c>
      <c r="G13" s="26">
        <v>0.33</v>
      </c>
      <c r="H13" s="21">
        <v>1411950.09</v>
      </c>
      <c r="I13" s="11"/>
      <c r="K13" s="58"/>
      <c r="L13" s="58"/>
      <c r="M13"/>
    </row>
    <row r="14" spans="1:13">
      <c r="A14" s="18" t="s">
        <v>44</v>
      </c>
      <c r="B14" s="18" t="s">
        <v>18</v>
      </c>
      <c r="C14" s="47">
        <v>158.84</v>
      </c>
      <c r="D14" s="18">
        <v>8484</v>
      </c>
      <c r="E14" s="18">
        <v>8889</v>
      </c>
      <c r="F14" s="18">
        <f>Table1[[#This Row],[New position]]-Table1[[#This Row],[Old position]]</f>
        <v>405</v>
      </c>
      <c r="G14" s="26">
        <v>0.33</v>
      </c>
      <c r="H14" s="21">
        <v>1411950.09</v>
      </c>
      <c r="I14" s="11"/>
      <c r="K14" s="58"/>
      <c r="L14" s="58"/>
      <c r="M14"/>
    </row>
    <row r="15" spans="1:13">
      <c r="A15" s="18" t="s">
        <v>47</v>
      </c>
      <c r="B15" s="18" t="s">
        <v>18</v>
      </c>
      <c r="C15" s="47">
        <v>25</v>
      </c>
      <c r="D15" s="18">
        <v>27378</v>
      </c>
      <c r="E15" s="18">
        <v>28239</v>
      </c>
      <c r="F15" s="18">
        <f>Table1[[#This Row],[New position]]-Table1[[#This Row],[Old position]]</f>
        <v>861</v>
      </c>
      <c r="G15" s="26">
        <v>0.16500000000000001</v>
      </c>
      <c r="H15" s="21">
        <v>705975.04</v>
      </c>
      <c r="I15" s="11"/>
      <c r="K15" s="58"/>
      <c r="L15" s="58"/>
      <c r="M15"/>
    </row>
    <row r="16" spans="1:13">
      <c r="A16" s="18" t="s">
        <v>48</v>
      </c>
      <c r="B16" s="18" t="s">
        <v>18</v>
      </c>
      <c r="C16" s="47">
        <v>66.599999999999994</v>
      </c>
      <c r="D16" s="18">
        <v>20715</v>
      </c>
      <c r="E16" s="18">
        <v>21200</v>
      </c>
      <c r="F16" s="18">
        <f>Table1[[#This Row],[New position]]-Table1[[#This Row],[Old position]]</f>
        <v>485</v>
      </c>
      <c r="G16" s="26">
        <v>0.33</v>
      </c>
      <c r="H16" s="21">
        <v>1411950.09</v>
      </c>
      <c r="I16" s="11"/>
      <c r="K16" s="58"/>
      <c r="L16" s="58"/>
      <c r="M16"/>
    </row>
    <row r="17" spans="1:13">
      <c r="A17" s="18" t="s">
        <v>49</v>
      </c>
      <c r="B17" s="18" t="s">
        <v>18</v>
      </c>
      <c r="C17" s="47">
        <v>374.4</v>
      </c>
      <c r="D17" s="18">
        <v>3674</v>
      </c>
      <c r="E17" s="18">
        <v>3771</v>
      </c>
      <c r="F17" s="18">
        <f>Table1[[#This Row],[New position]]-Table1[[#This Row],[Old position]]</f>
        <v>97</v>
      </c>
      <c r="G17" s="26">
        <v>0.33</v>
      </c>
      <c r="H17" s="21">
        <v>1411950.09</v>
      </c>
      <c r="I17" s="11"/>
      <c r="K17" s="58"/>
      <c r="L17" s="58"/>
      <c r="M17"/>
    </row>
    <row r="18" spans="1:13">
      <c r="A18" s="18" t="s">
        <v>52</v>
      </c>
      <c r="B18" s="18" t="s">
        <v>18</v>
      </c>
      <c r="C18" s="47">
        <v>44.6</v>
      </c>
      <c r="D18" s="18">
        <v>31957</v>
      </c>
      <c r="E18" s="18">
        <v>31658</v>
      </c>
      <c r="F18" s="18">
        <f>Table1[[#This Row],[New position]]-Table1[[#This Row],[Old position]]</f>
        <v>-299</v>
      </c>
      <c r="G18" s="26">
        <v>0.33</v>
      </c>
      <c r="H18" s="21">
        <v>1411950.09</v>
      </c>
      <c r="I18" s="11"/>
      <c r="K18" s="58"/>
      <c r="L18" s="58"/>
      <c r="M18"/>
    </row>
    <row r="19" spans="1:13">
      <c r="A19" s="18" t="s">
        <v>53</v>
      </c>
      <c r="B19" s="18" t="s">
        <v>18</v>
      </c>
      <c r="C19" s="47">
        <v>32.49</v>
      </c>
      <c r="D19" s="18">
        <v>42692</v>
      </c>
      <c r="E19" s="18">
        <v>43458</v>
      </c>
      <c r="F19" s="18">
        <f>Table1[[#This Row],[New position]]-Table1[[#This Row],[Old position]]</f>
        <v>766</v>
      </c>
      <c r="G19" s="26">
        <v>0.33</v>
      </c>
      <c r="H19" s="21">
        <v>1411950.09</v>
      </c>
      <c r="I19" s="11"/>
      <c r="K19" s="58"/>
      <c r="L19" s="58"/>
      <c r="M19"/>
    </row>
    <row r="20" spans="1:13">
      <c r="A20" s="18" t="s">
        <v>59</v>
      </c>
      <c r="B20" s="18" t="s">
        <v>18</v>
      </c>
      <c r="C20" s="47">
        <v>44.22</v>
      </c>
      <c r="D20" s="18">
        <v>31256</v>
      </c>
      <c r="E20" s="18">
        <v>31930</v>
      </c>
      <c r="F20" s="18">
        <f>Table1[[#This Row],[New position]]-Table1[[#This Row],[Old position]]</f>
        <v>674</v>
      </c>
      <c r="G20" s="26">
        <v>0.33</v>
      </c>
      <c r="H20" s="21">
        <v>1411950.09</v>
      </c>
      <c r="I20" s="11"/>
      <c r="K20" s="58"/>
      <c r="L20" s="58"/>
      <c r="M20"/>
    </row>
    <row r="21" spans="1:13">
      <c r="A21" s="18" t="s">
        <v>60</v>
      </c>
      <c r="B21" s="18" t="s">
        <v>18</v>
      </c>
      <c r="C21" s="47">
        <v>95.08</v>
      </c>
      <c r="D21" s="18">
        <v>14496</v>
      </c>
      <c r="E21" s="18">
        <v>14850</v>
      </c>
      <c r="F21" s="18">
        <f>Table1[[#This Row],[New position]]-Table1[[#This Row],[Old position]]</f>
        <v>354</v>
      </c>
      <c r="G21" s="26">
        <v>0.33</v>
      </c>
      <c r="H21" s="21">
        <v>1411950.09</v>
      </c>
      <c r="I21" s="11"/>
      <c r="K21" s="58"/>
      <c r="L21" s="58"/>
      <c r="M21"/>
    </row>
    <row r="22" spans="1:13">
      <c r="A22" s="18" t="s">
        <v>64</v>
      </c>
      <c r="B22" s="18" t="s">
        <v>18</v>
      </c>
      <c r="C22" s="47">
        <v>172.36</v>
      </c>
      <c r="D22" s="18">
        <v>8051</v>
      </c>
      <c r="E22" s="18">
        <v>8192</v>
      </c>
      <c r="F22" s="18">
        <f>Table1[[#This Row],[New position]]-Table1[[#This Row],[Old position]]</f>
        <v>141</v>
      </c>
      <c r="G22" s="26">
        <v>0.33</v>
      </c>
      <c r="H22" s="21">
        <v>1411950.09</v>
      </c>
      <c r="I22" s="11"/>
      <c r="K22" s="58"/>
      <c r="L22" s="58"/>
      <c r="M22"/>
    </row>
    <row r="23" spans="1:13">
      <c r="A23" s="18" t="s">
        <v>65</v>
      </c>
      <c r="B23" s="18" t="s">
        <v>18</v>
      </c>
      <c r="C23" s="47">
        <v>69.849999999999994</v>
      </c>
      <c r="D23" s="18">
        <v>19843</v>
      </c>
      <c r="E23" s="18">
        <v>20214</v>
      </c>
      <c r="F23" s="18">
        <f>Table1[[#This Row],[New position]]-Table1[[#This Row],[Old position]]</f>
        <v>371</v>
      </c>
      <c r="G23" s="26">
        <v>0.33</v>
      </c>
      <c r="H23" s="21">
        <v>1411950.09</v>
      </c>
      <c r="I23" s="11"/>
      <c r="K23" s="58"/>
      <c r="L23" s="58"/>
      <c r="M23"/>
    </row>
    <row r="24" spans="1:13">
      <c r="A24" s="18" t="s">
        <v>66</v>
      </c>
      <c r="B24" s="18" t="s">
        <v>18</v>
      </c>
      <c r="C24" s="47">
        <v>371.64</v>
      </c>
      <c r="D24" s="18">
        <v>3750</v>
      </c>
      <c r="E24" s="18">
        <v>3799</v>
      </c>
      <c r="F24" s="18">
        <f>Table1[[#This Row],[New position]]-Table1[[#This Row],[Old position]]</f>
        <v>49</v>
      </c>
      <c r="G24" s="26">
        <v>0.33</v>
      </c>
      <c r="H24" s="21">
        <v>1411950.09</v>
      </c>
      <c r="I24" s="11"/>
      <c r="K24" s="58"/>
      <c r="L24" s="58"/>
      <c r="M24"/>
    </row>
    <row r="25" spans="1:13">
      <c r="A25" s="18" t="s">
        <v>69</v>
      </c>
      <c r="B25" s="18" t="s">
        <v>18</v>
      </c>
      <c r="C25" s="47">
        <v>75.400000000000006</v>
      </c>
      <c r="D25" s="18">
        <v>9319</v>
      </c>
      <c r="E25" s="18">
        <v>9363</v>
      </c>
      <c r="F25" s="18">
        <f>Table1[[#This Row],[New position]]-Table1[[#This Row],[Old position]]</f>
        <v>44</v>
      </c>
      <c r="G25" s="26">
        <v>0.16500000000000001</v>
      </c>
      <c r="H25" s="21">
        <v>705975.04</v>
      </c>
      <c r="I25" s="57"/>
      <c r="K25" s="58"/>
      <c r="L25" s="58"/>
      <c r="M25"/>
    </row>
    <row r="26" spans="1:13">
      <c r="A26" s="18" t="s">
        <v>70</v>
      </c>
      <c r="B26" s="18" t="s">
        <v>18</v>
      </c>
      <c r="C26" s="47">
        <v>254.35</v>
      </c>
      <c r="D26" s="18">
        <v>5403</v>
      </c>
      <c r="E26" s="18">
        <v>5551</v>
      </c>
      <c r="F26" s="18">
        <f>Table1[[#This Row],[New position]]-Table1[[#This Row],[Old position]]</f>
        <v>148</v>
      </c>
      <c r="G26" s="26">
        <v>0.33</v>
      </c>
      <c r="H26" s="21">
        <v>1411950.09</v>
      </c>
      <c r="I26" s="57"/>
      <c r="K26" s="58"/>
      <c r="L26" s="58"/>
      <c r="M26"/>
    </row>
    <row r="27" spans="1:13">
      <c r="A27" s="18" t="s">
        <v>13</v>
      </c>
      <c r="B27" s="18" t="s">
        <v>18</v>
      </c>
      <c r="C27" s="47">
        <v>363.44</v>
      </c>
      <c r="D27" s="18">
        <v>265943</v>
      </c>
      <c r="E27" s="18">
        <v>271947</v>
      </c>
      <c r="F27" s="18">
        <f>Table1[[#This Row],[New position]]-Table1[[#This Row],[Old position]]</f>
        <v>6004</v>
      </c>
      <c r="G27" s="26">
        <v>23.1</v>
      </c>
      <c r="H27" s="21">
        <v>98836506.269999996</v>
      </c>
      <c r="I27" s="11"/>
      <c r="K27" s="58"/>
      <c r="L27" s="58"/>
      <c r="M27"/>
    </row>
    <row r="28" spans="1:13">
      <c r="A28" s="18" t="s">
        <v>38</v>
      </c>
      <c r="B28" s="18" t="s">
        <v>18</v>
      </c>
      <c r="C28" s="47">
        <v>101.04</v>
      </c>
      <c r="D28" s="18">
        <v>18583</v>
      </c>
      <c r="E28" s="18">
        <v>19210</v>
      </c>
      <c r="F28" s="18">
        <f>Table1[[#This Row],[New position]]-Table1[[#This Row],[Old position]]</f>
        <v>627</v>
      </c>
      <c r="G28" s="26">
        <v>0.45400000000000001</v>
      </c>
      <c r="H28" s="21">
        <v>1941000.94</v>
      </c>
      <c r="I28" s="11"/>
      <c r="K28" s="58"/>
      <c r="L28" s="58"/>
      <c r="M28"/>
    </row>
    <row r="29" spans="1:13">
      <c r="A29" s="18" t="s">
        <v>41</v>
      </c>
      <c r="B29" s="18" t="s">
        <v>18</v>
      </c>
      <c r="C29" s="47">
        <v>64.8</v>
      </c>
      <c r="D29" s="18">
        <v>58925</v>
      </c>
      <c r="E29" s="18">
        <v>59907</v>
      </c>
      <c r="F29" s="18">
        <f>Table1[[#This Row],[New position]]-Table1[[#This Row],[Old position]]</f>
        <v>982</v>
      </c>
      <c r="G29" s="26">
        <v>0.90700000000000003</v>
      </c>
      <c r="H29" s="21">
        <v>3882001.88</v>
      </c>
      <c r="I29" s="11"/>
      <c r="K29" s="58"/>
      <c r="L29" s="58"/>
      <c r="M29"/>
    </row>
    <row r="30" spans="1:13">
      <c r="A30" s="18" t="s">
        <v>42</v>
      </c>
      <c r="B30" s="18" t="s">
        <v>18</v>
      </c>
      <c r="C30" s="47">
        <v>50.36</v>
      </c>
      <c r="D30" s="18">
        <v>36452</v>
      </c>
      <c r="E30" s="18">
        <v>38543</v>
      </c>
      <c r="F30" s="18">
        <f>Table1[[#This Row],[New position]]-Table1[[#This Row],[Old position]]</f>
        <v>2091</v>
      </c>
      <c r="G30" s="26">
        <v>0.45400000000000001</v>
      </c>
      <c r="H30" s="21">
        <v>1941000.94</v>
      </c>
      <c r="I30" s="11"/>
      <c r="K30" s="58"/>
      <c r="L30" s="58"/>
      <c r="M30"/>
    </row>
    <row r="31" spans="1:13">
      <c r="A31" s="18" t="s">
        <v>68</v>
      </c>
      <c r="B31" s="18" t="s">
        <v>18</v>
      </c>
      <c r="C31" s="47">
        <v>82.6</v>
      </c>
      <c r="D31" s="18">
        <v>21900</v>
      </c>
      <c r="E31" s="18">
        <v>23499</v>
      </c>
      <c r="F31" s="18">
        <f>Table1[[#This Row],[New position]]-Table1[[#This Row],[Old position]]</f>
        <v>1599</v>
      </c>
      <c r="G31" s="26">
        <v>0.45400000000000001</v>
      </c>
      <c r="H31" s="21">
        <v>1941000.94</v>
      </c>
      <c r="I31" s="56"/>
      <c r="K31" s="58"/>
      <c r="L31" s="58"/>
      <c r="M31"/>
    </row>
    <row r="32" spans="1:13">
      <c r="A32" s="18">
        <v>2823</v>
      </c>
      <c r="B32" s="18" t="s">
        <v>18</v>
      </c>
      <c r="C32" s="47">
        <v>2.52</v>
      </c>
      <c r="D32" s="18">
        <v>772000</v>
      </c>
      <c r="E32" s="18">
        <v>770300</v>
      </c>
      <c r="F32" s="18">
        <f>Table1[[#This Row],[New position]]-Table1[[#This Row],[Old position]]</f>
        <v>-1700</v>
      </c>
      <c r="G32" s="26">
        <v>0.45400000000000001</v>
      </c>
      <c r="H32" s="21">
        <v>1941000.94</v>
      </c>
      <c r="I32" s="11"/>
      <c r="K32" s="58"/>
      <c r="L32" s="58"/>
      <c r="M32"/>
    </row>
    <row r="33" spans="1:13">
      <c r="A33" s="18">
        <v>2800</v>
      </c>
      <c r="B33" s="18" t="s">
        <v>18</v>
      </c>
      <c r="C33" s="47">
        <v>3.67</v>
      </c>
      <c r="D33" s="18">
        <v>521500</v>
      </c>
      <c r="E33" s="18">
        <v>528500</v>
      </c>
      <c r="F33" s="18">
        <f>Table1[[#This Row],[New position]]-Table1[[#This Row],[Old position]]</f>
        <v>7000</v>
      </c>
      <c r="G33" s="26">
        <v>0.45400000000000001</v>
      </c>
      <c r="H33" s="21">
        <v>1941000.94</v>
      </c>
      <c r="I33" s="11"/>
      <c r="K33" s="58"/>
      <c r="L33" s="58"/>
      <c r="M33"/>
    </row>
    <row r="34" spans="1:13">
      <c r="A34" s="18" t="s">
        <v>45</v>
      </c>
      <c r="B34" s="18" t="s">
        <v>18</v>
      </c>
      <c r="C34" s="47">
        <v>49.27</v>
      </c>
      <c r="D34" s="18">
        <v>77122</v>
      </c>
      <c r="E34" s="18">
        <v>78790</v>
      </c>
      <c r="F34" s="18">
        <f>Table1[[#This Row],[New position]]-Table1[[#This Row],[Old position]]</f>
        <v>1668</v>
      </c>
      <c r="G34" s="26">
        <v>0.90700000000000003</v>
      </c>
      <c r="H34" s="21">
        <v>3882001.88</v>
      </c>
      <c r="I34" s="11"/>
      <c r="K34" s="58"/>
      <c r="L34" s="58"/>
      <c r="M34"/>
    </row>
    <row r="35" spans="1:13">
      <c r="A35" s="18" t="s">
        <v>54</v>
      </c>
      <c r="B35" s="18" t="s">
        <v>18</v>
      </c>
      <c r="C35" s="47">
        <v>43.08</v>
      </c>
      <c r="D35" s="18">
        <v>39951</v>
      </c>
      <c r="E35" s="18">
        <v>41069</v>
      </c>
      <c r="F35" s="18">
        <f>Table1[[#This Row],[New position]]-Table1[[#This Row],[Old position]]</f>
        <v>1118</v>
      </c>
      <c r="G35" s="26">
        <v>0.41399999999999998</v>
      </c>
      <c r="H35" s="21">
        <v>1769241.92</v>
      </c>
      <c r="I35" s="11"/>
      <c r="K35" s="58"/>
      <c r="L35" s="58"/>
      <c r="M35"/>
    </row>
    <row r="36" spans="1:13">
      <c r="A36" s="18" t="s">
        <v>62</v>
      </c>
      <c r="B36" s="18" t="s">
        <v>18</v>
      </c>
      <c r="C36" s="47">
        <v>36.92</v>
      </c>
      <c r="D36" s="18">
        <v>51148</v>
      </c>
      <c r="E36" s="18">
        <v>52573</v>
      </c>
      <c r="F36" s="18">
        <f>Table1[[#This Row],[New position]]-Table1[[#This Row],[Old position]]</f>
        <v>1425</v>
      </c>
      <c r="G36" s="26">
        <v>0.45400000000000001</v>
      </c>
      <c r="H36" s="21">
        <v>1941000.94</v>
      </c>
      <c r="I36" s="55"/>
      <c r="K36" s="58"/>
      <c r="L36" s="58"/>
      <c r="M36"/>
    </row>
    <row r="37" spans="1:13">
      <c r="A37" s="18" t="s">
        <v>40</v>
      </c>
      <c r="B37" s="18" t="s">
        <v>18</v>
      </c>
      <c r="C37" s="47">
        <v>30.65</v>
      </c>
      <c r="D37" s="18">
        <v>819515</v>
      </c>
      <c r="E37" s="18">
        <v>837580</v>
      </c>
      <c r="F37" s="18">
        <f>Table1[[#This Row],[New position]]-Table1[[#This Row],[Old position]]</f>
        <v>18065</v>
      </c>
      <c r="G37" s="26">
        <v>6</v>
      </c>
      <c r="H37" s="21">
        <v>25671819.809999999</v>
      </c>
      <c r="I37" s="11"/>
      <c r="K37" s="58"/>
      <c r="L37" s="58"/>
      <c r="M37"/>
    </row>
    <row r="38" spans="1:13">
      <c r="A38" s="18" t="s">
        <v>71</v>
      </c>
      <c r="B38" s="18" t="s">
        <v>18</v>
      </c>
      <c r="C38" s="47">
        <v>106.35</v>
      </c>
      <c r="D38" s="18">
        <v>236228</v>
      </c>
      <c r="E38" s="18">
        <v>241390</v>
      </c>
      <c r="F38" s="18">
        <f>Table1[[#This Row],[New position]]-Table1[[#This Row],[Old position]]</f>
        <v>5162</v>
      </c>
      <c r="G38" s="26">
        <v>6</v>
      </c>
      <c r="H38" s="21">
        <v>25671819.809999999</v>
      </c>
      <c r="I38" s="57"/>
      <c r="K38" s="58"/>
      <c r="L38" s="58"/>
      <c r="M38"/>
    </row>
    <row r="39" spans="1:13">
      <c r="A39" s="18" t="s">
        <v>50</v>
      </c>
      <c r="B39" s="18" t="s">
        <v>18</v>
      </c>
      <c r="C39" s="47">
        <v>5.58</v>
      </c>
      <c r="D39" s="18">
        <v>2254770</v>
      </c>
      <c r="E39" s="18">
        <v>2300342</v>
      </c>
      <c r="F39" s="18">
        <f>Table1[[#This Row],[New position]]-Table1[[#This Row],[Old position]]</f>
        <v>45572</v>
      </c>
      <c r="G39" s="26">
        <v>3</v>
      </c>
      <c r="H39" s="21">
        <v>12835909.9</v>
      </c>
      <c r="I39" s="11"/>
      <c r="K39" s="58"/>
      <c r="L39" s="58"/>
      <c r="M39"/>
    </row>
    <row r="40" spans="1:13">
      <c r="A40" s="18" t="s">
        <v>20</v>
      </c>
      <c r="B40" s="18" t="s">
        <v>19</v>
      </c>
      <c r="C40" s="47">
        <v>220453.12</v>
      </c>
      <c r="D40" s="18">
        <v>114</v>
      </c>
      <c r="E40" s="18">
        <v>116</v>
      </c>
      <c r="F40" s="18">
        <f>Table1[[#This Row],[New position]]-Table1[[#This Row],[Old position]]</f>
        <v>2</v>
      </c>
      <c r="G40" s="26">
        <v>6</v>
      </c>
      <c r="H40" s="21">
        <v>25671819.809999999</v>
      </c>
      <c r="I40" s="11"/>
      <c r="K40" s="58"/>
      <c r="L40" s="58"/>
      <c r="M40"/>
    </row>
    <row r="41" spans="1:13">
      <c r="A41" s="18" t="s">
        <v>33</v>
      </c>
      <c r="B41" s="18" t="s">
        <v>19</v>
      </c>
      <c r="C41" s="47">
        <v>231706.26</v>
      </c>
      <c r="D41" s="18">
        <v>109</v>
      </c>
      <c r="E41" s="18">
        <v>111</v>
      </c>
      <c r="F41" s="18">
        <f>Table1[[#This Row],[New position]]-Table1[[#This Row],[Old position]]</f>
        <v>2</v>
      </c>
      <c r="G41" s="26">
        <v>6</v>
      </c>
      <c r="H41" s="21">
        <v>25671819.809999999</v>
      </c>
      <c r="I41" s="11"/>
      <c r="K41" s="58"/>
      <c r="L41" s="58"/>
      <c r="M41"/>
    </row>
    <row r="42" spans="1:13" ht="14.25" customHeight="1">
      <c r="A42" s="18" t="s">
        <v>34</v>
      </c>
      <c r="B42" s="18" t="s">
        <v>19</v>
      </c>
      <c r="C42" s="47">
        <v>96706.6</v>
      </c>
      <c r="D42" s="18">
        <v>261</v>
      </c>
      <c r="E42" s="18">
        <v>265</v>
      </c>
      <c r="F42" s="18">
        <f>Table1[[#This Row],[New position]]-Table1[[#This Row],[Old position]]</f>
        <v>4</v>
      </c>
      <c r="G42" s="26">
        <v>6</v>
      </c>
      <c r="H42" s="21">
        <v>25671819.809999999</v>
      </c>
      <c r="I42" s="11"/>
      <c r="K42" s="58"/>
      <c r="L42" s="58"/>
      <c r="M42"/>
    </row>
    <row r="43" spans="1:13" ht="14.25" customHeight="1">
      <c r="A43" s="18" t="s">
        <v>72</v>
      </c>
      <c r="B43" s="18" t="s">
        <v>18</v>
      </c>
      <c r="C43" s="47">
        <v>34.79</v>
      </c>
      <c r="D43" s="18">
        <v>121238</v>
      </c>
      <c r="E43" s="18">
        <v>122985</v>
      </c>
      <c r="F43" s="18">
        <f>Table1[[#This Row],[New position]]-Table1[[#This Row],[Old position]]</f>
        <v>1747</v>
      </c>
      <c r="G43" s="26">
        <v>1</v>
      </c>
      <c r="H43" s="21">
        <v>4278636.6399999997</v>
      </c>
      <c r="I43" s="57"/>
      <c r="K43" s="58"/>
      <c r="L43" s="58"/>
      <c r="M43"/>
    </row>
    <row r="44" spans="1:13">
      <c r="A44" s="18" t="s">
        <v>21</v>
      </c>
      <c r="B44" s="18" t="s">
        <v>19</v>
      </c>
      <c r="C44" s="47">
        <v>107504.54</v>
      </c>
      <c r="D44" s="18">
        <v>13</v>
      </c>
      <c r="E44" s="18">
        <v>13</v>
      </c>
      <c r="F44" s="18">
        <f>Table1[[#This Row],[New position]]-Table1[[#This Row],[Old position]]</f>
        <v>0</v>
      </c>
      <c r="G44" s="26">
        <v>0.33300000000000002</v>
      </c>
      <c r="H44" s="21">
        <v>1426212.07</v>
      </c>
      <c r="I44" s="11"/>
      <c r="K44" s="58"/>
      <c r="L44" s="58"/>
      <c r="M44"/>
    </row>
    <row r="45" spans="1:13">
      <c r="A45" s="18" t="s">
        <v>22</v>
      </c>
      <c r="B45" s="18" t="s">
        <v>19</v>
      </c>
      <c r="C45" s="47">
        <v>69187.5</v>
      </c>
      <c r="D45" s="18">
        <v>10</v>
      </c>
      <c r="E45" s="18">
        <v>10</v>
      </c>
      <c r="F45" s="18">
        <f>Table1[[#This Row],[New position]]-Table1[[#This Row],[Old position]]</f>
        <v>0</v>
      </c>
      <c r="G45" s="26">
        <v>0.16700000000000001</v>
      </c>
      <c r="H45" s="21">
        <v>713106.25</v>
      </c>
      <c r="I45" s="11"/>
      <c r="K45" s="58"/>
      <c r="L45" s="58"/>
      <c r="M45"/>
    </row>
    <row r="46" spans="1:13">
      <c r="A46" s="18" t="s">
        <v>23</v>
      </c>
      <c r="B46" s="18" t="s">
        <v>19</v>
      </c>
      <c r="C46" s="47">
        <v>280492</v>
      </c>
      <c r="D46" s="18">
        <v>5</v>
      </c>
      <c r="E46" s="18">
        <v>5</v>
      </c>
      <c r="F46" s="18">
        <f>Table1[[#This Row],[New position]]-Table1[[#This Row],[Old position]]</f>
        <v>0</v>
      </c>
      <c r="G46" s="26">
        <v>0.33300000000000002</v>
      </c>
      <c r="H46" s="21">
        <v>1426212.07</v>
      </c>
      <c r="I46" s="11"/>
      <c r="J46" s="54"/>
      <c r="K46" s="58"/>
      <c r="L46" s="58"/>
      <c r="M46"/>
    </row>
    <row r="47" spans="1:13">
      <c r="A47" s="18" t="s">
        <v>24</v>
      </c>
      <c r="B47" s="18" t="s">
        <v>19</v>
      </c>
      <c r="C47" s="47">
        <v>21782.38</v>
      </c>
      <c r="D47" s="18">
        <v>32</v>
      </c>
      <c r="E47" s="18">
        <v>33</v>
      </c>
      <c r="F47" s="18">
        <f>Table1[[#This Row],[New position]]-Table1[[#This Row],[Old position]]</f>
        <v>1</v>
      </c>
      <c r="G47" s="26">
        <v>0.16700000000000001</v>
      </c>
      <c r="H47" s="21">
        <v>713106.25</v>
      </c>
      <c r="I47" s="11"/>
      <c r="K47" s="58"/>
      <c r="L47" s="58"/>
      <c r="M47"/>
    </row>
    <row r="48" spans="1:13">
      <c r="A48" s="18" t="s">
        <v>25</v>
      </c>
      <c r="B48" s="18" t="s">
        <v>19</v>
      </c>
      <c r="C48" s="47">
        <v>27800</v>
      </c>
      <c r="D48" s="18">
        <v>52</v>
      </c>
      <c r="E48" s="18">
        <v>51</v>
      </c>
      <c r="F48" s="18">
        <f>Table1[[#This Row],[New position]]-Table1[[#This Row],[Old position]]</f>
        <v>-1</v>
      </c>
      <c r="G48" s="26">
        <v>0.33300000000000002</v>
      </c>
      <c r="H48" s="21">
        <v>1426212.07</v>
      </c>
      <c r="I48" s="11"/>
      <c r="K48" s="58"/>
      <c r="L48" s="58"/>
      <c r="M48"/>
    </row>
    <row r="49" spans="1:13">
      <c r="A49" s="18" t="s">
        <v>26</v>
      </c>
      <c r="B49" s="18" t="s">
        <v>19</v>
      </c>
      <c r="C49" s="47">
        <v>94676.4</v>
      </c>
      <c r="D49" s="18">
        <v>15</v>
      </c>
      <c r="E49" s="18">
        <v>15</v>
      </c>
      <c r="F49" s="18">
        <f>Table1[[#This Row],[New position]]-Table1[[#This Row],[Old position]]</f>
        <v>0</v>
      </c>
      <c r="G49" s="26">
        <v>0.33300000000000002</v>
      </c>
      <c r="H49" s="21">
        <v>1426212.07</v>
      </c>
      <c r="I49" s="11"/>
      <c r="K49" s="58"/>
      <c r="L49" s="58"/>
      <c r="M49"/>
    </row>
    <row r="50" spans="1:13">
      <c r="A50" s="18" t="s">
        <v>27</v>
      </c>
      <c r="B50" s="18" t="s">
        <v>19</v>
      </c>
      <c r="C50" s="47">
        <v>63103.23</v>
      </c>
      <c r="D50" s="18">
        <v>22</v>
      </c>
      <c r="E50" s="18">
        <v>23</v>
      </c>
      <c r="F50" s="18">
        <f>Table1[[#This Row],[New position]]-Table1[[#This Row],[Old position]]</f>
        <v>1</v>
      </c>
      <c r="G50" s="26">
        <v>0.33300000000000002</v>
      </c>
      <c r="H50" s="21">
        <v>1426212.07</v>
      </c>
      <c r="I50" s="11"/>
      <c r="K50" s="58"/>
      <c r="L50" s="58"/>
      <c r="M50"/>
    </row>
    <row r="51" spans="1:13">
      <c r="A51" s="18" t="s">
        <v>51</v>
      </c>
      <c r="B51" s="18" t="s">
        <v>19</v>
      </c>
      <c r="C51" s="47">
        <v>165500</v>
      </c>
      <c r="D51" s="18">
        <v>1</v>
      </c>
      <c r="E51" s="18">
        <v>0</v>
      </c>
      <c r="F51" s="18">
        <f>Table1[[#This Row],[New position]]-Table1[[#This Row],[Old position]]</f>
        <v>-1</v>
      </c>
      <c r="G51" s="26">
        <v>0</v>
      </c>
      <c r="H51" s="21">
        <v>0</v>
      </c>
      <c r="I51" s="11"/>
      <c r="K51" s="58"/>
      <c r="L51" s="58"/>
      <c r="M51"/>
    </row>
    <row r="52" spans="1:13">
      <c r="A52" s="18" t="s">
        <v>35</v>
      </c>
      <c r="B52" s="18" t="s">
        <v>19</v>
      </c>
      <c r="C52" s="47">
        <v>89418</v>
      </c>
      <c r="D52" s="18">
        <v>15</v>
      </c>
      <c r="E52" s="18">
        <v>16</v>
      </c>
      <c r="F52" s="18">
        <f>Table1[[#This Row],[New position]]-Table1[[#This Row],[Old position]]</f>
        <v>1</v>
      </c>
      <c r="G52" s="26">
        <v>0.33300000000000002</v>
      </c>
      <c r="H52" s="21">
        <v>1426212.07</v>
      </c>
      <c r="I52" s="11"/>
      <c r="K52" s="58"/>
      <c r="L52" s="58"/>
      <c r="M52"/>
    </row>
    <row r="53" spans="1:13">
      <c r="A53" s="18" t="s">
        <v>36</v>
      </c>
      <c r="B53" s="18" t="s">
        <v>19</v>
      </c>
      <c r="C53" s="47">
        <v>42130</v>
      </c>
      <c r="D53" s="18">
        <v>16</v>
      </c>
      <c r="E53" s="18">
        <v>17</v>
      </c>
      <c r="F53" s="18">
        <f>Table1[[#This Row],[New position]]-Table1[[#This Row],[Old position]]</f>
        <v>1</v>
      </c>
      <c r="G53" s="52">
        <v>0.16700000000000001</v>
      </c>
      <c r="H53" s="21">
        <v>713106.25</v>
      </c>
      <c r="I53" s="11"/>
      <c r="K53" s="58"/>
      <c r="L53" s="58"/>
      <c r="M53"/>
    </row>
    <row r="54" spans="1:13">
      <c r="A54" s="18" t="s">
        <v>39</v>
      </c>
      <c r="B54" s="18" t="s">
        <v>19</v>
      </c>
      <c r="C54" s="47">
        <v>38538</v>
      </c>
      <c r="D54" s="18">
        <v>37</v>
      </c>
      <c r="E54" s="18">
        <v>37</v>
      </c>
      <c r="F54" s="18">
        <f>Table1[[#This Row],[New position]]-Table1[[#This Row],[Old position]]</f>
        <v>0</v>
      </c>
      <c r="G54" s="26">
        <v>0.33300000000000002</v>
      </c>
      <c r="H54" s="21">
        <v>1426212.07</v>
      </c>
      <c r="I54" s="11"/>
      <c r="K54" s="58"/>
      <c r="L54" s="58"/>
      <c r="M54"/>
    </row>
    <row r="55" spans="1:13">
      <c r="A55" s="18" t="s">
        <v>57</v>
      </c>
      <c r="B55" s="18" t="s">
        <v>19</v>
      </c>
      <c r="C55" s="47">
        <v>58392.54</v>
      </c>
      <c r="D55" s="18">
        <v>24</v>
      </c>
      <c r="E55" s="18">
        <v>24</v>
      </c>
      <c r="F55" s="18">
        <f>Table1[[#This Row],[New position]]-Table1[[#This Row],[Old position]]</f>
        <v>0</v>
      </c>
      <c r="G55" s="18">
        <v>0.33300000000000002</v>
      </c>
      <c r="H55" s="21">
        <v>1426212.07</v>
      </c>
      <c r="I55" s="11"/>
      <c r="J55" s="1"/>
      <c r="K55" s="58"/>
      <c r="L55" s="58"/>
      <c r="M55"/>
    </row>
    <row r="56" spans="1:13">
      <c r="A56" s="18" t="s">
        <v>61</v>
      </c>
      <c r="B56" s="18" t="s">
        <v>19</v>
      </c>
      <c r="C56" s="47">
        <v>71820</v>
      </c>
      <c r="D56" s="18">
        <v>19</v>
      </c>
      <c r="E56" s="18">
        <v>20</v>
      </c>
      <c r="F56" s="18">
        <f>Table1[[#This Row],[New position]]-Table1[[#This Row],[Old position]]</f>
        <v>1</v>
      </c>
      <c r="G56" s="18">
        <v>0.33300000000000002</v>
      </c>
      <c r="H56" s="21">
        <v>1426212.07</v>
      </c>
      <c r="I56" s="11"/>
      <c r="J56" s="1"/>
      <c r="K56" s="58"/>
      <c r="L56" s="58"/>
      <c r="M56"/>
    </row>
    <row r="57" spans="1:13">
      <c r="A57" s="18" t="s">
        <v>63</v>
      </c>
      <c r="B57" s="18" t="s">
        <v>19</v>
      </c>
      <c r="C57" s="47">
        <v>57700</v>
      </c>
      <c r="D57" s="18">
        <v>12</v>
      </c>
      <c r="E57" s="18">
        <v>12</v>
      </c>
      <c r="F57" s="18">
        <f>Table1[[#This Row],[New position]]-Table1[[#This Row],[Old position]]</f>
        <v>0</v>
      </c>
      <c r="G57" s="18">
        <v>0.16700000000000001</v>
      </c>
      <c r="H57" s="21">
        <v>713106.25</v>
      </c>
      <c r="I57" s="11"/>
      <c r="J57" s="15"/>
      <c r="K57" s="58"/>
      <c r="L57" s="58"/>
      <c r="M57"/>
    </row>
    <row r="58" spans="1:13">
      <c r="A58" s="18" t="s">
        <v>67</v>
      </c>
      <c r="B58" s="18" t="s">
        <v>19</v>
      </c>
      <c r="C58" s="47">
        <v>44818.5</v>
      </c>
      <c r="D58" s="18">
        <v>16</v>
      </c>
      <c r="E58" s="18">
        <v>16</v>
      </c>
      <c r="F58" s="18">
        <f>Table1[[#This Row],[New position]]-Table1[[#This Row],[Old position]]</f>
        <v>0</v>
      </c>
      <c r="G58" s="18">
        <v>0.16700000000000001</v>
      </c>
      <c r="H58" s="21">
        <v>713106.25</v>
      </c>
      <c r="I58" s="11"/>
      <c r="J58" s="1"/>
      <c r="K58" s="58"/>
      <c r="L58" s="58"/>
      <c r="M58"/>
    </row>
    <row r="59" spans="1:13">
      <c r="A59" s="18" t="s">
        <v>73</v>
      </c>
      <c r="B59" s="18" t="s">
        <v>19</v>
      </c>
      <c r="C59" s="47">
        <v>21250</v>
      </c>
      <c r="D59" s="18">
        <v>0</v>
      </c>
      <c r="E59" s="18">
        <v>34</v>
      </c>
      <c r="F59" s="18">
        <f>Table1[[#This Row],[New position]]-Table1[[#This Row],[Old position]]</f>
        <v>34</v>
      </c>
      <c r="G59" s="18">
        <v>0.16700000000000001</v>
      </c>
      <c r="H59" s="21">
        <v>713106.25</v>
      </c>
      <c r="I59" s="11"/>
      <c r="J59" s="53"/>
      <c r="M59"/>
    </row>
    <row r="60" spans="1:13">
      <c r="A60" s="18" t="s">
        <v>37</v>
      </c>
      <c r="B60" s="18"/>
      <c r="C60" s="47"/>
      <c r="D60" s="18"/>
      <c r="E60" s="18"/>
      <c r="F60" s="18"/>
      <c r="G60" s="52">
        <v>29</v>
      </c>
      <c r="H60" s="21"/>
      <c r="I60" s="11"/>
      <c r="J60" s="1"/>
    </row>
    <row r="61" spans="1:13">
      <c r="A61" s="18" t="s">
        <v>46</v>
      </c>
      <c r="B61" s="18"/>
      <c r="C61" s="47"/>
      <c r="D61" s="18">
        <v>500</v>
      </c>
      <c r="E61" s="18">
        <v>500</v>
      </c>
      <c r="F61" s="18">
        <v>0</v>
      </c>
      <c r="G61" s="52"/>
      <c r="H61" s="21"/>
      <c r="I61" s="11"/>
      <c r="J61" s="1"/>
    </row>
    <row r="62" spans="1:13">
      <c r="A62" s="51"/>
      <c r="B62" s="40"/>
      <c r="C62" s="50"/>
      <c r="D62" s="41"/>
      <c r="E62" s="42"/>
      <c r="F62" s="43"/>
      <c r="G62" s="44"/>
      <c r="H62" s="45"/>
      <c r="I62" s="9"/>
    </row>
    <row r="63" spans="1:13">
      <c r="B63" s="10" t="s">
        <v>58</v>
      </c>
      <c r="D63" s="7"/>
      <c r="E63" s="10" t="s">
        <v>55</v>
      </c>
      <c r="F63" s="1"/>
      <c r="G63" s="49"/>
      <c r="H63" s="3" t="s">
        <v>3</v>
      </c>
    </row>
    <row r="64" spans="1:13">
      <c r="B64" s="10" t="s">
        <v>2</v>
      </c>
      <c r="D64" s="7"/>
      <c r="E64" s="10" t="s">
        <v>56</v>
      </c>
      <c r="F64" s="1"/>
      <c r="G64" s="49"/>
      <c r="H64" s="3" t="s">
        <v>4</v>
      </c>
    </row>
    <row r="65" spans="1:10">
      <c r="D65" s="1"/>
      <c r="G65"/>
      <c r="H65" s="1"/>
      <c r="J65" s="49"/>
    </row>
    <row r="66" spans="1:10">
      <c r="B66" s="5"/>
      <c r="D66" s="1"/>
      <c r="E66" s="5"/>
      <c r="F66" s="49"/>
      <c r="H66" s="6"/>
    </row>
    <row r="67" spans="1:10">
      <c r="H67" s="1"/>
      <c r="I67" s="1"/>
    </row>
    <row r="68" spans="1:10">
      <c r="A68" s="10"/>
      <c r="G68" s="53"/>
    </row>
    <row r="69" spans="1:10">
      <c r="A69" s="10"/>
      <c r="D69" s="54"/>
      <c r="H69" s="54"/>
    </row>
    <row r="70" spans="1:10">
      <c r="D70" s="54"/>
      <c r="G70" s="53"/>
    </row>
    <row r="71" spans="1:10">
      <c r="A71" s="4"/>
      <c r="D71" s="54"/>
    </row>
    <row r="72" spans="1:10">
      <c r="G72" s="5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2" sqref="D22"/>
    </sheetView>
  </sheetViews>
  <sheetFormatPr defaultColWidth="8.875"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2021-07-12T05:37:53Z</cp:lastPrinted>
  <dcterms:created xsi:type="dcterms:W3CDTF">2020-06-30T03:42:56Z</dcterms:created>
  <dcterms:modified xsi:type="dcterms:W3CDTF">2021-07-16T10:34:25Z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