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15630" yWindow="1275" windowWidth="12075" windowHeight="14325" activeTab="1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 l="1"/>
  <c r="C8" i="1" l="1"/>
  <c r="C2" i="1" l="1"/>
</calcChain>
</file>

<file path=xl/sharedStrings.xml><?xml version="1.0" encoding="utf-8"?>
<sst xmlns="http://schemas.openxmlformats.org/spreadsheetml/2006/main" count="124" uniqueCount="76">
  <si>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</si>
  <si>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</si>
  <si>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</si>
  <si>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</si>
  <si>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</si>
  <si>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</si>
  <si>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</si>
  <si>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</si>
  <si>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</si>
  <si>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</si>
  <si>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</si>
  <si>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</si>
  <si>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</si>
  <si>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</si>
  <si>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</si>
  <si>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</si>
  <si>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</si>
  <si>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</si>
  <si>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</si>
  <si>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</si>
  <si>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</si>
  <si>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</si>
  <si>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</si>
  <si>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</si>
  <si>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</si>
  <si>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</si>
  <si>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</si>
  <si>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</si>
  <si>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</si>
  <si>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</si>
  <si>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</si>
  <si>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</si>
  <si>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</si>
  <si>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</si>
  <si>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</si>
  <si>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</si>
  <si>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</si>
  <si>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</si>
  <si>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</si>
  <si>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</si>
  <si>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</si>
  <si>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</si>
  <si>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</si>
  <si>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COF</t>
  </si>
  <si>
    <t>EZU</t>
  </si>
  <si>
    <t>ES Bear Put</t>
  </si>
  <si>
    <t>NWSA</t>
  </si>
  <si>
    <t>TXT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</si>
  <si>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</si>
  <si>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</si>
  <si>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</si>
  <si>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</si>
  <si>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</si>
  <si>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</si>
  <si>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</si>
  <si>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</si>
  <si>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</si>
  <si>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</si>
  <si>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</si>
  <si>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</si>
  <si>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</si>
  <si>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</si>
  <si>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</si>
  <si>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</si>
  <si>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</si>
  <si>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</si>
  <si>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</si>
  <si>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</si>
  <si>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</si>
  <si>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</si>
  <si>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</si>
  <si>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</si>
  <si>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</si>
  <si>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</si>
  <si>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</si>
  <si>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3 orders filled.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</si>
</sst>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_ &quot;¥&quot;* #,##0.0_ ;_ &quot;¥&quot;* \-#,##0.0_ ;_ &quot;¥&quot;* &quot;-&quot;?_ ;_ @_ 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72" fontId="0" fillId="0" borderId="0" xfId="0" applyNumberFormat="1" applyAlignment="1">
      <alignment vertical="center"/>
    </xf>
    <xf numFmtId="164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4" zoomScale="91" zoomScaleNormal="91" workbookViewId="0">
      <selection activeCell="K60" sqref="K60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9.140625" style="1"/>
    <col min="14" max="14" width="15.42578125" style="1" bestFit="1" customWidth="1"/>
    <col min="15" max="16384" width="9.140625" style="1"/>
  </cols>
  <sheetData>
    <row r="1" spans="1:13" s="28" customFormat="1" ht="12.75">
      <c r="A1" s="55" t="s">
        <v>0</v>
      </c>
      <c r="B1" s="55"/>
      <c r="C1" s="27">
        <v>44398</v>
      </c>
      <c r="E1" s="29"/>
      <c r="F1" s="29"/>
      <c r="H1" s="30"/>
    </row>
    <row r="2" spans="1:13" s="28" customFormat="1" ht="12.75">
      <c r="A2" s="55" t="s">
        <v>11</v>
      </c>
      <c r="B2" s="55"/>
      <c r="C2" s="31">
        <f>C8/C7</f>
        <v>3.9211856239143854</v>
      </c>
      <c r="D2" s="32"/>
      <c r="E2" s="33"/>
      <c r="F2" s="34"/>
      <c r="H2" s="35"/>
    </row>
    <row r="3" spans="1:13" s="28" customFormat="1" ht="27" customHeight="1">
      <c r="A3" s="57" t="s">
        <v>12</v>
      </c>
      <c r="B3" s="57"/>
      <c r="C3" s="40">
        <f>(C8-SUM(H38:H44))/C7</f>
        <v>2.0637818240606958</v>
      </c>
      <c r="D3" s="32"/>
      <c r="E3" s="33"/>
      <c r="F3" s="34"/>
      <c r="H3" s="35"/>
    </row>
    <row r="4" spans="1:13" s="28" customFormat="1" ht="12.75">
      <c r="A4" s="55" t="s">
        <v>9</v>
      </c>
      <c r="B4" s="55"/>
      <c r="C4" s="36">
        <v>63976358</v>
      </c>
      <c r="D4" s="32"/>
      <c r="E4" s="37"/>
      <c r="F4" s="37"/>
      <c r="H4" s="35"/>
    </row>
    <row r="5" spans="1:13" s="28" customFormat="1" ht="12.75">
      <c r="A5" s="55" t="s">
        <v>7</v>
      </c>
      <c r="B5" s="55"/>
      <c r="C5" s="36">
        <v>0</v>
      </c>
      <c r="D5" s="32"/>
      <c r="E5" s="37"/>
      <c r="F5" s="37"/>
      <c r="H5" s="35"/>
    </row>
    <row r="6" spans="1:13" s="28" customFormat="1" ht="12.75">
      <c r="A6" s="55" t="s">
        <v>8</v>
      </c>
      <c r="B6" s="55"/>
      <c r="C6" s="36">
        <v>0</v>
      </c>
      <c r="D6" s="32"/>
      <c r="E6" s="37"/>
      <c r="F6" s="37"/>
      <c r="H6" s="35"/>
    </row>
    <row r="7" spans="1:13" s="28" customFormat="1" ht="12.75">
      <c r="A7" s="55" t="s">
        <v>10</v>
      </c>
      <c r="B7" s="55"/>
      <c r="C7" s="36">
        <f>C4-C6</f>
        <v>63976358</v>
      </c>
      <c r="D7" s="32"/>
      <c r="E7" s="37"/>
      <c r="F7" s="37"/>
      <c r="G7" s="42"/>
      <c r="H7" s="39"/>
    </row>
    <row r="8" spans="1:13" s="28" customFormat="1" ht="26.25" customHeight="1">
      <c r="A8" s="56" t="s">
        <v>6</v>
      </c>
      <c r="B8" s="56"/>
      <c r="C8" s="24">
        <f>SUM(Table1[Target allocation ($)])</f>
        <v>250863175.26000008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561.65</v>
      </c>
      <c r="D11" s="18">
        <v>2334</v>
      </c>
      <c r="E11" s="18">
        <v>2057</v>
      </c>
      <c r="F11" s="18">
        <f>Table1[[#This Row],[New position]]-Table1[[#This Row],[Old position]]</f>
        <v>-277</v>
      </c>
      <c r="G11" s="26">
        <v>0.35</v>
      </c>
      <c r="H11" s="21">
        <v>1155290.99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248.9</v>
      </c>
      <c r="D12" s="18">
        <v>5983</v>
      </c>
      <c r="E12" s="18">
        <v>4642</v>
      </c>
      <c r="F12" s="18">
        <f>Table1[[#This Row],[New position]]-Table1[[#This Row],[Old position]]</f>
        <v>-1341</v>
      </c>
      <c r="G12" s="26">
        <v>0.35</v>
      </c>
      <c r="H12" s="21">
        <v>1155290.99</v>
      </c>
      <c r="I12" s="22"/>
      <c r="J12"/>
      <c r="K12" s="51"/>
      <c r="L12" s="51"/>
      <c r="M12"/>
    </row>
    <row r="13" spans="1:13">
      <c r="A13" s="18" t="s">
        <v>43</v>
      </c>
      <c r="B13" s="18" t="s">
        <v>18</v>
      </c>
      <c r="C13" s="41">
        <v>157.97999999999999</v>
      </c>
      <c r="D13" s="18">
        <v>8406</v>
      </c>
      <c r="E13" s="18">
        <v>7313</v>
      </c>
      <c r="F13" s="18">
        <f>Table1[[#This Row],[New position]]-Table1[[#This Row],[Old position]]</f>
        <v>-1093</v>
      </c>
      <c r="G13" s="26">
        <v>0.35</v>
      </c>
      <c r="H13" s="21">
        <v>1155290.99</v>
      </c>
      <c r="I13" s="11"/>
      <c r="K13" s="51"/>
      <c r="L13" s="51"/>
      <c r="M13"/>
    </row>
    <row r="14" spans="1:13">
      <c r="A14" s="18" t="s">
        <v>46</v>
      </c>
      <c r="B14" s="18" t="s">
        <v>18</v>
      </c>
      <c r="C14" s="41">
        <v>24.32</v>
      </c>
      <c r="D14" s="18">
        <v>27073</v>
      </c>
      <c r="E14" s="18">
        <v>23752</v>
      </c>
      <c r="F14" s="18">
        <f>Table1[[#This Row],[New position]]-Table1[[#This Row],[Old position]]</f>
        <v>-3321</v>
      </c>
      <c r="G14" s="26">
        <v>0.17499999999999999</v>
      </c>
      <c r="H14" s="21">
        <v>577645.5</v>
      </c>
      <c r="I14" s="11"/>
      <c r="K14" s="51"/>
      <c r="L14" s="51"/>
      <c r="M14"/>
    </row>
    <row r="15" spans="1:13">
      <c r="A15" s="18" t="s">
        <v>47</v>
      </c>
      <c r="B15" s="18" t="s">
        <v>18</v>
      </c>
      <c r="C15" s="41">
        <v>67.069999999999993</v>
      </c>
      <c r="D15" s="18">
        <v>19786</v>
      </c>
      <c r="E15" s="18">
        <v>17225</v>
      </c>
      <c r="F15" s="18">
        <f>Table1[[#This Row],[New position]]-Table1[[#This Row],[Old position]]</f>
        <v>-2561</v>
      </c>
      <c r="G15" s="26">
        <v>0.35</v>
      </c>
      <c r="H15" s="21">
        <v>1155290.99</v>
      </c>
      <c r="I15" s="11"/>
      <c r="K15" s="51"/>
      <c r="L15" s="51"/>
      <c r="M15"/>
    </row>
    <row r="16" spans="1:13">
      <c r="A16" s="18" t="s">
        <v>48</v>
      </c>
      <c r="B16" s="18" t="s">
        <v>18</v>
      </c>
      <c r="C16" s="41">
        <v>364.76</v>
      </c>
      <c r="D16" s="18">
        <v>3668</v>
      </c>
      <c r="E16" s="18">
        <v>3167</v>
      </c>
      <c r="F16" s="18">
        <f>Table1[[#This Row],[New position]]-Table1[[#This Row],[Old position]]</f>
        <v>-501</v>
      </c>
      <c r="G16" s="26">
        <v>0.35</v>
      </c>
      <c r="H16" s="21">
        <v>1155290.99</v>
      </c>
      <c r="I16" s="11"/>
      <c r="K16" s="51"/>
      <c r="L16" s="51"/>
      <c r="M16"/>
    </row>
    <row r="17" spans="1:13">
      <c r="A17" s="18" t="s">
        <v>50</v>
      </c>
      <c r="B17" s="18" t="s">
        <v>18</v>
      </c>
      <c r="C17" s="41">
        <v>45.3</v>
      </c>
      <c r="D17" s="18">
        <v>30434</v>
      </c>
      <c r="E17" s="18">
        <v>25503</v>
      </c>
      <c r="F17" s="18">
        <f>Table1[[#This Row],[New position]]-Table1[[#This Row],[Old position]]</f>
        <v>-4931</v>
      </c>
      <c r="G17" s="26">
        <v>0.35</v>
      </c>
      <c r="H17" s="21">
        <v>1155290.99</v>
      </c>
      <c r="I17" s="11"/>
      <c r="K17" s="51"/>
      <c r="L17" s="51"/>
      <c r="M17"/>
    </row>
    <row r="18" spans="1:13">
      <c r="A18" s="18" t="s">
        <v>51</v>
      </c>
      <c r="B18" s="18" t="s">
        <v>18</v>
      </c>
      <c r="C18" s="41">
        <v>31.27</v>
      </c>
      <c r="D18" s="18">
        <v>42304</v>
      </c>
      <c r="E18" s="18">
        <v>36946</v>
      </c>
      <c r="F18" s="18">
        <f>Table1[[#This Row],[New position]]-Table1[[#This Row],[Old position]]</f>
        <v>-5358</v>
      </c>
      <c r="G18" s="26">
        <v>0.35</v>
      </c>
      <c r="H18" s="21">
        <v>1155290.99</v>
      </c>
      <c r="I18" s="11"/>
      <c r="K18" s="51"/>
      <c r="L18" s="51"/>
      <c r="M18"/>
    </row>
    <row r="19" spans="1:13">
      <c r="A19" s="18" t="s">
        <v>57</v>
      </c>
      <c r="B19" s="18" t="s">
        <v>18</v>
      </c>
      <c r="C19" s="41">
        <v>43.79</v>
      </c>
      <c r="D19" s="18">
        <v>30287</v>
      </c>
      <c r="E19" s="18">
        <v>26383</v>
      </c>
      <c r="F19" s="18">
        <f>Table1[[#This Row],[New position]]-Table1[[#This Row],[Old position]]</f>
        <v>-3904</v>
      </c>
      <c r="G19" s="26">
        <v>0.35</v>
      </c>
      <c r="H19" s="21">
        <v>1155290.99</v>
      </c>
      <c r="I19" s="11"/>
      <c r="K19" s="51"/>
      <c r="L19" s="51"/>
      <c r="M19"/>
    </row>
    <row r="20" spans="1:13">
      <c r="A20" s="18" t="s">
        <v>58</v>
      </c>
      <c r="B20" s="18" t="s">
        <v>18</v>
      </c>
      <c r="C20" s="41">
        <v>93.16</v>
      </c>
      <c r="D20" s="18">
        <v>14475</v>
      </c>
      <c r="E20" s="18">
        <v>12401</v>
      </c>
      <c r="F20" s="18">
        <f>Table1[[#This Row],[New position]]-Table1[[#This Row],[Old position]]</f>
        <v>-2074</v>
      </c>
      <c r="G20" s="26">
        <v>0.35</v>
      </c>
      <c r="H20" s="21">
        <v>1155290.99</v>
      </c>
      <c r="I20" s="11"/>
      <c r="K20" s="51"/>
      <c r="L20" s="51"/>
      <c r="M20"/>
    </row>
    <row r="21" spans="1:13">
      <c r="A21" s="18" t="s">
        <v>62</v>
      </c>
      <c r="B21" s="18" t="s">
        <v>18</v>
      </c>
      <c r="C21" s="41">
        <v>170.65</v>
      </c>
      <c r="D21" s="18">
        <v>7627</v>
      </c>
      <c r="E21" s="18">
        <v>6770</v>
      </c>
      <c r="F21" s="18">
        <f>Table1[[#This Row],[New position]]-Table1[[#This Row],[Old position]]</f>
        <v>-857</v>
      </c>
      <c r="G21" s="26">
        <v>0.35</v>
      </c>
      <c r="H21" s="21">
        <v>1155290.99</v>
      </c>
      <c r="I21" s="11"/>
      <c r="K21" s="51"/>
      <c r="L21" s="51"/>
      <c r="M21"/>
    </row>
    <row r="22" spans="1:13">
      <c r="A22" s="18" t="s">
        <v>63</v>
      </c>
      <c r="B22" s="18" t="s">
        <v>18</v>
      </c>
      <c r="C22" s="41">
        <v>69.739999999999995</v>
      </c>
      <c r="D22" s="18">
        <v>18869</v>
      </c>
      <c r="E22" s="18">
        <v>16566</v>
      </c>
      <c r="F22" s="18">
        <f>Table1[[#This Row],[New position]]-Table1[[#This Row],[Old position]]</f>
        <v>-2303</v>
      </c>
      <c r="G22" s="26">
        <v>0.35</v>
      </c>
      <c r="H22" s="21">
        <v>1155290.99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372.12</v>
      </c>
      <c r="D23" s="18">
        <v>3538</v>
      </c>
      <c r="E23" s="18">
        <v>3105</v>
      </c>
      <c r="F23" s="18">
        <f>Table1[[#This Row],[New position]]-Table1[[#This Row],[Old position]]</f>
        <v>-433</v>
      </c>
      <c r="G23" s="26">
        <v>0.35</v>
      </c>
      <c r="H23" s="21">
        <v>1155290.99</v>
      </c>
      <c r="I23" s="11"/>
      <c r="K23" s="51"/>
      <c r="L23" s="51"/>
      <c r="M23"/>
    </row>
    <row r="24" spans="1:13">
      <c r="A24" s="18" t="s">
        <v>67</v>
      </c>
      <c r="B24" s="18" t="s">
        <v>18</v>
      </c>
      <c r="C24" s="41">
        <v>74.459999999999994</v>
      </c>
      <c r="D24" s="18">
        <v>9146</v>
      </c>
      <c r="E24" s="18">
        <v>7758</v>
      </c>
      <c r="F24" s="18">
        <f>Table1[[#This Row],[New position]]-Table1[[#This Row],[Old position]]</f>
        <v>-1388</v>
      </c>
      <c r="G24" s="26">
        <v>0.17499999999999999</v>
      </c>
      <c r="H24" s="21">
        <v>577645.5</v>
      </c>
      <c r="I24" s="50"/>
      <c r="K24" s="51"/>
      <c r="L24" s="51"/>
      <c r="M24"/>
    </row>
    <row r="25" spans="1:13">
      <c r="A25" s="18" t="s">
        <v>68</v>
      </c>
      <c r="B25" s="18" t="s">
        <v>18</v>
      </c>
      <c r="C25" s="41">
        <v>255.68</v>
      </c>
      <c r="D25" s="18">
        <v>5176</v>
      </c>
      <c r="E25" s="18">
        <v>4519</v>
      </c>
      <c r="F25" s="18">
        <f>Table1[[#This Row],[New position]]-Table1[[#This Row],[Old position]]</f>
        <v>-657</v>
      </c>
      <c r="G25" s="26">
        <v>0.35</v>
      </c>
      <c r="H25" s="21">
        <v>1155290.99</v>
      </c>
      <c r="I25" s="50"/>
      <c r="K25" s="51"/>
      <c r="L25" s="51"/>
      <c r="M25"/>
    </row>
    <row r="26" spans="1:13">
      <c r="A26" s="18" t="s">
        <v>72</v>
      </c>
      <c r="B26" s="18" t="s">
        <v>18</v>
      </c>
      <c r="C26" s="41">
        <v>255</v>
      </c>
      <c r="D26" s="18">
        <v>5222</v>
      </c>
      <c r="E26" s="18">
        <v>4531</v>
      </c>
      <c r="F26" s="18">
        <f>Table1[[#This Row],[New position]]-Table1[[#This Row],[Old position]]</f>
        <v>-691</v>
      </c>
      <c r="G26" s="26">
        <v>0.35</v>
      </c>
      <c r="H26" s="21">
        <v>1155290.99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359.19</v>
      </c>
      <c r="D27" s="18">
        <v>258793</v>
      </c>
      <c r="E27" s="18">
        <v>225146</v>
      </c>
      <c r="F27" s="18">
        <f>Table1[[#This Row],[New position]]-Table1[[#This Row],[Old position]]</f>
        <v>-33647</v>
      </c>
      <c r="G27" s="26">
        <v>24.5</v>
      </c>
      <c r="H27" s="21">
        <v>80870369.340000004</v>
      </c>
      <c r="I27" s="11"/>
      <c r="K27" s="51"/>
      <c r="L27" s="51"/>
      <c r="M27"/>
    </row>
    <row r="28" spans="1:13">
      <c r="A28" s="18" t="s">
        <v>38</v>
      </c>
      <c r="B28" s="18" t="s">
        <v>18</v>
      </c>
      <c r="C28" s="41">
        <v>99.08</v>
      </c>
      <c r="D28" s="18">
        <v>18256</v>
      </c>
      <c r="E28" s="18">
        <v>16029</v>
      </c>
      <c r="F28" s="18">
        <f>Table1[[#This Row],[New position]]-Table1[[#This Row],[Old position]]</f>
        <v>-2227</v>
      </c>
      <c r="G28" s="26">
        <v>0.48099999999999998</v>
      </c>
      <c r="H28" s="21">
        <v>1588172.91</v>
      </c>
      <c r="I28" s="11"/>
      <c r="K28" s="51"/>
      <c r="L28" s="51"/>
      <c r="M28"/>
    </row>
    <row r="29" spans="1:13">
      <c r="A29" s="18" t="s">
        <v>41</v>
      </c>
      <c r="B29" s="18" t="s">
        <v>18</v>
      </c>
      <c r="C29" s="41">
        <v>63.69</v>
      </c>
      <c r="D29" s="18">
        <v>27976</v>
      </c>
      <c r="E29" s="18">
        <v>24936</v>
      </c>
      <c r="F29" s="18">
        <f>Table1[[#This Row],[New position]]-Table1[[#This Row],[Old position]]</f>
        <v>-3040</v>
      </c>
      <c r="G29" s="26">
        <v>0.48099999999999998</v>
      </c>
      <c r="H29" s="21">
        <v>1588172.91</v>
      </c>
      <c r="I29" s="11"/>
      <c r="K29" s="51"/>
      <c r="L29" s="51"/>
      <c r="M29"/>
    </row>
    <row r="30" spans="1:13">
      <c r="A30" s="18" t="s">
        <v>42</v>
      </c>
      <c r="B30" s="18" t="s">
        <v>18</v>
      </c>
      <c r="C30" s="41">
        <v>48.28</v>
      </c>
      <c r="D30" s="18">
        <v>38026</v>
      </c>
      <c r="E30" s="18">
        <v>32895</v>
      </c>
      <c r="F30" s="18">
        <f>Table1[[#This Row],[New position]]-Table1[[#This Row],[Old position]]</f>
        <v>-5131</v>
      </c>
      <c r="G30" s="26">
        <v>0.48099999999999998</v>
      </c>
      <c r="H30" s="21">
        <v>1588172.91</v>
      </c>
      <c r="I30" s="11"/>
      <c r="K30" s="51"/>
      <c r="L30" s="51"/>
      <c r="M30"/>
    </row>
    <row r="31" spans="1:13">
      <c r="A31" s="18" t="s">
        <v>66</v>
      </c>
      <c r="B31" s="18" t="s">
        <v>18</v>
      </c>
      <c r="C31" s="41">
        <v>82.31</v>
      </c>
      <c r="D31" s="18">
        <v>22600</v>
      </c>
      <c r="E31" s="18">
        <v>19295</v>
      </c>
      <c r="F31" s="18">
        <f>Table1[[#This Row],[New position]]-Table1[[#This Row],[Old position]]</f>
        <v>-3305</v>
      </c>
      <c r="G31" s="26">
        <v>0.48099999999999998</v>
      </c>
      <c r="H31" s="21">
        <v>1588172.91</v>
      </c>
      <c r="I31" s="49"/>
      <c r="K31" s="51"/>
      <c r="L31" s="51"/>
      <c r="M31"/>
    </row>
    <row r="32" spans="1:13">
      <c r="A32" s="18">
        <v>2823</v>
      </c>
      <c r="B32" s="18" t="s">
        <v>18</v>
      </c>
      <c r="C32" s="41">
        <v>2.48</v>
      </c>
      <c r="D32" s="18">
        <v>727000</v>
      </c>
      <c r="E32" s="18">
        <v>640400</v>
      </c>
      <c r="F32" s="18">
        <f>Table1[[#This Row],[New position]]-Table1[[#This Row],[Old position]]</f>
        <v>-86600</v>
      </c>
      <c r="G32" s="26">
        <v>0.48099999999999998</v>
      </c>
      <c r="H32" s="21">
        <v>1588172.91</v>
      </c>
      <c r="I32" s="11"/>
      <c r="K32" s="51"/>
      <c r="L32" s="51"/>
      <c r="M32"/>
    </row>
    <row r="33" spans="1:14">
      <c r="A33" s="18">
        <v>2800</v>
      </c>
      <c r="B33" s="18" t="s">
        <v>18</v>
      </c>
      <c r="C33" s="41">
        <v>3.57</v>
      </c>
      <c r="D33" s="18">
        <v>501000</v>
      </c>
      <c r="E33" s="18">
        <v>445000</v>
      </c>
      <c r="F33" s="18">
        <f>Table1[[#This Row],[New position]]-Table1[[#This Row],[Old position]]</f>
        <v>-56000</v>
      </c>
      <c r="G33" s="26">
        <v>0.48099999999999998</v>
      </c>
      <c r="H33" s="21">
        <v>1588172.91</v>
      </c>
      <c r="I33" s="11"/>
      <c r="K33" s="51"/>
      <c r="L33" s="51"/>
      <c r="M33"/>
    </row>
    <row r="34" spans="1:14">
      <c r="A34" s="18" t="s">
        <v>44</v>
      </c>
      <c r="B34" s="18" t="s">
        <v>18</v>
      </c>
      <c r="C34" s="41">
        <v>48.37</v>
      </c>
      <c r="D34" s="18">
        <v>75636</v>
      </c>
      <c r="E34" s="18">
        <v>65668</v>
      </c>
      <c r="F34" s="18">
        <f>Table1[[#This Row],[New position]]-Table1[[#This Row],[Old position]]</f>
        <v>-9968</v>
      </c>
      <c r="G34" s="26">
        <v>0.96199999999999997</v>
      </c>
      <c r="H34" s="21">
        <v>3176345.83</v>
      </c>
      <c r="I34" s="11"/>
      <c r="K34" s="51"/>
      <c r="L34" s="51"/>
      <c r="M34"/>
    </row>
    <row r="35" spans="1:14">
      <c r="A35" s="18" t="s">
        <v>52</v>
      </c>
      <c r="B35" s="18" t="s">
        <v>18</v>
      </c>
      <c r="C35" s="41">
        <v>42.82</v>
      </c>
      <c r="D35" s="18">
        <v>39144</v>
      </c>
      <c r="E35" s="18">
        <v>33807</v>
      </c>
      <c r="F35" s="18">
        <f>Table1[[#This Row],[New position]]-Table1[[#This Row],[Old position]]</f>
        <v>-5337</v>
      </c>
      <c r="G35" s="26">
        <v>0.439</v>
      </c>
      <c r="H35" s="21">
        <v>1447635.73</v>
      </c>
      <c r="I35" s="11"/>
      <c r="K35" s="51"/>
      <c r="L35" s="51"/>
      <c r="M35"/>
    </row>
    <row r="36" spans="1:14">
      <c r="A36" s="18" t="s">
        <v>60</v>
      </c>
      <c r="B36" s="18" t="s">
        <v>18</v>
      </c>
      <c r="C36" s="41">
        <v>36.07</v>
      </c>
      <c r="D36" s="18">
        <v>50078</v>
      </c>
      <c r="E36" s="18">
        <v>44030</v>
      </c>
      <c r="F36" s="18">
        <f>Table1[[#This Row],[New position]]-Table1[[#This Row],[Old position]]</f>
        <v>-6048</v>
      </c>
      <c r="G36" s="26">
        <v>0.48099999999999998</v>
      </c>
      <c r="H36" s="21">
        <v>1588172.91</v>
      </c>
      <c r="I36" s="48"/>
      <c r="K36" s="51"/>
      <c r="L36" s="51"/>
      <c r="M36"/>
    </row>
    <row r="37" spans="1:14">
      <c r="A37" s="18" t="s">
        <v>73</v>
      </c>
      <c r="B37" s="18" t="s">
        <v>18</v>
      </c>
      <c r="C37" s="41">
        <v>38.49</v>
      </c>
      <c r="D37" s="18">
        <v>46166</v>
      </c>
      <c r="E37" s="18">
        <v>41262</v>
      </c>
      <c r="F37" s="18">
        <f>Table1[[#This Row],[New position]]-Table1[[#This Row],[Old position]]</f>
        <v>-4904</v>
      </c>
      <c r="G37" s="26">
        <v>0.48099999999999998</v>
      </c>
      <c r="H37" s="21">
        <v>1588162.02</v>
      </c>
      <c r="I37" s="11"/>
      <c r="K37" s="51"/>
      <c r="L37" s="51"/>
      <c r="M37"/>
    </row>
    <row r="38" spans="1:14">
      <c r="A38" s="18" t="s">
        <v>40</v>
      </c>
      <c r="B38" s="18" t="s">
        <v>18</v>
      </c>
      <c r="C38" s="41">
        <v>30.64</v>
      </c>
      <c r="D38" s="18">
        <v>733726</v>
      </c>
      <c r="E38" s="18">
        <v>646377</v>
      </c>
      <c r="F38" s="18">
        <f>Table1[[#This Row],[New position]]-Table1[[#This Row],[Old position]]</f>
        <v>-87349</v>
      </c>
      <c r="G38" s="26">
        <v>6</v>
      </c>
      <c r="H38" s="21">
        <v>19804988.41</v>
      </c>
      <c r="I38" s="11"/>
      <c r="K38" s="41"/>
      <c r="L38" s="53"/>
      <c r="M38"/>
      <c r="N38" s="54"/>
    </row>
    <row r="39" spans="1:14">
      <c r="A39" s="18" t="s">
        <v>69</v>
      </c>
      <c r="B39" s="18" t="s">
        <v>18</v>
      </c>
      <c r="C39" s="41">
        <v>106.31</v>
      </c>
      <c r="D39" s="18">
        <v>211192</v>
      </c>
      <c r="E39" s="18">
        <v>186295</v>
      </c>
      <c r="F39" s="18">
        <f>Table1[[#This Row],[New position]]-Table1[[#This Row],[Old position]]</f>
        <v>-24897</v>
      </c>
      <c r="G39" s="26">
        <v>6</v>
      </c>
      <c r="H39" s="21">
        <v>19804988.41</v>
      </c>
      <c r="I39" s="50"/>
      <c r="K39" s="51"/>
      <c r="L39" s="51"/>
      <c r="M39"/>
    </row>
    <row r="40" spans="1:14">
      <c r="A40" s="18" t="s">
        <v>49</v>
      </c>
      <c r="B40" s="18" t="s">
        <v>18</v>
      </c>
      <c r="C40" s="41">
        <v>5.59</v>
      </c>
      <c r="D40" s="18">
        <v>2021706</v>
      </c>
      <c r="E40" s="18">
        <v>1771466</v>
      </c>
      <c r="F40" s="18">
        <f>Table1[[#This Row],[New position]]-Table1[[#This Row],[Old position]]</f>
        <v>-250240</v>
      </c>
      <c r="G40" s="26">
        <v>3</v>
      </c>
      <c r="H40" s="21">
        <v>9902494.1999999993</v>
      </c>
      <c r="I40" s="11"/>
      <c r="K40" s="51"/>
      <c r="L40" s="51"/>
      <c r="M40"/>
    </row>
    <row r="41" spans="1:14">
      <c r="A41" s="18" t="s">
        <v>20</v>
      </c>
      <c r="B41" s="18" t="s">
        <v>19</v>
      </c>
      <c r="C41" s="41">
        <v>220554.69</v>
      </c>
      <c r="D41" s="18">
        <v>102</v>
      </c>
      <c r="E41" s="18">
        <v>90</v>
      </c>
      <c r="F41" s="18">
        <f>Table1[[#This Row],[New position]]-Table1[[#This Row],[Old position]]</f>
        <v>-12</v>
      </c>
      <c r="G41" s="26">
        <v>6</v>
      </c>
      <c r="H41" s="21">
        <v>19804988.41</v>
      </c>
      <c r="I41" s="11"/>
      <c r="K41" s="51"/>
      <c r="L41" s="51"/>
      <c r="M41"/>
    </row>
    <row r="42" spans="1:14">
      <c r="A42" s="18" t="s">
        <v>33</v>
      </c>
      <c r="B42" s="18" t="s">
        <v>19</v>
      </c>
      <c r="C42" s="41">
        <v>232059.4</v>
      </c>
      <c r="D42" s="18">
        <v>97</v>
      </c>
      <c r="E42" s="18">
        <v>85</v>
      </c>
      <c r="F42" s="18">
        <f>Table1[[#This Row],[New position]]-Table1[[#This Row],[Old position]]</f>
        <v>-12</v>
      </c>
      <c r="G42" s="26">
        <v>6</v>
      </c>
      <c r="H42" s="21">
        <v>19804988.41</v>
      </c>
      <c r="I42" s="11"/>
      <c r="K42" s="51"/>
      <c r="L42" s="51"/>
      <c r="M42"/>
    </row>
    <row r="43" spans="1:14" ht="14.25" customHeight="1">
      <c r="A43" s="18" t="s">
        <v>34</v>
      </c>
      <c r="B43" s="18" t="s">
        <v>19</v>
      </c>
      <c r="C43" s="41">
        <v>95743.73</v>
      </c>
      <c r="D43" s="18">
        <v>233</v>
      </c>
      <c r="E43" s="18">
        <v>207</v>
      </c>
      <c r="F43" s="18">
        <f>Table1[[#This Row],[New position]]-Table1[[#This Row],[Old position]]</f>
        <v>-26</v>
      </c>
      <c r="G43" s="26">
        <v>6</v>
      </c>
      <c r="H43" s="21">
        <v>19804988.41</v>
      </c>
      <c r="I43" s="11"/>
      <c r="K43" s="51"/>
      <c r="L43" s="51"/>
      <c r="M43"/>
    </row>
    <row r="44" spans="1:14" ht="14.25" customHeight="1">
      <c r="A44" s="18" t="s">
        <v>74</v>
      </c>
      <c r="B44" s="18" t="s">
        <v>19</v>
      </c>
      <c r="C44" s="41">
        <v>250607.4</v>
      </c>
      <c r="D44" s="18">
        <v>45</v>
      </c>
      <c r="E44" s="18">
        <v>40</v>
      </c>
      <c r="F44" s="18">
        <f>Table1[[#This Row],[New position]]-Table1[[#This Row],[Old position]]</f>
        <v>-5</v>
      </c>
      <c r="G44" s="26">
        <v>3</v>
      </c>
      <c r="H44" s="21">
        <v>9902494.1999999993</v>
      </c>
      <c r="I44" s="11"/>
      <c r="K44" s="51"/>
      <c r="L44" s="51"/>
      <c r="M44"/>
    </row>
    <row r="45" spans="1:14" ht="14.25" customHeight="1">
      <c r="A45" s="18" t="s">
        <v>70</v>
      </c>
      <c r="B45" s="18" t="s">
        <v>18</v>
      </c>
      <c r="C45" s="41">
        <v>34.340000000000003</v>
      </c>
      <c r="D45" s="18">
        <v>108985</v>
      </c>
      <c r="E45" s="18">
        <v>96122</v>
      </c>
      <c r="F45" s="18">
        <f>Table1[[#This Row],[New position]]-Table1[[#This Row],[Old position]]</f>
        <v>-12863</v>
      </c>
      <c r="G45" s="26">
        <v>1</v>
      </c>
      <c r="H45" s="21">
        <v>3300831.4</v>
      </c>
      <c r="I45" s="50"/>
      <c r="K45" s="51"/>
      <c r="L45" s="51"/>
      <c r="M45"/>
    </row>
    <row r="46" spans="1:14">
      <c r="A46" s="18" t="s">
        <v>21</v>
      </c>
      <c r="B46" s="18" t="s">
        <v>19</v>
      </c>
      <c r="C46" s="41">
        <v>106670.42</v>
      </c>
      <c r="D46" s="18">
        <v>12</v>
      </c>
      <c r="E46" s="18">
        <v>10</v>
      </c>
      <c r="F46" s="18">
        <f>Table1[[#This Row],[New position]]-Table1[[#This Row],[Old position]]</f>
        <v>-2</v>
      </c>
      <c r="G46" s="26">
        <v>0.33300000000000002</v>
      </c>
      <c r="H46" s="21">
        <v>1100277.02</v>
      </c>
      <c r="I46" s="11"/>
      <c r="K46" s="51"/>
      <c r="L46" s="51"/>
      <c r="M46"/>
    </row>
    <row r="47" spans="1:14">
      <c r="A47" s="18" t="s">
        <v>22</v>
      </c>
      <c r="B47" s="18" t="s">
        <v>19</v>
      </c>
      <c r="C47" s="41">
        <v>69225</v>
      </c>
      <c r="D47" s="18">
        <v>9</v>
      </c>
      <c r="E47" s="18">
        <v>8</v>
      </c>
      <c r="F47" s="18">
        <f>Table1[[#This Row],[New position]]-Table1[[#This Row],[Old position]]</f>
        <v>-1</v>
      </c>
      <c r="G47" s="26">
        <v>0.16700000000000001</v>
      </c>
      <c r="H47" s="21">
        <v>550138.68000000005</v>
      </c>
      <c r="I47" s="11"/>
      <c r="K47" s="51"/>
      <c r="L47" s="51"/>
      <c r="M47"/>
    </row>
    <row r="48" spans="1:14">
      <c r="A48" s="18" t="s">
        <v>23</v>
      </c>
      <c r="B48" s="18" t="s">
        <v>19</v>
      </c>
      <c r="C48" s="41">
        <v>266262</v>
      </c>
      <c r="D48" s="18">
        <v>5</v>
      </c>
      <c r="E48" s="18">
        <v>4</v>
      </c>
      <c r="F48" s="18">
        <f>Table1[[#This Row],[New position]]-Table1[[#This Row],[Old position]]</f>
        <v>-1</v>
      </c>
      <c r="G48" s="26">
        <v>0.33300000000000002</v>
      </c>
      <c r="H48" s="21">
        <v>1100277.02</v>
      </c>
      <c r="I48" s="11"/>
      <c r="J48" s="47"/>
      <c r="K48" s="51"/>
      <c r="L48" s="51"/>
      <c r="M48"/>
    </row>
    <row r="49" spans="1:13">
      <c r="A49" s="18" t="s">
        <v>24</v>
      </c>
      <c r="B49" s="18" t="s">
        <v>19</v>
      </c>
      <c r="C49" s="41">
        <v>21671.759999999998</v>
      </c>
      <c r="D49" s="18">
        <v>29</v>
      </c>
      <c r="E49" s="18">
        <v>25</v>
      </c>
      <c r="F49" s="18">
        <f>Table1[[#This Row],[New position]]-Table1[[#This Row],[Old position]]</f>
        <v>-4</v>
      </c>
      <c r="G49" s="26">
        <v>0.16700000000000001</v>
      </c>
      <c r="H49" s="21">
        <v>550138.68000000005</v>
      </c>
      <c r="I49" s="11" t="s">
        <v>75</v>
      </c>
      <c r="K49" s="51"/>
      <c r="L49" s="51"/>
      <c r="M49"/>
    </row>
    <row r="50" spans="1:13">
      <c r="A50" s="18" t="s">
        <v>25</v>
      </c>
      <c r="B50" s="18" t="s">
        <v>19</v>
      </c>
      <c r="C50" s="41">
        <v>28462.51</v>
      </c>
      <c r="D50" s="18">
        <v>45</v>
      </c>
      <c r="E50" s="18">
        <v>39</v>
      </c>
      <c r="F50" s="18">
        <f>Table1[[#This Row],[New position]]-Table1[[#This Row],[Old position]]</f>
        <v>-6</v>
      </c>
      <c r="G50" s="26">
        <v>0.33300000000000002</v>
      </c>
      <c r="H50" s="21">
        <v>1100277.02</v>
      </c>
      <c r="I50" s="11"/>
      <c r="K50" s="51"/>
      <c r="L50" s="51"/>
      <c r="M50"/>
    </row>
    <row r="51" spans="1:13">
      <c r="A51" s="18" t="s">
        <v>26</v>
      </c>
      <c r="B51" s="18" t="s">
        <v>19</v>
      </c>
      <c r="C51" s="41">
        <v>89094.57</v>
      </c>
      <c r="D51" s="18">
        <v>14</v>
      </c>
      <c r="E51" s="18">
        <v>12</v>
      </c>
      <c r="F51" s="18">
        <f>Table1[[#This Row],[New position]]-Table1[[#This Row],[Old position]]</f>
        <v>-2</v>
      </c>
      <c r="G51" s="26">
        <v>0.33300000000000002</v>
      </c>
      <c r="H51" s="21">
        <v>1100277.02</v>
      </c>
      <c r="I51" s="11"/>
      <c r="K51" s="51"/>
      <c r="L51" s="51"/>
      <c r="M51"/>
    </row>
    <row r="52" spans="1:13">
      <c r="A52" s="18" t="s">
        <v>27</v>
      </c>
      <c r="B52" s="18" t="s">
        <v>19</v>
      </c>
      <c r="C52" s="41">
        <v>61244.25</v>
      </c>
      <c r="D52" s="18">
        <v>20</v>
      </c>
      <c r="E52" s="18">
        <v>18</v>
      </c>
      <c r="F52" s="18">
        <f>Table1[[#This Row],[New position]]-Table1[[#This Row],[Old position]]</f>
        <v>-2</v>
      </c>
      <c r="G52" s="26">
        <v>0.33300000000000002</v>
      </c>
      <c r="H52" s="21">
        <v>1100277.02</v>
      </c>
      <c r="I52" s="11"/>
      <c r="K52" s="51"/>
      <c r="L52" s="51"/>
      <c r="M52"/>
    </row>
    <row r="53" spans="1:13">
      <c r="A53" s="18" t="s">
        <v>35</v>
      </c>
      <c r="B53" s="18" t="s">
        <v>19</v>
      </c>
      <c r="C53" s="41">
        <v>85486.79</v>
      </c>
      <c r="D53" s="18">
        <v>14</v>
      </c>
      <c r="E53" s="18">
        <v>13</v>
      </c>
      <c r="F53" s="18">
        <f>Table1[[#This Row],[New position]]-Table1[[#This Row],[Old position]]</f>
        <v>-1</v>
      </c>
      <c r="G53" s="26">
        <v>0.33300000000000002</v>
      </c>
      <c r="H53" s="21">
        <v>1100277.02</v>
      </c>
      <c r="I53" s="11"/>
      <c r="K53" s="51"/>
      <c r="L53" s="51"/>
      <c r="M53"/>
    </row>
    <row r="54" spans="1:13">
      <c r="A54" s="18" t="s">
        <v>36</v>
      </c>
      <c r="B54" s="18" t="s">
        <v>19</v>
      </c>
      <c r="C54" s="41">
        <v>39050.67</v>
      </c>
      <c r="D54" s="18">
        <v>15</v>
      </c>
      <c r="E54" s="18">
        <v>14</v>
      </c>
      <c r="F54" s="18">
        <f>Table1[[#This Row],[New position]]-Table1[[#This Row],[Old position]]</f>
        <v>-1</v>
      </c>
      <c r="G54" s="45">
        <v>0.16700000000000001</v>
      </c>
      <c r="H54" s="21">
        <v>550138.68000000005</v>
      </c>
      <c r="I54" s="11"/>
      <c r="K54" s="51"/>
      <c r="L54" s="51"/>
      <c r="M54"/>
    </row>
    <row r="55" spans="1:13">
      <c r="A55" s="18" t="s">
        <v>39</v>
      </c>
      <c r="B55" s="18" t="s">
        <v>19</v>
      </c>
      <c r="C55" s="41">
        <v>37920</v>
      </c>
      <c r="D55" s="18">
        <v>32</v>
      </c>
      <c r="E55" s="18">
        <v>29</v>
      </c>
      <c r="F55" s="18">
        <f>Table1[[#This Row],[New position]]-Table1[[#This Row],[Old position]]</f>
        <v>-3</v>
      </c>
      <c r="G55" s="26">
        <v>0.33300000000000002</v>
      </c>
      <c r="H55" s="21">
        <v>1100277.02</v>
      </c>
      <c r="I55" s="11"/>
      <c r="K55" s="51"/>
      <c r="L55" s="51"/>
      <c r="M55"/>
    </row>
    <row r="56" spans="1:13">
      <c r="A56" s="18" t="s">
        <v>55</v>
      </c>
      <c r="B56" s="18" t="s">
        <v>19</v>
      </c>
      <c r="C56" s="41">
        <v>62795.519999999997</v>
      </c>
      <c r="D56" s="18">
        <v>21</v>
      </c>
      <c r="E56" s="18">
        <v>18</v>
      </c>
      <c r="F56" s="18">
        <f>Table1[[#This Row],[New position]]-Table1[[#This Row],[Old position]]</f>
        <v>-3</v>
      </c>
      <c r="G56" s="18">
        <v>0.33300000000000002</v>
      </c>
      <c r="H56" s="21">
        <v>1100277.02</v>
      </c>
      <c r="I56" s="11"/>
      <c r="J56" s="1"/>
      <c r="K56" s="51"/>
      <c r="L56" s="51"/>
      <c r="M56"/>
    </row>
    <row r="57" spans="1:13">
      <c r="A57" s="18" t="s">
        <v>59</v>
      </c>
      <c r="B57" s="18" t="s">
        <v>19</v>
      </c>
      <c r="C57" s="41">
        <v>67960</v>
      </c>
      <c r="D57" s="18">
        <v>18</v>
      </c>
      <c r="E57" s="18">
        <v>16</v>
      </c>
      <c r="F57" s="18">
        <f>Table1[[#This Row],[New position]]-Table1[[#This Row],[Old position]]</f>
        <v>-2</v>
      </c>
      <c r="G57" s="18">
        <v>0.33300000000000002</v>
      </c>
      <c r="H57" s="21">
        <v>1100277.02</v>
      </c>
      <c r="I57" s="11"/>
      <c r="J57" s="1"/>
      <c r="K57" s="51"/>
      <c r="L57" s="51"/>
      <c r="M57"/>
    </row>
    <row r="58" spans="1:13">
      <c r="A58" s="18" t="s">
        <v>61</v>
      </c>
      <c r="B58" s="18" t="s">
        <v>19</v>
      </c>
      <c r="C58" s="41">
        <v>58372.91</v>
      </c>
      <c r="D58" s="18">
        <v>11</v>
      </c>
      <c r="E58" s="18">
        <v>9</v>
      </c>
      <c r="F58" s="18">
        <f>Table1[[#This Row],[New position]]-Table1[[#This Row],[Old position]]</f>
        <v>-2</v>
      </c>
      <c r="G58" s="18">
        <v>0.16700000000000001</v>
      </c>
      <c r="H58" s="21">
        <v>550138.68000000005</v>
      </c>
      <c r="I58" s="11"/>
      <c r="J58" s="15"/>
      <c r="K58" s="51"/>
      <c r="L58" s="51"/>
      <c r="M58"/>
    </row>
    <row r="59" spans="1:13">
      <c r="A59" s="18" t="s">
        <v>65</v>
      </c>
      <c r="B59" s="18" t="s">
        <v>19</v>
      </c>
      <c r="C59" s="41">
        <v>44220</v>
      </c>
      <c r="D59" s="18">
        <v>14</v>
      </c>
      <c r="E59" s="18">
        <v>12</v>
      </c>
      <c r="F59" s="18">
        <f>Table1[[#This Row],[New position]]-Table1[[#This Row],[Old position]]</f>
        <v>-2</v>
      </c>
      <c r="G59" s="18">
        <v>0.16700000000000001</v>
      </c>
      <c r="H59" s="21">
        <v>550138.68000000005</v>
      </c>
      <c r="I59" s="11"/>
      <c r="J59" s="1"/>
      <c r="K59" s="51"/>
      <c r="L59" s="51"/>
      <c r="M59"/>
    </row>
    <row r="60" spans="1:13">
      <c r="A60" s="18" t="s">
        <v>71</v>
      </c>
      <c r="B60" s="18" t="s">
        <v>19</v>
      </c>
      <c r="C60" s="41">
        <v>22762.48</v>
      </c>
      <c r="D60" s="18">
        <v>29</v>
      </c>
      <c r="E60" s="18">
        <v>24</v>
      </c>
      <c r="F60" s="18">
        <f>Table1[[#This Row],[New position]]-Table1[[#This Row],[Old position]]</f>
        <v>-5</v>
      </c>
      <c r="G60" s="18">
        <v>0.16700000000000001</v>
      </c>
      <c r="H60" s="21">
        <v>550138.68000000005</v>
      </c>
      <c r="I60" s="11"/>
      <c r="J60" s="46"/>
      <c r="M60"/>
    </row>
    <row r="61" spans="1:13">
      <c r="A61" s="18" t="s">
        <v>37</v>
      </c>
      <c r="B61" s="18"/>
      <c r="C61" s="41"/>
      <c r="D61" s="18"/>
      <c r="E61" s="18"/>
      <c r="F61" s="18"/>
      <c r="G61" s="45">
        <v>24</v>
      </c>
      <c r="H61" s="21"/>
      <c r="I61" s="11"/>
      <c r="J61" s="1"/>
    </row>
    <row r="62" spans="1:13">
      <c r="A62" s="18" t="s">
        <v>45</v>
      </c>
      <c r="B62" s="18"/>
      <c r="C62" s="41"/>
      <c r="D62" s="18">
        <v>200</v>
      </c>
      <c r="E62" s="18">
        <v>0</v>
      </c>
      <c r="F62" s="18">
        <v>0</v>
      </c>
      <c r="G62" s="45"/>
      <c r="H62" s="21"/>
      <c r="I62" s="11"/>
      <c r="J62" s="1"/>
    </row>
    <row r="63" spans="1:13">
      <c r="A63" s="44"/>
      <c r="B63" s="10" t="s">
        <v>56</v>
      </c>
      <c r="D63" s="7"/>
      <c r="E63" s="10" t="s">
        <v>53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54</v>
      </c>
      <c r="F64" s="1"/>
      <c r="G64" s="43"/>
      <c r="H64" s="3" t="s">
        <v>4</v>
      </c>
    </row>
    <row r="65" spans="1:10">
      <c r="D65" s="1"/>
      <c r="G65"/>
      <c r="H65" s="1"/>
    </row>
    <row r="66" spans="1:10">
      <c r="B66" s="5"/>
      <c r="D66" s="1"/>
      <c r="E66" s="5"/>
      <c r="F66" s="43"/>
      <c r="H66" s="6"/>
      <c r="J66" s="43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</row>
    <row r="73" spans="1:10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2" sqref="M22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2021-07-26T04:07:40Z</cp:lastPrinted>
  <dcterms:created xsi:type="dcterms:W3CDTF">2020-06-30T03:42:56Z</dcterms:created>
  <dcterms:modified xsi:type="dcterms:W3CDTF">2021-07-26T04:10:09Z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