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0" documentId="14_{9D042E93-7D13-4F6F-B53C-50146CA50168}" xr6:coauthVersionLast="47" xr6:coauthVersionMax="47" xr10:uidLastSave="{00000000-0000-0000-0000-000000000000}"/>
  <bookViews>
    <workbookView xWindow="3510" yWindow="615" windowWidth="21465" windowHeight="15585" xr2:uid="{00000000-000D-0000-FFFF-FFFF00000000}"/>
  </bookViews>
  <sheets>
    <sheet name="Sheet1" sheetId="1" r:id="rId1"/>
    <sheet name="Sheet2" sheetId="8" r:id="rId2"/>
    <sheet name="Sheet1 (2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L63" i="9"/>
  <c r="F51" i="9"/>
  <c r="L62" i="9"/>
  <c r="F40" i="9"/>
  <c r="L61" i="9"/>
  <c r="F63" i="9"/>
  <c r="L60" i="9"/>
  <c r="F19" i="9"/>
  <c r="L59" i="9"/>
  <c r="F47" i="9"/>
  <c r="L58" i="9"/>
  <c r="F17" i="9"/>
  <c r="L57" i="9"/>
  <c r="F39" i="9"/>
  <c r="L56" i="9"/>
  <c r="F61" i="9"/>
  <c r="L55" i="9"/>
  <c r="F31" i="9"/>
  <c r="L54" i="9"/>
  <c r="F33" i="9"/>
  <c r="L53" i="9"/>
  <c r="F14" i="9"/>
  <c r="L52" i="9"/>
  <c r="F50" i="9"/>
  <c r="L51" i="9"/>
  <c r="F60" i="9"/>
  <c r="L50" i="9"/>
  <c r="F52" i="9"/>
  <c r="L49" i="9"/>
  <c r="F32" i="9"/>
  <c r="L48" i="9"/>
  <c r="F34" i="9"/>
  <c r="L47" i="9"/>
  <c r="F46" i="9"/>
  <c r="L46" i="9"/>
  <c r="F27" i="9"/>
  <c r="L45" i="9"/>
  <c r="F15" i="9"/>
  <c r="L44" i="9"/>
  <c r="F28" i="9"/>
  <c r="L43" i="9"/>
  <c r="F13" i="9"/>
  <c r="L42" i="9"/>
  <c r="F58" i="9"/>
  <c r="L41" i="9"/>
  <c r="F64" i="9"/>
  <c r="L40" i="9"/>
  <c r="F59" i="9"/>
  <c r="L39" i="9"/>
  <c r="F62" i="9"/>
  <c r="L38" i="9"/>
  <c r="F20" i="9"/>
  <c r="L37" i="9"/>
  <c r="F53" i="9"/>
  <c r="L36" i="9"/>
  <c r="F26" i="9"/>
  <c r="L35" i="9"/>
  <c r="F41" i="9"/>
  <c r="L34" i="9"/>
  <c r="F21" i="9"/>
  <c r="L33" i="9"/>
  <c r="F24" i="9"/>
  <c r="L32" i="9"/>
  <c r="F25" i="9"/>
  <c r="L31" i="9"/>
  <c r="F11" i="9"/>
  <c r="L30" i="9"/>
  <c r="F12" i="9"/>
  <c r="L29" i="9"/>
  <c r="F48" i="9"/>
  <c r="L28" i="9"/>
  <c r="F57" i="9"/>
  <c r="L27" i="9"/>
  <c r="F49" i="9"/>
  <c r="L26" i="9"/>
  <c r="F43" i="9"/>
  <c r="L25" i="9"/>
  <c r="F44" i="9"/>
  <c r="L24" i="9"/>
  <c r="F42" i="9"/>
  <c r="L23" i="9"/>
  <c r="F22" i="9"/>
  <c r="L22" i="9"/>
  <c r="F54" i="9"/>
  <c r="L21" i="9"/>
  <c r="F37" i="9"/>
  <c r="L20" i="9"/>
  <c r="F55" i="9"/>
  <c r="L19" i="9"/>
  <c r="F38" i="9"/>
  <c r="L18" i="9"/>
  <c r="F23" i="9"/>
  <c r="L17" i="9"/>
  <c r="F45" i="9"/>
  <c r="L16" i="9"/>
  <c r="F36" i="9"/>
  <c r="L15" i="9"/>
  <c r="F35" i="9"/>
  <c r="L14" i="9"/>
  <c r="F56" i="9"/>
  <c r="L13" i="9"/>
  <c r="F29" i="9"/>
  <c r="L12" i="9"/>
  <c r="F18" i="9"/>
  <c r="L11" i="9"/>
  <c r="F30" i="9"/>
  <c r="C8" i="9"/>
  <c r="C7" i="9"/>
  <c r="C3" i="9"/>
  <c r="C2" i="9"/>
  <c r="F20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11" i="1"/>
  <c r="C8" i="1" l="1"/>
  <c r="C7" i="1" l="1"/>
  <c r="C2" i="1" l="1"/>
</calcChain>
</file>

<file path=xl/sharedStrings.xml><?xml version="1.0" encoding="utf-8"?>
<sst xmlns="http://schemas.openxmlformats.org/spreadsheetml/2006/main" count="258" uniqueCount="78">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</sst>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165" fontId="18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宋体"/>
        <scheme val="none"/>
      </font>
      <fill>
        <patternFill patternType="solid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6</xdr:row>
      <xdr:rowOff>3476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AE8520-2985-4119-9620-3A5B5E4B6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5379" y="381828"/>
          <a:ext cx="3174447" cy="6035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4" totalsRowShown="0" headerRowDxfId="27" dataDxfId="25" headerRowBorderDxfId="26" tableBorderDxfId="24" totalsRowBorderDxfId="23">
  <autoFilter ref="A10:I64" xr:uid="{00000000-0009-0000-0100-000001000000}"/>
  <tableColumns count="9">
    <tableColumn id="1" xr3:uid="{00000000-0010-0000-0000-000001000000}" name="Symbol" dataDxfId="22"/>
    <tableColumn id="2" xr3:uid="{00000000-0010-0000-0000-000002000000}" name="SecType" dataDxfId="21"/>
    <tableColumn id="5" xr3:uid="{00000000-0010-0000-0000-000005000000}" name="Last_Price" dataDxfId="20" dataCellStyle="Currency"/>
    <tableColumn id="12" xr3:uid="{00000000-0010-0000-0000-00000C000000}" name="Old position" dataDxfId="19" dataCellStyle="Currency"/>
    <tableColumn id="13" xr3:uid="{00000000-0010-0000-0000-00000D000000}" name="New position" dataDxfId="18" dataCellStyle="Currency"/>
    <tableColumn id="7" xr3:uid="{00000000-0010-0000-0000-000007000000}" name="Change" dataDxfId="17">
      <calculatedColumnFormula>ROUND(Table1[[#This Row],[New position]]-Table1[[#This Row],[Old position]], -2)</calculatedColumnFormula>
    </tableColumn>
    <tableColumn id="4" xr3:uid="{00000000-0010-0000-0000-000004000000}" name="Weights (%)" dataDxfId="16"/>
    <tableColumn id="3" xr3:uid="{00000000-0010-0000-0000-000003000000}" name="Target allocation ($)" dataDxfId="15" dataCellStyle="Currency"/>
    <tableColumn id="8" xr3:uid="{00000000-0010-0000-0000-000008000000}" name="Comments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0:I64" totalsRowShown="0" headerRowDxfId="13" dataDxfId="11" headerRowBorderDxfId="12" tableBorderDxfId="10" totalsRowBorderDxfId="9">
  <autoFilter ref="A10:I64" xr:uid="{00000000-0009-0000-0100-000002000000}"/>
  <sortState xmlns:xlrd2="http://schemas.microsoft.com/office/spreadsheetml/2017/richdata2" ref="A11:I64">
    <sortCondition ref="A10:A64"/>
  </sortState>
  <tableColumns count="9">
    <tableColumn id="1" xr3:uid="{00000000-0010-0000-0100-000001000000}" name="Symbol" dataDxfId="8"/>
    <tableColumn id="2" xr3:uid="{00000000-0010-0000-0100-000002000000}" name="SecType" dataDxfId="7"/>
    <tableColumn id="5" xr3:uid="{00000000-0010-0000-0100-000005000000}" name="Last_Price" dataDxfId="6" dataCellStyle="Currency"/>
    <tableColumn id="12" xr3:uid="{00000000-0010-0000-0100-00000C000000}" name="Old position" dataDxfId="5" dataCellStyle="Currency"/>
    <tableColumn id="13" xr3:uid="{00000000-0010-0000-0100-00000D000000}" name="New position" dataDxfId="4" dataCellStyle="Currency"/>
    <tableColumn id="7" xr3:uid="{00000000-0010-0000-0100-000007000000}" name="Change" dataDxfId="3">
      <calculatedColumnFormula>ROUND(Table13[[#This Row],[New position]]-Table13[[#This Row],[Old position]], -2)</calculatedColumnFormula>
    </tableColumn>
    <tableColumn id="4" xr3:uid="{00000000-0010-0000-0100-000004000000}" name="Weights (%)" dataDxfId="2"/>
    <tableColumn id="3" xr3:uid="{00000000-0010-0000-0100-000003000000}" name="Target allocation ($)" dataDxfId="1" dataCellStyle="Currency"/>
    <tableColumn id="8" xr3:uid="{00000000-0010-0000-01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zoomScale="87" zoomScaleNormal="87" workbookViewId="0">
      <selection activeCell="J18" sqref="J18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44431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6.1304745199104662</v>
      </c>
      <c r="D2" s="54"/>
      <c r="E2" s="33"/>
      <c r="F2" s="34"/>
      <c r="H2" s="35"/>
    </row>
    <row r="3" spans="1:13" s="28" customFormat="1" ht="12.75" customHeight="1">
      <c r="A3" s="59" t="s">
        <v>12</v>
      </c>
      <c r="B3" s="59"/>
      <c r="C3" s="40">
        <f>(C8-SUM(H36:H47))/C7</f>
        <v>2.7096019935087141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17101706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17101706</v>
      </c>
      <c r="D7" s="32"/>
      <c r="E7" s="37"/>
      <c r="F7" s="37"/>
      <c r="G7" s="42"/>
      <c r="H7" s="39"/>
    </row>
    <row r="8" spans="1:13" s="28" customFormat="1" ht="13.5" customHeight="1">
      <c r="A8" s="58" t="s">
        <v>6</v>
      </c>
      <c r="B8" s="58"/>
      <c r="C8" s="24">
        <f>SUM(Table1[Target allocation ($)])</f>
        <v>104841572.87999994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249.34</v>
      </c>
      <c r="D11" s="18">
        <v>1372</v>
      </c>
      <c r="E11" s="18">
        <v>1372</v>
      </c>
      <c r="F11" s="18">
        <f>Table1[[#This Row],[New position]]-Table1[[#This Row],[Old position]]</f>
        <v>0</v>
      </c>
      <c r="G11" s="26">
        <v>0.29799999999999999</v>
      </c>
      <c r="H11" s="21">
        <v>344644.95</v>
      </c>
      <c r="I11" s="22"/>
      <c r="J11"/>
      <c r="K11"/>
      <c r="L11" s="51"/>
      <c r="M11"/>
    </row>
    <row r="12" spans="1:13">
      <c r="A12" s="18" t="s">
        <v>38</v>
      </c>
      <c r="B12" s="18" t="s">
        <v>17</v>
      </c>
      <c r="C12" s="41">
        <v>169.35</v>
      </c>
      <c r="D12" s="18">
        <v>1980</v>
      </c>
      <c r="E12" s="18">
        <v>1980</v>
      </c>
      <c r="F12" s="18">
        <f>Table1[[#This Row],[New position]]-Table1[[#This Row],[Old position]]</f>
        <v>0</v>
      </c>
      <c r="G12" s="26">
        <v>0.29799999999999999</v>
      </c>
      <c r="H12" s="21">
        <v>344644.95</v>
      </c>
      <c r="I12" s="11"/>
      <c r="K12"/>
      <c r="L12" s="51"/>
      <c r="M12"/>
    </row>
    <row r="13" spans="1:13">
      <c r="A13" s="18" t="s">
        <v>41</v>
      </c>
      <c r="B13" s="18" t="s">
        <v>17</v>
      </c>
      <c r="C13" s="41">
        <v>399.5</v>
      </c>
      <c r="D13" s="18">
        <v>857</v>
      </c>
      <c r="E13" s="18">
        <v>857</v>
      </c>
      <c r="F13" s="18">
        <f>Table1[[#This Row],[New position]]-Table1[[#This Row],[Old position]]</f>
        <v>0</v>
      </c>
      <c r="G13" s="26">
        <v>0.29799999999999999</v>
      </c>
      <c r="H13" s="21">
        <v>344644.95</v>
      </c>
      <c r="I13" s="11"/>
      <c r="K13"/>
      <c r="L13" s="51"/>
      <c r="M13"/>
    </row>
    <row r="14" spans="1:13">
      <c r="A14" s="18" t="s">
        <v>43</v>
      </c>
      <c r="B14" s="18" t="s">
        <v>17</v>
      </c>
      <c r="C14" s="41">
        <v>47.83</v>
      </c>
      <c r="D14" s="18">
        <v>7046</v>
      </c>
      <c r="E14" s="18">
        <v>0</v>
      </c>
      <c r="F14" s="18">
        <f>Table1[[#This Row],[New position]]-Table1[[#This Row],[Old position]]</f>
        <v>-7046</v>
      </c>
      <c r="G14" s="26">
        <v>0</v>
      </c>
      <c r="H14" s="21">
        <v>0</v>
      </c>
      <c r="I14" s="11"/>
      <c r="K14"/>
      <c r="L14" s="51"/>
      <c r="M14"/>
    </row>
    <row r="15" spans="1:13">
      <c r="A15" s="18" t="s">
        <v>44</v>
      </c>
      <c r="B15" s="18" t="s">
        <v>17</v>
      </c>
      <c r="C15" s="41">
        <v>36.450000000000003</v>
      </c>
      <c r="D15" s="18">
        <v>9306</v>
      </c>
      <c r="E15" s="18">
        <v>9306</v>
      </c>
      <c r="F15" s="18">
        <f>Table1[[#This Row],[New position]]-Table1[[#This Row],[Old position]]</f>
        <v>0</v>
      </c>
      <c r="G15" s="26">
        <v>0.29799999999999999</v>
      </c>
      <c r="H15" s="21">
        <v>344644.95</v>
      </c>
      <c r="I15" s="11"/>
      <c r="K15"/>
      <c r="L15" s="51"/>
      <c r="M15"/>
    </row>
    <row r="16" spans="1:13">
      <c r="A16" s="18" t="s">
        <v>50</v>
      </c>
      <c r="B16" s="18" t="s">
        <v>17</v>
      </c>
      <c r="C16" s="41">
        <v>45.67</v>
      </c>
      <c r="D16" s="18">
        <v>7370</v>
      </c>
      <c r="E16" s="18">
        <v>7370</v>
      </c>
      <c r="F16" s="18">
        <f>Table1[[#This Row],[New position]]-Table1[[#This Row],[Old position]]</f>
        <v>0</v>
      </c>
      <c r="G16" s="26">
        <v>0.29799999999999999</v>
      </c>
      <c r="H16" s="21">
        <v>344644.95</v>
      </c>
      <c r="I16" s="11"/>
      <c r="K16"/>
      <c r="L16" s="51"/>
      <c r="M16"/>
    </row>
    <row r="17" spans="1:13">
      <c r="A17" s="18" t="s">
        <v>51</v>
      </c>
      <c r="B17" s="18" t="s">
        <v>17</v>
      </c>
      <c r="C17" s="41">
        <v>117.16</v>
      </c>
      <c r="D17" s="18">
        <v>2849</v>
      </c>
      <c r="E17" s="18">
        <v>2942</v>
      </c>
      <c r="F17" s="18">
        <f>Table1[[#This Row],[New position]]-Table1[[#This Row],[Old position]]</f>
        <v>93</v>
      </c>
      <c r="G17" s="26">
        <v>0.29799999999999999</v>
      </c>
      <c r="H17" s="21">
        <v>344644.95</v>
      </c>
      <c r="I17" s="11"/>
      <c r="K17"/>
      <c r="L17" s="51"/>
      <c r="M17"/>
    </row>
    <row r="18" spans="1:13">
      <c r="A18" s="18" t="s">
        <v>55</v>
      </c>
      <c r="B18" s="18" t="s">
        <v>17</v>
      </c>
      <c r="C18" s="41">
        <v>177.56</v>
      </c>
      <c r="D18" s="18">
        <v>1907</v>
      </c>
      <c r="E18" s="18">
        <v>1907</v>
      </c>
      <c r="F18" s="18">
        <f>Table1[[#This Row],[New position]]-Table1[[#This Row],[Old position]]</f>
        <v>0</v>
      </c>
      <c r="G18" s="26">
        <v>0.29799999999999999</v>
      </c>
      <c r="H18" s="21">
        <v>344644.95</v>
      </c>
      <c r="I18" s="11"/>
      <c r="K18"/>
      <c r="L18" s="51"/>
      <c r="M18"/>
    </row>
    <row r="19" spans="1:13">
      <c r="A19" s="18" t="s">
        <v>56</v>
      </c>
      <c r="B19" s="18" t="s">
        <v>17</v>
      </c>
      <c r="C19" s="41">
        <v>73.400000000000006</v>
      </c>
      <c r="D19" s="18">
        <v>4611</v>
      </c>
      <c r="E19" s="18">
        <v>4611</v>
      </c>
      <c r="F19" s="18">
        <f>Table1[[#This Row],[New position]]-Table1[[#This Row],[Old position]]</f>
        <v>0</v>
      </c>
      <c r="G19" s="26">
        <v>0.29799999999999999</v>
      </c>
      <c r="H19" s="21">
        <v>344644.95</v>
      </c>
      <c r="I19" s="11"/>
      <c r="K19"/>
      <c r="L19" s="51"/>
      <c r="M19"/>
    </row>
    <row r="20" spans="1:13">
      <c r="A20" s="18" t="s">
        <v>57</v>
      </c>
      <c r="B20" s="18" t="s">
        <v>17</v>
      </c>
      <c r="C20" s="41">
        <v>402.25</v>
      </c>
      <c r="D20" s="18">
        <v>830</v>
      </c>
      <c r="E20" s="18">
        <v>857</v>
      </c>
      <c r="F20" s="18">
        <f>Table1[[#This Row],[New position]]-Table1[[#This Row],[Old position]]</f>
        <v>27</v>
      </c>
      <c r="G20" s="26">
        <v>0.29799999999999999</v>
      </c>
      <c r="H20" s="21">
        <v>344644.95</v>
      </c>
      <c r="I20" s="11"/>
      <c r="K20"/>
      <c r="L20" s="51"/>
      <c r="M20"/>
    </row>
    <row r="21" spans="1:13">
      <c r="A21" s="18" t="s">
        <v>60</v>
      </c>
      <c r="B21" s="18" t="s">
        <v>17</v>
      </c>
      <c r="C21" s="41">
        <v>302.39999999999998</v>
      </c>
      <c r="D21" s="18">
        <v>1116</v>
      </c>
      <c r="E21" s="18">
        <v>1116</v>
      </c>
      <c r="F21" s="18">
        <f>Table1[[#This Row],[New position]]-Table1[[#This Row],[Old position]]</f>
        <v>0</v>
      </c>
      <c r="G21" s="26">
        <v>0.29799999999999999</v>
      </c>
      <c r="H21" s="21">
        <v>344644.95</v>
      </c>
      <c r="I21" s="50"/>
      <c r="K21"/>
      <c r="L21" s="51"/>
      <c r="M21"/>
    </row>
    <row r="22" spans="1:13">
      <c r="A22" s="18" t="s">
        <v>64</v>
      </c>
      <c r="B22" s="18" t="s">
        <v>17</v>
      </c>
      <c r="C22" s="41">
        <v>253.4</v>
      </c>
      <c r="D22" s="18">
        <v>1344</v>
      </c>
      <c r="E22" s="18">
        <v>1344</v>
      </c>
      <c r="F22" s="18">
        <f>Table1[[#This Row],[New position]]-Table1[[#This Row],[Old position]]</f>
        <v>0</v>
      </c>
      <c r="G22" s="26">
        <v>0.29799999999999999</v>
      </c>
      <c r="H22" s="21">
        <v>344644.95</v>
      </c>
      <c r="I22" s="11"/>
      <c r="K22"/>
      <c r="L22" s="51"/>
      <c r="M22"/>
    </row>
    <row r="23" spans="1:13">
      <c r="A23" s="18" t="s">
        <v>67</v>
      </c>
      <c r="B23" s="18" t="s">
        <v>17</v>
      </c>
      <c r="C23" s="41">
        <v>123.03</v>
      </c>
      <c r="D23" s="18">
        <v>2738</v>
      </c>
      <c r="E23" s="18">
        <v>2738</v>
      </c>
      <c r="F23" s="18">
        <f>Table1[[#This Row],[New position]]-Table1[[#This Row],[Old position]]</f>
        <v>0</v>
      </c>
      <c r="G23" s="26">
        <v>0.29799999999999999</v>
      </c>
      <c r="H23" s="21">
        <v>344644.95</v>
      </c>
      <c r="I23" s="11"/>
      <c r="K23"/>
      <c r="L23" s="51"/>
      <c r="M23"/>
    </row>
    <row r="24" spans="1:13">
      <c r="A24" s="18" t="s">
        <v>68</v>
      </c>
      <c r="B24" s="18" t="s">
        <v>17</v>
      </c>
      <c r="C24" s="41">
        <v>190.28</v>
      </c>
      <c r="D24" s="18">
        <v>1782</v>
      </c>
      <c r="E24" s="18">
        <v>1782</v>
      </c>
      <c r="F24" s="18">
        <f>Table1[[#This Row],[New position]]-Table1[[#This Row],[Old position]]</f>
        <v>0</v>
      </c>
      <c r="G24" s="26">
        <v>0.29799999999999999</v>
      </c>
      <c r="H24" s="21">
        <v>344644.95</v>
      </c>
      <c r="I24" s="11"/>
      <c r="K24"/>
      <c r="L24" s="51"/>
      <c r="M24"/>
    </row>
    <row r="25" spans="1:13">
      <c r="A25" s="18" t="s">
        <v>72</v>
      </c>
      <c r="B25" s="18" t="s">
        <v>17</v>
      </c>
      <c r="C25" s="41">
        <v>391</v>
      </c>
      <c r="D25" s="18">
        <v>919</v>
      </c>
      <c r="E25" s="18">
        <v>881</v>
      </c>
      <c r="F25" s="18">
        <f>Table1[[#This Row],[New position]]-Table1[[#This Row],[Old position]]</f>
        <v>-38</v>
      </c>
      <c r="G25" s="26">
        <v>0.29799999999999999</v>
      </c>
      <c r="H25" s="21">
        <v>344644.95</v>
      </c>
      <c r="I25" s="55"/>
      <c r="K25"/>
      <c r="L25" s="51"/>
      <c r="M25"/>
    </row>
    <row r="26" spans="1:13">
      <c r="A26" s="18" t="s">
        <v>77</v>
      </c>
      <c r="B26" s="18" t="s">
        <v>17</v>
      </c>
      <c r="C26" s="41">
        <v>155.13</v>
      </c>
      <c r="D26" s="18">
        <v>0</v>
      </c>
      <c r="E26" s="18">
        <v>2222</v>
      </c>
      <c r="F26" s="18">
        <f>Table1[[#This Row],[New position]]-Table1[[#This Row],[Old position]]</f>
        <v>2222</v>
      </c>
      <c r="G26" s="26">
        <v>0.29799999999999999</v>
      </c>
      <c r="H26" s="21">
        <v>344644.95</v>
      </c>
      <c r="I26" s="11"/>
      <c r="K26"/>
      <c r="L26" s="51"/>
      <c r="M26"/>
    </row>
    <row r="27" spans="1:13">
      <c r="A27" s="18" t="s">
        <v>13</v>
      </c>
      <c r="B27" s="18" t="s">
        <v>17</v>
      </c>
      <c r="C27" s="41">
        <v>368.8</v>
      </c>
      <c r="D27" s="18">
        <v>81524</v>
      </c>
      <c r="E27" s="18">
        <v>85345</v>
      </c>
      <c r="F27" s="18">
        <f>Table1[[#This Row],[New position]]-Table1[[#This Row],[Old position]]</f>
        <v>3821</v>
      </c>
      <c r="G27" s="26">
        <v>27.169</v>
      </c>
      <c r="H27" s="21">
        <v>31475058.469999999</v>
      </c>
      <c r="I27" s="11"/>
      <c r="K27"/>
      <c r="L27" s="51"/>
      <c r="M27"/>
    </row>
    <row r="28" spans="1:13">
      <c r="A28" s="18" t="s">
        <v>37</v>
      </c>
      <c r="B28" s="18" t="s">
        <v>17</v>
      </c>
      <c r="C28" s="41">
        <v>46.84</v>
      </c>
      <c r="D28" s="18">
        <v>11971</v>
      </c>
      <c r="E28" s="18">
        <v>11971</v>
      </c>
      <c r="F28" s="18">
        <f>Table1[[#This Row],[New position]]-Table1[[#This Row],[Old position]]</f>
        <v>0</v>
      </c>
      <c r="G28" s="26">
        <v>0.48099999999999998</v>
      </c>
      <c r="H28" s="21">
        <v>557390.28</v>
      </c>
      <c r="I28" s="11"/>
      <c r="K28"/>
      <c r="L28" s="51"/>
      <c r="M28"/>
    </row>
    <row r="29" spans="1:13">
      <c r="A29" s="18" t="s">
        <v>59</v>
      </c>
      <c r="B29" s="18" t="s">
        <v>17</v>
      </c>
      <c r="C29" s="41">
        <v>75.010000000000005</v>
      </c>
      <c r="D29" s="18">
        <v>7425</v>
      </c>
      <c r="E29" s="18">
        <v>7425</v>
      </c>
      <c r="F29" s="18">
        <f>Table1[[#This Row],[New position]]-Table1[[#This Row],[Old position]]</f>
        <v>0</v>
      </c>
      <c r="G29" s="26">
        <v>0.48099999999999998</v>
      </c>
      <c r="H29" s="21">
        <v>557390.28</v>
      </c>
      <c r="I29" s="49"/>
      <c r="K29"/>
      <c r="L29" s="51"/>
      <c r="M29"/>
    </row>
    <row r="30" spans="1:13">
      <c r="A30" s="18">
        <v>2823</v>
      </c>
      <c r="B30" s="18" t="s">
        <v>17</v>
      </c>
      <c r="C30" s="41">
        <v>2.2400000000000002</v>
      </c>
      <c r="D30" s="18">
        <v>241200</v>
      </c>
      <c r="E30" s="18">
        <v>248800</v>
      </c>
      <c r="F30" s="18">
        <f>Table1[[#This Row],[New position]]-Table1[[#This Row],[Old position]]</f>
        <v>7600</v>
      </c>
      <c r="G30" s="26">
        <v>0.48099999999999998</v>
      </c>
      <c r="H30" s="21">
        <v>557390.28</v>
      </c>
      <c r="I30" s="11"/>
      <c r="K30"/>
      <c r="L30" s="51"/>
      <c r="M30"/>
    </row>
    <row r="31" spans="1:13">
      <c r="A31" s="18">
        <v>2800</v>
      </c>
      <c r="B31" s="18" t="s">
        <v>17</v>
      </c>
      <c r="C31" s="41">
        <v>3.29</v>
      </c>
      <c r="D31" s="18">
        <v>165500</v>
      </c>
      <c r="E31" s="18">
        <v>165500</v>
      </c>
      <c r="F31" s="18">
        <f>Table1[[#This Row],[New position]]-Table1[[#This Row],[Old position]]</f>
        <v>0</v>
      </c>
      <c r="G31" s="26">
        <v>0.48099999999999998</v>
      </c>
      <c r="H31" s="21">
        <v>557390.28</v>
      </c>
      <c r="I31" s="11"/>
      <c r="K31"/>
      <c r="L31" s="51"/>
      <c r="M31"/>
    </row>
    <row r="32" spans="1:13">
      <c r="A32" s="18" t="s">
        <v>39</v>
      </c>
      <c r="B32" s="18" t="s">
        <v>17</v>
      </c>
      <c r="C32" s="41">
        <v>50.19</v>
      </c>
      <c r="D32" s="18">
        <v>22339</v>
      </c>
      <c r="E32" s="18">
        <v>11106</v>
      </c>
      <c r="F32" s="18">
        <f>Table1[[#This Row],[New position]]-Table1[[#This Row],[Old position]]</f>
        <v>-11233</v>
      </c>
      <c r="G32" s="26">
        <v>0.48099999999999998</v>
      </c>
      <c r="H32" s="21">
        <v>557390.28</v>
      </c>
      <c r="I32" s="11"/>
      <c r="K32"/>
      <c r="L32" s="51"/>
      <c r="M32"/>
    </row>
    <row r="33" spans="1:14">
      <c r="A33" s="18" t="s">
        <v>45</v>
      </c>
      <c r="B33" s="18" t="s">
        <v>17</v>
      </c>
      <c r="C33" s="41">
        <v>44.86</v>
      </c>
      <c r="D33" s="18">
        <v>10967</v>
      </c>
      <c r="E33" s="18">
        <v>0</v>
      </c>
      <c r="F33" s="18">
        <f>Table1[[#This Row],[New position]]-Table1[[#This Row],[Old position]]</f>
        <v>-10967</v>
      </c>
      <c r="G33" s="26">
        <v>0</v>
      </c>
      <c r="H33" s="21">
        <v>0</v>
      </c>
      <c r="I33" s="11"/>
      <c r="K33"/>
      <c r="L33" s="51"/>
      <c r="M33"/>
    </row>
    <row r="34" spans="1:14">
      <c r="A34" s="18" t="s">
        <v>53</v>
      </c>
      <c r="B34" s="18" t="s">
        <v>17</v>
      </c>
      <c r="C34" s="41">
        <v>36.479999999999997</v>
      </c>
      <c r="D34" s="18">
        <v>14589</v>
      </c>
      <c r="E34" s="18">
        <v>15279</v>
      </c>
      <c r="F34" s="18">
        <f>Table1[[#This Row],[New position]]-Table1[[#This Row],[Old position]]</f>
        <v>690</v>
      </c>
      <c r="G34" s="26">
        <v>0.48099999999999998</v>
      </c>
      <c r="H34" s="21">
        <v>557390.28</v>
      </c>
      <c r="I34" s="48"/>
      <c r="K34"/>
      <c r="L34" s="51"/>
      <c r="M34"/>
    </row>
    <row r="35" spans="1:14">
      <c r="A35" s="18" t="s">
        <v>65</v>
      </c>
      <c r="B35" s="18" t="s">
        <v>17</v>
      </c>
      <c r="C35" s="41">
        <v>40.81</v>
      </c>
      <c r="D35" s="18">
        <v>13114</v>
      </c>
      <c r="E35" s="18">
        <v>13658</v>
      </c>
      <c r="F35" s="18">
        <f>Table1[[#This Row],[New position]]-Table1[[#This Row],[Old position]]</f>
        <v>544</v>
      </c>
      <c r="G35" s="26">
        <v>0.48099999999999998</v>
      </c>
      <c r="H35" s="21">
        <v>557390.28</v>
      </c>
      <c r="I35" s="11"/>
      <c r="K35"/>
      <c r="L35" s="51"/>
      <c r="M35"/>
      <c r="N35" s="53"/>
    </row>
    <row r="36" spans="1:14">
      <c r="A36" s="18" t="s">
        <v>36</v>
      </c>
      <c r="B36" s="18" t="s">
        <v>17</v>
      </c>
      <c r="C36" s="41">
        <v>30.63</v>
      </c>
      <c r="D36" s="18">
        <v>182471</v>
      </c>
      <c r="E36" s="18">
        <v>94554</v>
      </c>
      <c r="F36" s="18">
        <f>Table1[[#This Row],[New position]]-Table1[[#This Row],[Old position]]</f>
        <v>-87917</v>
      </c>
      <c r="G36" s="26">
        <v>2.5</v>
      </c>
      <c r="H36" s="21">
        <v>2896176.05</v>
      </c>
      <c r="I36" s="11"/>
      <c r="K36"/>
      <c r="L36" s="51"/>
      <c r="M36"/>
    </row>
    <row r="37" spans="1:14">
      <c r="A37" s="18" t="s">
        <v>61</v>
      </c>
      <c r="B37" s="18" t="s">
        <v>17</v>
      </c>
      <c r="C37" s="41">
        <v>105.76</v>
      </c>
      <c r="D37" s="18">
        <v>52742</v>
      </c>
      <c r="E37" s="18">
        <v>52742</v>
      </c>
      <c r="F37" s="18">
        <f>Table1[[#This Row],[New position]]-Table1[[#This Row],[Old position]]</f>
        <v>0</v>
      </c>
      <c r="G37" s="26">
        <v>5</v>
      </c>
      <c r="H37" s="21">
        <v>5792352.0999999996</v>
      </c>
      <c r="I37" s="50"/>
      <c r="K37"/>
      <c r="L37" s="51"/>
      <c r="M37"/>
    </row>
    <row r="38" spans="1:14">
      <c r="A38" s="18" t="s">
        <v>42</v>
      </c>
      <c r="B38" s="18" t="s">
        <v>17</v>
      </c>
      <c r="C38" s="41">
        <v>5.61</v>
      </c>
      <c r="D38" s="18">
        <v>202016</v>
      </c>
      <c r="E38" s="18">
        <v>0</v>
      </c>
      <c r="F38" s="18">
        <f>Table1[[#This Row],[New position]]-Table1[[#This Row],[Old position]]</f>
        <v>-202016</v>
      </c>
      <c r="G38" s="26">
        <v>0</v>
      </c>
      <c r="H38" s="21">
        <v>0</v>
      </c>
      <c r="I38" s="11"/>
      <c r="K38"/>
      <c r="L38" s="51"/>
      <c r="M38"/>
    </row>
    <row r="39" spans="1:14">
      <c r="A39" s="18" t="s">
        <v>70</v>
      </c>
      <c r="B39" s="18" t="s">
        <v>18</v>
      </c>
      <c r="C39" s="41">
        <v>133984.38</v>
      </c>
      <c r="D39" s="18">
        <v>42</v>
      </c>
      <c r="E39" s="18">
        <v>42</v>
      </c>
      <c r="F39" s="18">
        <f>Table1[[#This Row],[New position]]-Table1[[#This Row],[Old position]]</f>
        <v>0</v>
      </c>
      <c r="G39" s="26">
        <v>5</v>
      </c>
      <c r="H39" s="21">
        <v>5792352.0999999996</v>
      </c>
      <c r="I39" s="11"/>
      <c r="K39"/>
      <c r="L39" s="51"/>
      <c r="M39"/>
    </row>
    <row r="40" spans="1:14">
      <c r="A40" s="18" t="s">
        <v>69</v>
      </c>
      <c r="B40" s="18" t="s">
        <v>18</v>
      </c>
      <c r="C40" s="41">
        <v>165312.5</v>
      </c>
      <c r="D40" s="18">
        <v>34</v>
      </c>
      <c r="E40" s="18">
        <v>34</v>
      </c>
      <c r="F40" s="18">
        <f>Table1[[#This Row],[New position]]-Table1[[#This Row],[Old position]]</f>
        <v>0</v>
      </c>
      <c r="G40" s="26">
        <v>5</v>
      </c>
      <c r="H40" s="21">
        <v>5792352.0999999996</v>
      </c>
      <c r="I40" s="11"/>
      <c r="K40"/>
      <c r="L40" s="51"/>
      <c r="M40"/>
    </row>
    <row r="41" spans="1:14">
      <c r="A41" s="18" t="s">
        <v>19</v>
      </c>
      <c r="B41" s="18" t="s">
        <v>18</v>
      </c>
      <c r="C41" s="41">
        <v>220484.36</v>
      </c>
      <c r="D41" s="18">
        <v>25</v>
      </c>
      <c r="E41" s="18">
        <v>25</v>
      </c>
      <c r="F41" s="18">
        <f>Table1[[#This Row],[New position]]-Table1[[#This Row],[Old position]]</f>
        <v>0</v>
      </c>
      <c r="G41" s="26">
        <v>5</v>
      </c>
      <c r="H41" s="21">
        <v>5792352.0999999996</v>
      </c>
      <c r="I41" s="11"/>
      <c r="K41"/>
      <c r="L41" s="51"/>
      <c r="M41"/>
    </row>
    <row r="42" spans="1:14" ht="14.25" customHeight="1">
      <c r="A42" s="18" t="s">
        <v>30</v>
      </c>
      <c r="B42" s="18" t="s">
        <v>18</v>
      </c>
      <c r="C42" s="41">
        <v>231717.62</v>
      </c>
      <c r="D42" s="18">
        <v>24</v>
      </c>
      <c r="E42" s="18">
        <v>24</v>
      </c>
      <c r="F42" s="18">
        <f>Table1[[#This Row],[New position]]-Table1[[#This Row],[Old position]]</f>
        <v>0</v>
      </c>
      <c r="G42" s="26">
        <v>5</v>
      </c>
      <c r="H42" s="21">
        <v>5792352.0999999996</v>
      </c>
      <c r="I42" s="11"/>
      <c r="K42"/>
      <c r="L42" s="51"/>
      <c r="M42"/>
    </row>
    <row r="43" spans="1:14" ht="14.25" customHeight="1">
      <c r="A43" s="18" t="s">
        <v>31</v>
      </c>
      <c r="B43" s="18" t="s">
        <v>18</v>
      </c>
      <c r="C43" s="41">
        <v>94125.73</v>
      </c>
      <c r="D43" s="18">
        <v>37</v>
      </c>
      <c r="E43" s="18">
        <v>37</v>
      </c>
      <c r="F43" s="18">
        <f>Table1[[#This Row],[New position]]-Table1[[#This Row],[Old position]]</f>
        <v>0</v>
      </c>
      <c r="G43" s="26">
        <v>3</v>
      </c>
      <c r="H43" s="21">
        <v>3475411.26</v>
      </c>
      <c r="I43" s="11"/>
      <c r="K43"/>
      <c r="L43" s="51"/>
      <c r="M43"/>
    </row>
    <row r="44" spans="1:14" ht="14.25" customHeight="1">
      <c r="A44" s="18" t="s">
        <v>66</v>
      </c>
      <c r="B44" s="18" t="s">
        <v>18</v>
      </c>
      <c r="C44" s="41">
        <v>254135.05</v>
      </c>
      <c r="D44" s="18">
        <v>22</v>
      </c>
      <c r="E44" s="18">
        <v>22</v>
      </c>
      <c r="F44" s="18">
        <f>Table1[[#This Row],[New position]]-Table1[[#This Row],[Old position]]</f>
        <v>0</v>
      </c>
      <c r="G44" s="26">
        <v>5</v>
      </c>
      <c r="H44" s="21">
        <v>5792352.0999999996</v>
      </c>
      <c r="I44" s="11"/>
      <c r="K44"/>
      <c r="L44" s="51"/>
      <c r="M44"/>
    </row>
    <row r="45" spans="1:14" ht="14.25" customHeight="1">
      <c r="A45" s="18" t="s">
        <v>71</v>
      </c>
      <c r="B45" s="18" t="s">
        <v>18</v>
      </c>
      <c r="C45" s="41">
        <v>181386.23</v>
      </c>
      <c r="D45" s="18">
        <v>31</v>
      </c>
      <c r="E45" s="18">
        <v>31</v>
      </c>
      <c r="F45" s="18">
        <f>Table1[[#This Row],[New position]]-Table1[[#This Row],[Old position]]</f>
        <v>0</v>
      </c>
      <c r="G45" s="26">
        <v>5</v>
      </c>
      <c r="H45" s="21">
        <v>5792352.0999999996</v>
      </c>
      <c r="I45" s="11"/>
      <c r="K45"/>
      <c r="L45" s="51"/>
      <c r="M45"/>
    </row>
    <row r="46" spans="1:14" ht="14.25" customHeight="1">
      <c r="A46" s="18" t="s">
        <v>73</v>
      </c>
      <c r="B46" s="18" t="s">
        <v>18</v>
      </c>
      <c r="C46" s="41">
        <v>207086.78</v>
      </c>
      <c r="D46" s="18">
        <v>27</v>
      </c>
      <c r="E46" s="18">
        <v>27</v>
      </c>
      <c r="F46" s="18">
        <f>Table1[[#This Row],[New position]]-Table1[[#This Row],[Old position]]</f>
        <v>0</v>
      </c>
      <c r="G46" s="26">
        <v>5</v>
      </c>
      <c r="H46" s="21">
        <v>5792352.0999999996</v>
      </c>
      <c r="I46" s="11"/>
      <c r="K46"/>
      <c r="L46" s="51"/>
      <c r="M46"/>
    </row>
    <row r="47" spans="1:14" ht="14.25" customHeight="1">
      <c r="A47" s="18" t="s">
        <v>76</v>
      </c>
      <c r="B47" s="18" t="s">
        <v>18</v>
      </c>
      <c r="C47" s="41">
        <v>190197.53</v>
      </c>
      <c r="D47" s="18">
        <v>30</v>
      </c>
      <c r="E47" s="18">
        <v>30</v>
      </c>
      <c r="F47" s="18">
        <f>Table1[[#This Row],[New position]]-Table1[[#This Row],[Old position]]</f>
        <v>0</v>
      </c>
      <c r="G47" s="26">
        <v>5</v>
      </c>
      <c r="H47" s="21">
        <v>5792352.0999999996</v>
      </c>
      <c r="I47" s="56"/>
      <c r="K47"/>
      <c r="L47" s="51"/>
      <c r="M47"/>
    </row>
    <row r="48" spans="1:14">
      <c r="A48" s="18" t="s">
        <v>62</v>
      </c>
      <c r="B48" s="18" t="s">
        <v>17</v>
      </c>
      <c r="C48" s="41">
        <v>34.04</v>
      </c>
      <c r="D48" s="18">
        <v>32860</v>
      </c>
      <c r="E48" s="18">
        <v>34033</v>
      </c>
      <c r="F48" s="18">
        <f>Table1[[#This Row],[New position]]-Table1[[#This Row],[Old position]]</f>
        <v>1173</v>
      </c>
      <c r="G48" s="26">
        <v>1</v>
      </c>
      <c r="H48" s="21">
        <v>1158470.42</v>
      </c>
      <c r="I48" s="50"/>
      <c r="K48"/>
      <c r="L48" s="51"/>
      <c r="M48"/>
    </row>
    <row r="49" spans="1:13">
      <c r="A49" s="18" t="s">
        <v>20</v>
      </c>
      <c r="B49" s="18" t="s">
        <v>18</v>
      </c>
      <c r="C49" s="41">
        <v>105550</v>
      </c>
      <c r="D49" s="18">
        <v>4</v>
      </c>
      <c r="E49" s="18">
        <v>4</v>
      </c>
      <c r="F49" s="18">
        <f>Table1[[#This Row],[New position]]-Table1[[#This Row],[Old position]]</f>
        <v>0</v>
      </c>
      <c r="G49" s="26">
        <v>0.33300000000000002</v>
      </c>
      <c r="H49" s="21">
        <v>386156.77</v>
      </c>
      <c r="I49" s="11"/>
      <c r="K49"/>
      <c r="L49" s="51"/>
      <c r="M49"/>
    </row>
    <row r="50" spans="1:13">
      <c r="A50" s="18" t="s">
        <v>21</v>
      </c>
      <c r="B50" s="18" t="s">
        <v>18</v>
      </c>
      <c r="C50" s="41">
        <v>13602</v>
      </c>
      <c r="D50" s="18">
        <v>14</v>
      </c>
      <c r="E50" s="18">
        <v>14</v>
      </c>
      <c r="F50" s="18">
        <f>Table1[[#This Row],[New position]]-Table1[[#This Row],[Old position]]</f>
        <v>0</v>
      </c>
      <c r="G50" s="26">
        <v>0.16700000000000001</v>
      </c>
      <c r="H50" s="21">
        <v>193078.44</v>
      </c>
      <c r="I50" s="11"/>
      <c r="K50"/>
      <c r="L50" s="51"/>
      <c r="M50"/>
    </row>
    <row r="51" spans="1:13">
      <c r="A51" s="18" t="s">
        <v>22</v>
      </c>
      <c r="B51" s="18" t="s">
        <v>18</v>
      </c>
      <c r="C51" s="41">
        <v>26987.5</v>
      </c>
      <c r="D51" s="18">
        <v>14</v>
      </c>
      <c r="E51" s="18">
        <v>14</v>
      </c>
      <c r="F51" s="18">
        <f>Table1[[#This Row],[New position]]-Table1[[#This Row],[Old position]]</f>
        <v>0</v>
      </c>
      <c r="G51" s="26">
        <v>0.33300000000000002</v>
      </c>
      <c r="H51" s="21">
        <v>386156.77</v>
      </c>
      <c r="I51" s="11"/>
      <c r="K51"/>
      <c r="L51" s="51"/>
      <c r="M51"/>
    </row>
    <row r="52" spans="1:13">
      <c r="A52" s="18" t="s">
        <v>23</v>
      </c>
      <c r="B52" s="18" t="s">
        <v>18</v>
      </c>
      <c r="C52" s="41">
        <v>80673.600000000006</v>
      </c>
      <c r="D52" s="18">
        <v>5</v>
      </c>
      <c r="E52" s="18">
        <v>5</v>
      </c>
      <c r="F52" s="18">
        <f>Table1[[#This Row],[New position]]-Table1[[#This Row],[Old position]]</f>
        <v>0</v>
      </c>
      <c r="G52" s="26">
        <v>0.33300000000000002</v>
      </c>
      <c r="H52" s="21">
        <v>386156.77</v>
      </c>
      <c r="I52" s="11"/>
      <c r="K52"/>
      <c r="L52" s="51"/>
      <c r="M52"/>
    </row>
    <row r="53" spans="1:13">
      <c r="A53" s="18" t="s">
        <v>24</v>
      </c>
      <c r="B53" s="18" t="s">
        <v>18</v>
      </c>
      <c r="C53" s="41">
        <v>64493.83</v>
      </c>
      <c r="D53" s="18">
        <v>6</v>
      </c>
      <c r="E53" s="18">
        <v>6</v>
      </c>
      <c r="F53" s="18">
        <f>Table1[[#This Row],[New position]]-Table1[[#This Row],[Old position]]</f>
        <v>0</v>
      </c>
      <c r="G53" s="26">
        <v>0.33300000000000002</v>
      </c>
      <c r="H53" s="21">
        <v>386156.77</v>
      </c>
      <c r="I53" s="11"/>
      <c r="K53"/>
      <c r="L53" s="51"/>
      <c r="M53"/>
    </row>
    <row r="54" spans="1:13">
      <c r="A54" s="18" t="s">
        <v>32</v>
      </c>
      <c r="B54" s="18" t="s">
        <v>18</v>
      </c>
      <c r="C54" s="41">
        <v>82244.5</v>
      </c>
      <c r="D54" s="18">
        <v>2</v>
      </c>
      <c r="E54" s="18">
        <v>2</v>
      </c>
      <c r="F54" s="18">
        <f>Table1[[#This Row],[New position]]-Table1[[#This Row],[Old position]]</f>
        <v>0</v>
      </c>
      <c r="G54" s="26">
        <v>0.16700000000000001</v>
      </c>
      <c r="H54" s="21">
        <v>193078.44</v>
      </c>
      <c r="I54" s="11"/>
      <c r="K54"/>
      <c r="L54" s="51"/>
      <c r="M54"/>
    </row>
    <row r="55" spans="1:13">
      <c r="A55" s="18" t="s">
        <v>33</v>
      </c>
      <c r="B55" s="18" t="s">
        <v>18</v>
      </c>
      <c r="C55" s="41">
        <v>35450</v>
      </c>
      <c r="D55" s="18">
        <v>11</v>
      </c>
      <c r="E55" s="18">
        <v>11</v>
      </c>
      <c r="F55" s="18">
        <f>Table1[[#This Row],[New position]]-Table1[[#This Row],[Old position]]</f>
        <v>0</v>
      </c>
      <c r="G55" s="26">
        <v>0.33300000000000002</v>
      </c>
      <c r="H55" s="21">
        <v>386156.77</v>
      </c>
      <c r="I55" s="11"/>
      <c r="K55"/>
      <c r="L55" s="51"/>
      <c r="M55"/>
    </row>
    <row r="56" spans="1:13">
      <c r="A56" s="18" t="s">
        <v>35</v>
      </c>
      <c r="B56" s="18" t="s">
        <v>18</v>
      </c>
      <c r="C56" s="41">
        <v>34800</v>
      </c>
      <c r="D56" s="18">
        <v>10</v>
      </c>
      <c r="E56" s="18">
        <v>11</v>
      </c>
      <c r="F56" s="18">
        <f>Table1[[#This Row],[New position]]-Table1[[#This Row],[Old position]]</f>
        <v>1</v>
      </c>
      <c r="G56" s="26">
        <v>0.33300000000000002</v>
      </c>
      <c r="H56" s="21">
        <v>386156.77</v>
      </c>
      <c r="I56" s="11"/>
      <c r="J56" s="1"/>
      <c r="K56"/>
      <c r="L56" s="51"/>
      <c r="M56"/>
    </row>
    <row r="57" spans="1:13">
      <c r="A57" s="18" t="s">
        <v>48</v>
      </c>
      <c r="B57" s="18" t="s">
        <v>18</v>
      </c>
      <c r="C57" s="41">
        <v>68463.67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193078.44</v>
      </c>
      <c r="I57" s="11"/>
      <c r="J57" s="1"/>
      <c r="K57"/>
      <c r="L57" s="51"/>
      <c r="M57"/>
    </row>
    <row r="58" spans="1:13">
      <c r="A58" s="18" t="s">
        <v>52</v>
      </c>
      <c r="B58" s="18" t="s">
        <v>18</v>
      </c>
      <c r="C58" s="41">
        <v>63930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26">
        <v>0.16700000000000001</v>
      </c>
      <c r="H58" s="21">
        <v>193078.44</v>
      </c>
      <c r="I58" s="11"/>
      <c r="J58" s="15"/>
      <c r="K58"/>
      <c r="L58" s="51"/>
      <c r="M58"/>
    </row>
    <row r="59" spans="1:13">
      <c r="A59" s="18" t="s">
        <v>54</v>
      </c>
      <c r="B59" s="18" t="s">
        <v>18</v>
      </c>
      <c r="C59" s="41">
        <v>57106.67</v>
      </c>
      <c r="D59" s="18">
        <v>3</v>
      </c>
      <c r="E59" s="18">
        <v>3</v>
      </c>
      <c r="F59" s="18">
        <f>Table1[[#This Row],[New position]]-Table1[[#This Row],[Old position]]</f>
        <v>0</v>
      </c>
      <c r="G59" s="26">
        <v>0.16700000000000001</v>
      </c>
      <c r="H59" s="21">
        <v>193078.44</v>
      </c>
      <c r="I59" s="11"/>
      <c r="J59" s="1"/>
      <c r="K59"/>
      <c r="L59" s="51"/>
      <c r="M59"/>
    </row>
    <row r="60" spans="1:13">
      <c r="A60" s="18" t="s">
        <v>58</v>
      </c>
      <c r="B60" s="18" t="s">
        <v>18</v>
      </c>
      <c r="C60" s="41">
        <v>46922.5</v>
      </c>
      <c r="D60" s="18">
        <v>8</v>
      </c>
      <c r="E60" s="18">
        <v>8</v>
      </c>
      <c r="F60" s="18">
        <f>Table1[[#This Row],[New position]]-Table1[[#This Row],[Old position]]</f>
        <v>0</v>
      </c>
      <c r="G60" s="26">
        <v>0.33300000000000002</v>
      </c>
      <c r="H60" s="21">
        <v>386156.77</v>
      </c>
      <c r="I60" s="11"/>
      <c r="J60" s="46"/>
      <c r="K60"/>
      <c r="L60" s="51"/>
      <c r="M60"/>
    </row>
    <row r="61" spans="1:13">
      <c r="A61" s="18" t="s">
        <v>63</v>
      </c>
      <c r="B61" s="18" t="s">
        <v>18</v>
      </c>
      <c r="C61" s="41">
        <v>25100</v>
      </c>
      <c r="D61" s="18">
        <v>15</v>
      </c>
      <c r="E61" s="18">
        <v>15</v>
      </c>
      <c r="F61" s="18">
        <f>Table1[[#This Row],[New position]]-Table1[[#This Row],[Old position]]</f>
        <v>0</v>
      </c>
      <c r="G61" s="26">
        <v>0.33300000000000002</v>
      </c>
      <c r="H61" s="21">
        <v>386156.77</v>
      </c>
      <c r="I61" s="11"/>
      <c r="J61" s="1"/>
      <c r="K61"/>
      <c r="L61" s="51"/>
      <c r="M61"/>
    </row>
    <row r="62" spans="1:13">
      <c r="A62" s="18" t="s">
        <v>74</v>
      </c>
      <c r="B62" s="18" t="s">
        <v>18</v>
      </c>
      <c r="C62" s="41">
        <v>36245</v>
      </c>
      <c r="D62" s="18">
        <v>5</v>
      </c>
      <c r="E62" s="18">
        <v>5</v>
      </c>
      <c r="F62" s="18">
        <f>Table1[[#This Row],[New position]]-Table1[[#This Row],[Old position]]</f>
        <v>0</v>
      </c>
      <c r="G62" s="26">
        <v>0.16700000000000001</v>
      </c>
      <c r="H62" s="21">
        <v>193078.44</v>
      </c>
      <c r="I62" s="11"/>
      <c r="J62" s="1"/>
      <c r="K62"/>
      <c r="L62" s="51"/>
      <c r="M62"/>
    </row>
    <row r="63" spans="1:13">
      <c r="A63" s="18" t="s">
        <v>75</v>
      </c>
      <c r="B63" s="18" t="s">
        <v>18</v>
      </c>
      <c r="C63" s="41">
        <v>21907.06</v>
      </c>
      <c r="D63" s="18">
        <v>17</v>
      </c>
      <c r="E63" s="18">
        <v>18</v>
      </c>
      <c r="F63" s="18">
        <f>Table1[[#This Row],[New position]]-Table1[[#This Row],[Old position]]</f>
        <v>1</v>
      </c>
      <c r="G63" s="26">
        <v>0.33300000000000002</v>
      </c>
      <c r="H63" s="21">
        <v>386156.77</v>
      </c>
      <c r="I63" s="11"/>
      <c r="J63" s="1"/>
      <c r="K63"/>
      <c r="L63" s="51"/>
      <c r="M63"/>
    </row>
    <row r="64" spans="1:13">
      <c r="A64" s="18" t="s">
        <v>34</v>
      </c>
      <c r="B64" s="18"/>
      <c r="C64" s="41"/>
      <c r="D64" s="18"/>
      <c r="E64" s="18"/>
      <c r="F64" s="18"/>
      <c r="G64" s="45">
        <v>9.5</v>
      </c>
      <c r="H64" s="21"/>
      <c r="I64" s="11"/>
      <c r="J64" s="1"/>
    </row>
    <row r="65" spans="1:10">
      <c r="A65" s="18" t="s">
        <v>40</v>
      </c>
      <c r="B65" s="18"/>
      <c r="C65" s="41"/>
      <c r="D65" s="18">
        <v>0</v>
      </c>
      <c r="E65" s="18">
        <v>0</v>
      </c>
      <c r="F65" s="18">
        <v>0</v>
      </c>
      <c r="G65" s="45"/>
      <c r="H65" s="21"/>
      <c r="I65" s="11"/>
    </row>
    <row r="66" spans="1:10">
      <c r="A66" s="44"/>
      <c r="B66" s="10" t="s">
        <v>49</v>
      </c>
      <c r="D66" s="7"/>
      <c r="E66" s="10" t="s">
        <v>46</v>
      </c>
      <c r="F66" s="1"/>
      <c r="G66" s="43"/>
      <c r="H66" s="3" t="s">
        <v>3</v>
      </c>
      <c r="I66" s="9"/>
    </row>
    <row r="67" spans="1:10">
      <c r="B67" s="10" t="s">
        <v>2</v>
      </c>
      <c r="D67" s="7"/>
      <c r="E67" s="10" t="s">
        <v>47</v>
      </c>
      <c r="F67" s="1"/>
      <c r="G67" s="43"/>
      <c r="H67" s="3" t="s">
        <v>4</v>
      </c>
    </row>
    <row r="68" spans="1:10">
      <c r="B68" s="5"/>
      <c r="D68" s="1"/>
      <c r="E68" s="5"/>
      <c r="F68" s="43"/>
      <c r="H68" s="6"/>
      <c r="J68" s="43"/>
    </row>
    <row r="69" spans="1:10">
      <c r="D69" s="1"/>
      <c r="E69" s="1"/>
      <c r="F69" s="1"/>
      <c r="H69" s="1"/>
    </row>
    <row r="70" spans="1:10">
      <c r="D70" s="1"/>
      <c r="E70" s="1"/>
      <c r="F70" s="1"/>
      <c r="H70" s="1"/>
    </row>
    <row r="71" spans="1:10">
      <c r="H71" s="1"/>
      <c r="I71" s="1"/>
    </row>
    <row r="72" spans="1:10">
      <c r="A72" s="10"/>
      <c r="G72" s="46"/>
    </row>
    <row r="73" spans="1:10">
      <c r="A73" s="10"/>
      <c r="D73" s="47"/>
      <c r="H73" s="47"/>
    </row>
    <row r="74" spans="1:10">
      <c r="D74" s="47"/>
      <c r="G74" s="46"/>
    </row>
    <row r="75" spans="1:10">
      <c r="A75" s="4"/>
      <c r="D75" s="47"/>
    </row>
    <row r="76" spans="1:10">
      <c r="G76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G11" sqref="G11:G12"/>
    </sheetView>
  </sheetViews>
  <sheetFormatPr defaultRowHeight="1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zoomScaleNormal="100" workbookViewId="0">
      <selection activeCell="E4" sqref="E4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44431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6.1304745199104671</v>
      </c>
      <c r="D2" s="54"/>
      <c r="E2" s="33"/>
      <c r="F2" s="34"/>
      <c r="H2" s="35"/>
    </row>
    <row r="3" spans="1:13" s="28" customFormat="1" ht="27" customHeight="1">
      <c r="A3" s="61" t="s">
        <v>12</v>
      </c>
      <c r="B3" s="61"/>
      <c r="C3" s="40">
        <f>(C8-SUM(H36:H47))/C7</f>
        <v>5.5842429129585058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17101706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17101706</v>
      </c>
      <c r="D7" s="32"/>
      <c r="E7" s="37"/>
      <c r="F7" s="37"/>
      <c r="G7" s="42"/>
      <c r="H7" s="39"/>
    </row>
    <row r="8" spans="1:13" s="28" customFormat="1" ht="25.5" customHeight="1">
      <c r="A8" s="60" t="s">
        <v>6</v>
      </c>
      <c r="B8" s="60"/>
      <c r="C8" s="24">
        <f>SUM(Table13[Target allocation ($)])</f>
        <v>104841572.87999995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>
        <v>2800</v>
      </c>
      <c r="B11" s="18" t="s">
        <v>17</v>
      </c>
      <c r="C11" s="41">
        <v>3.29</v>
      </c>
      <c r="D11" s="18">
        <v>165500</v>
      </c>
      <c r="E11" s="18">
        <v>165500</v>
      </c>
      <c r="F11" s="18">
        <f>Table13[[#This Row],[New position]]-Table13[[#This Row],[Old position]]</f>
        <v>0</v>
      </c>
      <c r="G11" s="26">
        <v>0.48099999999999998</v>
      </c>
      <c r="H11" s="21">
        <v>557390.28</v>
      </c>
      <c r="I11" s="11"/>
      <c r="J11"/>
      <c r="K11">
        <v>0.72899999999999998</v>
      </c>
      <c r="L11" s="51">
        <f>IF(ABS(K11)&gt;3,Table13[[#This Row],[New position]],Table13[[#This Row],[Old position]])</f>
        <v>165500</v>
      </c>
      <c r="M11"/>
    </row>
    <row r="12" spans="1:13">
      <c r="A12" s="18">
        <v>2823</v>
      </c>
      <c r="B12" s="18" t="s">
        <v>17</v>
      </c>
      <c r="C12" s="41">
        <v>2.2400000000000002</v>
      </c>
      <c r="D12" s="18">
        <v>241200</v>
      </c>
      <c r="E12" s="18">
        <v>248800</v>
      </c>
      <c r="F12" s="18">
        <f>Table13[[#This Row],[New position]]-Table13[[#This Row],[Old position]]</f>
        <v>7600</v>
      </c>
      <c r="G12" s="26">
        <v>0.48099999999999998</v>
      </c>
      <c r="H12" s="21">
        <v>557390.28</v>
      </c>
      <c r="I12" s="11"/>
      <c r="K12">
        <v>2.778</v>
      </c>
      <c r="L12" s="51">
        <f>IF(ABS(K12)&gt;3,Table13[[#This Row],[New position]],Table13[[#This Row],[Old position]])</f>
        <v>241200</v>
      </c>
      <c r="M12"/>
    </row>
    <row r="13" spans="1:13">
      <c r="A13" s="18" t="s">
        <v>31</v>
      </c>
      <c r="B13" s="18" t="s">
        <v>18</v>
      </c>
      <c r="C13" s="41">
        <v>94125.73</v>
      </c>
      <c r="D13" s="18">
        <v>37</v>
      </c>
      <c r="E13" s="18">
        <v>37</v>
      </c>
      <c r="F13" s="18">
        <f>Table13[[#This Row],[New position]]-Table13[[#This Row],[Old position]]</f>
        <v>0</v>
      </c>
      <c r="G13" s="26">
        <v>3</v>
      </c>
      <c r="H13" s="21">
        <v>3475411.26</v>
      </c>
      <c r="I13" s="11"/>
      <c r="K13">
        <v>0.7</v>
      </c>
      <c r="L13" s="51">
        <f>IF(ABS(K13)&gt;3,Table13[[#This Row],[New position]],Table13[[#This Row],[Old position]])</f>
        <v>37</v>
      </c>
      <c r="M13"/>
    </row>
    <row r="14" spans="1:13">
      <c r="A14" s="18" t="s">
        <v>24</v>
      </c>
      <c r="B14" s="18" t="s">
        <v>18</v>
      </c>
      <c r="C14" s="41">
        <v>64493.83</v>
      </c>
      <c r="D14" s="18">
        <v>6</v>
      </c>
      <c r="E14" s="18">
        <v>6</v>
      </c>
      <c r="F14" s="18">
        <f>Table13[[#This Row],[New position]]-Table13[[#This Row],[Old position]]</f>
        <v>0</v>
      </c>
      <c r="G14" s="26">
        <v>0.33300000000000002</v>
      </c>
      <c r="H14" s="21">
        <v>386156.77</v>
      </c>
      <c r="I14" s="11"/>
      <c r="K14">
        <v>-100</v>
      </c>
      <c r="L14" s="51">
        <f>IF(ABS(K14)&gt;3,Table13[[#This Row],[New position]],Table13[[#This Row],[Old position]])</f>
        <v>6</v>
      </c>
      <c r="M14"/>
    </row>
    <row r="15" spans="1:13">
      <c r="A15" s="18" t="s">
        <v>71</v>
      </c>
      <c r="B15" s="18" t="s">
        <v>18</v>
      </c>
      <c r="C15" s="41">
        <v>181386.23</v>
      </c>
      <c r="D15" s="18">
        <v>31</v>
      </c>
      <c r="E15" s="18">
        <v>31</v>
      </c>
      <c r="F15" s="18">
        <f>Table13[[#This Row],[New position]]-Table13[[#This Row],[Old position]]</f>
        <v>0</v>
      </c>
      <c r="G15" s="26">
        <v>5</v>
      </c>
      <c r="H15" s="21">
        <v>5792352.0999999996</v>
      </c>
      <c r="I15" s="11"/>
      <c r="K15">
        <v>1.601</v>
      </c>
      <c r="L15" s="51">
        <f>IF(ABS(K15)&gt;3,Table13[[#This Row],[New position]],Table13[[#This Row],[Old position]])</f>
        <v>31</v>
      </c>
      <c r="M15"/>
    </row>
    <row r="16" spans="1:13">
      <c r="A16" s="18" t="s">
        <v>34</v>
      </c>
      <c r="B16" s="18"/>
      <c r="C16" s="41"/>
      <c r="D16" s="18"/>
      <c r="E16" s="18"/>
      <c r="F16" s="18"/>
      <c r="G16" s="45">
        <v>9.5</v>
      </c>
      <c r="H16" s="21"/>
      <c r="I16" s="11"/>
      <c r="K16">
        <v>2.3879999999999999</v>
      </c>
      <c r="L16" s="51">
        <f>IF(ABS(K16)&gt;3,Table13[[#This Row],[New position]],Table13[[#This Row],[Old position]])</f>
        <v>0</v>
      </c>
      <c r="M16"/>
    </row>
    <row r="17" spans="1:13">
      <c r="A17" s="18" t="s">
        <v>52</v>
      </c>
      <c r="B17" s="18" t="s">
        <v>18</v>
      </c>
      <c r="C17" s="41">
        <v>63930</v>
      </c>
      <c r="D17" s="18">
        <v>3</v>
      </c>
      <c r="E17" s="18">
        <v>3</v>
      </c>
      <c r="F17" s="18">
        <f>Table13[[#This Row],[New position]]-Table13[[#This Row],[Old position]]</f>
        <v>0</v>
      </c>
      <c r="G17" s="26">
        <v>0.16700000000000001</v>
      </c>
      <c r="H17" s="21">
        <v>193078.44</v>
      </c>
      <c r="I17" s="11"/>
      <c r="K17">
        <v>3.2639999999999998</v>
      </c>
      <c r="L17" s="51">
        <f>IF(ABS(K17)&gt;3,Table13[[#This Row],[New position]],Table13[[#This Row],[Old position]])</f>
        <v>3</v>
      </c>
      <c r="M17"/>
    </row>
    <row r="18" spans="1:13">
      <c r="A18" s="18" t="s">
        <v>38</v>
      </c>
      <c r="B18" s="18" t="s">
        <v>17</v>
      </c>
      <c r="C18" s="41">
        <v>169.35</v>
      </c>
      <c r="D18" s="18">
        <v>1980</v>
      </c>
      <c r="E18" s="18">
        <v>1980</v>
      </c>
      <c r="F18" s="18">
        <f>Table13[[#This Row],[New position]]-Table13[[#This Row],[Old position]]</f>
        <v>0</v>
      </c>
      <c r="G18" s="26">
        <v>0.29799999999999999</v>
      </c>
      <c r="H18" s="21">
        <v>344644.95</v>
      </c>
      <c r="I18" s="11"/>
      <c r="K18">
        <v>1.7829999999999999</v>
      </c>
      <c r="L18" s="51">
        <f>IF(ABS(K18)&gt;3,Table13[[#This Row],[New position]],Table13[[#This Row],[Old position]])</f>
        <v>1980</v>
      </c>
      <c r="M18"/>
    </row>
    <row r="19" spans="1:13">
      <c r="A19" s="18" t="s">
        <v>58</v>
      </c>
      <c r="B19" s="18" t="s">
        <v>18</v>
      </c>
      <c r="C19" s="41">
        <v>46922.5</v>
      </c>
      <c r="D19" s="18">
        <v>8</v>
      </c>
      <c r="E19" s="18">
        <v>8</v>
      </c>
      <c r="F19" s="18">
        <f>Table13[[#This Row],[New position]]-Table13[[#This Row],[Old position]]</f>
        <v>0</v>
      </c>
      <c r="G19" s="26">
        <v>0.33300000000000002</v>
      </c>
      <c r="H19" s="21">
        <v>386156.77</v>
      </c>
      <c r="I19" s="11"/>
      <c r="K19">
        <v>1.8220000000000001</v>
      </c>
      <c r="L19" s="51">
        <f>IF(ABS(K19)&gt;3,Table13[[#This Row],[New position]],Table13[[#This Row],[Old position]])</f>
        <v>8</v>
      </c>
      <c r="M19"/>
    </row>
    <row r="20" spans="1:13">
      <c r="A20" s="18" t="s">
        <v>42</v>
      </c>
      <c r="B20" s="18" t="s">
        <v>17</v>
      </c>
      <c r="C20" s="41">
        <v>5.61</v>
      </c>
      <c r="D20" s="18">
        <v>202016</v>
      </c>
      <c r="E20" s="18">
        <v>0</v>
      </c>
      <c r="F20" s="18">
        <f>Table13[[#This Row],[New position]]-Table13[[#This Row],[Old position]]</f>
        <v>-202016</v>
      </c>
      <c r="G20" s="26">
        <v>0</v>
      </c>
      <c r="H20" s="21">
        <v>0</v>
      </c>
      <c r="I20" s="11"/>
      <c r="K20">
        <v>3.2530000000000001</v>
      </c>
      <c r="L20" s="51">
        <f>IF(ABS(K20)&gt;3,Table13[[#This Row],[New position]],Table13[[#This Row],[Old position]])</f>
        <v>0</v>
      </c>
      <c r="M20"/>
    </row>
    <row r="21" spans="1:13">
      <c r="A21" s="18" t="s">
        <v>53</v>
      </c>
      <c r="B21" s="18" t="s">
        <v>17</v>
      </c>
      <c r="C21" s="41">
        <v>36.479999999999997</v>
      </c>
      <c r="D21" s="18">
        <v>14589</v>
      </c>
      <c r="E21" s="18">
        <v>15279</v>
      </c>
      <c r="F21" s="18">
        <f>Table13[[#This Row],[New position]]-Table13[[#This Row],[Old position]]</f>
        <v>690</v>
      </c>
      <c r="G21" s="26">
        <v>0.48099999999999998</v>
      </c>
      <c r="H21" s="21">
        <v>557390.28</v>
      </c>
      <c r="I21" s="48"/>
      <c r="K21">
        <v>2.1509999999999998</v>
      </c>
      <c r="L21" s="51">
        <f>IF(ABS(K21)&gt;3,Table13[[#This Row],[New position]],Table13[[#This Row],[Old position]])</f>
        <v>14589</v>
      </c>
      <c r="M21"/>
    </row>
    <row r="22" spans="1:13">
      <c r="A22" s="18" t="s">
        <v>67</v>
      </c>
      <c r="B22" s="18" t="s">
        <v>17</v>
      </c>
      <c r="C22" s="41">
        <v>123.03</v>
      </c>
      <c r="D22" s="18">
        <v>2738</v>
      </c>
      <c r="E22" s="18">
        <v>2738</v>
      </c>
      <c r="F22" s="18">
        <f>Table13[[#This Row],[New position]]-Table13[[#This Row],[Old position]]</f>
        <v>0</v>
      </c>
      <c r="G22" s="26">
        <v>0.29799999999999999</v>
      </c>
      <c r="H22" s="21">
        <v>344644.95</v>
      </c>
      <c r="I22" s="11"/>
      <c r="K22">
        <v>1.19</v>
      </c>
      <c r="L22" s="51">
        <f>IF(ABS(K22)&gt;3,Table13[[#This Row],[New position]],Table13[[#This Row],[Old position]])</f>
        <v>2738</v>
      </c>
      <c r="M22"/>
    </row>
    <row r="23" spans="1:13">
      <c r="A23" s="18" t="s">
        <v>55</v>
      </c>
      <c r="B23" s="18" t="s">
        <v>17</v>
      </c>
      <c r="C23" s="41">
        <v>177.56</v>
      </c>
      <c r="D23" s="18">
        <v>1907</v>
      </c>
      <c r="E23" s="18">
        <v>1907</v>
      </c>
      <c r="F23" s="18">
        <f>Table13[[#This Row],[New position]]-Table13[[#This Row],[Old position]]</f>
        <v>0</v>
      </c>
      <c r="G23" s="26">
        <v>0.29799999999999999</v>
      </c>
      <c r="H23" s="21">
        <v>344644.95</v>
      </c>
      <c r="I23" s="11"/>
      <c r="K23">
        <v>2.3010000000000002</v>
      </c>
      <c r="L23" s="51">
        <f>IF(ABS(K23)&gt;3,Table13[[#This Row],[New position]],Table13[[#This Row],[Old position]])</f>
        <v>1907</v>
      </c>
      <c r="M23"/>
    </row>
    <row r="24" spans="1:13">
      <c r="A24" s="18" t="s">
        <v>45</v>
      </c>
      <c r="B24" s="18" t="s">
        <v>17</v>
      </c>
      <c r="C24" s="41">
        <v>44.86</v>
      </c>
      <c r="D24" s="18">
        <v>10967</v>
      </c>
      <c r="E24" s="18">
        <v>0</v>
      </c>
      <c r="F24" s="18">
        <f>Table13[[#This Row],[New position]]-Table13[[#This Row],[Old position]]</f>
        <v>-10967</v>
      </c>
      <c r="G24" s="26">
        <v>0</v>
      </c>
      <c r="H24" s="21">
        <v>0</v>
      </c>
      <c r="I24" s="11"/>
      <c r="K24">
        <v>1.627</v>
      </c>
      <c r="L24" s="51">
        <f>IF(ABS(K24)&gt;3,Table13[[#This Row],[New position]],Table13[[#This Row],[Old position]])</f>
        <v>10967</v>
      </c>
      <c r="M24"/>
    </row>
    <row r="25" spans="1:13">
      <c r="A25" s="18" t="s">
        <v>39</v>
      </c>
      <c r="B25" s="18" t="s">
        <v>17</v>
      </c>
      <c r="C25" s="41">
        <v>50.19</v>
      </c>
      <c r="D25" s="18">
        <v>22339</v>
      </c>
      <c r="E25" s="18">
        <v>11106</v>
      </c>
      <c r="F25" s="18">
        <f>Table13[[#This Row],[New position]]-Table13[[#This Row],[Old position]]</f>
        <v>-11233</v>
      </c>
      <c r="G25" s="26">
        <v>0.48099999999999998</v>
      </c>
      <c r="H25" s="21">
        <v>557390.28</v>
      </c>
      <c r="I25" s="11"/>
      <c r="K25">
        <v>-4.1349999999999998</v>
      </c>
      <c r="L25" s="51">
        <f>IF(ABS(K25)&gt;3,Table13[[#This Row],[New position]],Table13[[#This Row],[Old position]])</f>
        <v>11106</v>
      </c>
      <c r="M25"/>
    </row>
    <row r="26" spans="1:13">
      <c r="A26" s="18" t="s">
        <v>36</v>
      </c>
      <c r="B26" s="18" t="s">
        <v>17</v>
      </c>
      <c r="C26" s="41">
        <v>30.63</v>
      </c>
      <c r="D26" s="18">
        <v>182471</v>
      </c>
      <c r="E26" s="18">
        <v>94554</v>
      </c>
      <c r="F26" s="18">
        <f>Table13[[#This Row],[New position]]-Table13[[#This Row],[Old position]]</f>
        <v>-87917</v>
      </c>
      <c r="G26" s="26">
        <v>2.5</v>
      </c>
      <c r="H26" s="21">
        <v>2896176.05</v>
      </c>
      <c r="I26" s="11"/>
      <c r="K26">
        <v>100</v>
      </c>
      <c r="L26" s="51">
        <f>IF(ABS(K26)&gt;3,Table13[[#This Row],[New position]],Table13[[#This Row],[Old position]])</f>
        <v>94554</v>
      </c>
      <c r="M26"/>
    </row>
    <row r="27" spans="1:13">
      <c r="A27" s="18" t="s">
        <v>73</v>
      </c>
      <c r="B27" s="18" t="s">
        <v>18</v>
      </c>
      <c r="C27" s="41">
        <v>207086.78</v>
      </c>
      <c r="D27" s="18">
        <v>27</v>
      </c>
      <c r="E27" s="18">
        <v>27</v>
      </c>
      <c r="F27" s="18">
        <f>Table13[[#This Row],[New position]]-Table13[[#This Row],[Old position]]</f>
        <v>0</v>
      </c>
      <c r="G27" s="26">
        <v>5</v>
      </c>
      <c r="H27" s="21">
        <v>5792352.0999999996</v>
      </c>
      <c r="I27" s="11"/>
      <c r="K27">
        <v>4.6870000000000003</v>
      </c>
      <c r="L27" s="51">
        <f>IF(ABS(K27)&gt;3,Table13[[#This Row],[New position]],Table13[[#This Row],[Old position]])</f>
        <v>27</v>
      </c>
      <c r="M27"/>
    </row>
    <row r="28" spans="1:13">
      <c r="A28" s="18" t="s">
        <v>66</v>
      </c>
      <c r="B28" s="18" t="s">
        <v>18</v>
      </c>
      <c r="C28" s="41">
        <v>254135.05</v>
      </c>
      <c r="D28" s="18">
        <v>22</v>
      </c>
      <c r="E28" s="18">
        <v>22</v>
      </c>
      <c r="F28" s="18">
        <f>Table13[[#This Row],[New position]]-Table13[[#This Row],[Old position]]</f>
        <v>0</v>
      </c>
      <c r="G28" s="26">
        <v>5</v>
      </c>
      <c r="H28" s="21">
        <v>5792352.0999999996</v>
      </c>
      <c r="I28" s="11"/>
      <c r="K28">
        <v>-0.59299999999999997</v>
      </c>
      <c r="L28" s="51">
        <f>IF(ABS(K28)&gt;3,Table13[[#This Row],[New position]],Table13[[#This Row],[Old position]])</f>
        <v>22</v>
      </c>
      <c r="M28"/>
    </row>
    <row r="29" spans="1:13">
      <c r="A29" s="18" t="s">
        <v>41</v>
      </c>
      <c r="B29" s="18" t="s">
        <v>17</v>
      </c>
      <c r="C29" s="41">
        <v>399.5</v>
      </c>
      <c r="D29" s="18">
        <v>857</v>
      </c>
      <c r="E29" s="18">
        <v>857</v>
      </c>
      <c r="F29" s="18">
        <f>Table13[[#This Row],[New position]]-Table13[[#This Row],[Old position]]</f>
        <v>0</v>
      </c>
      <c r="G29" s="26">
        <v>0.29799999999999999</v>
      </c>
      <c r="H29" s="21">
        <v>344644.95</v>
      </c>
      <c r="I29" s="11"/>
      <c r="K29">
        <v>8.1000000000000003E-2</v>
      </c>
      <c r="L29" s="51">
        <f>IF(ABS(K29)&gt;3,Table13[[#This Row],[New position]],Table13[[#This Row],[Old position]])</f>
        <v>857</v>
      </c>
      <c r="M29"/>
    </row>
    <row r="30" spans="1:13">
      <c r="A30" s="18" t="s">
        <v>14</v>
      </c>
      <c r="B30" s="18" t="s">
        <v>17</v>
      </c>
      <c r="C30" s="41">
        <v>249.34</v>
      </c>
      <c r="D30" s="18">
        <v>1372</v>
      </c>
      <c r="E30" s="18">
        <v>1372</v>
      </c>
      <c r="F30" s="18">
        <f>Table13[[#This Row],[New position]]-Table13[[#This Row],[Old position]]</f>
        <v>0</v>
      </c>
      <c r="G30" s="26">
        <v>0.29799999999999999</v>
      </c>
      <c r="H30" s="21">
        <v>344644.95</v>
      </c>
      <c r="I30" s="22"/>
      <c r="K30">
        <v>3.165</v>
      </c>
      <c r="L30" s="51">
        <f>IF(ABS(K30)&gt;3,Table13[[#This Row],[New position]],Table13[[#This Row],[Old position]])</f>
        <v>1372</v>
      </c>
      <c r="M30"/>
    </row>
    <row r="31" spans="1:13">
      <c r="A31" s="18" t="s">
        <v>33</v>
      </c>
      <c r="B31" s="18" t="s">
        <v>18</v>
      </c>
      <c r="C31" s="41">
        <v>35450</v>
      </c>
      <c r="D31" s="18">
        <v>11</v>
      </c>
      <c r="E31" s="18">
        <v>11</v>
      </c>
      <c r="F31" s="18">
        <f>Table13[[#This Row],[New position]]-Table13[[#This Row],[Old position]]</f>
        <v>0</v>
      </c>
      <c r="G31" s="26">
        <v>0.33300000000000002</v>
      </c>
      <c r="H31" s="21">
        <v>386156.77</v>
      </c>
      <c r="I31" s="11"/>
      <c r="K31">
        <v>2.3690000000000002</v>
      </c>
      <c r="L31" s="51">
        <f>IF(ABS(K31)&gt;3,Table13[[#This Row],[New position]],Table13[[#This Row],[Old position]])</f>
        <v>11</v>
      </c>
      <c r="M31"/>
    </row>
    <row r="32" spans="1:13">
      <c r="A32" s="18" t="s">
        <v>20</v>
      </c>
      <c r="B32" s="18" t="s">
        <v>18</v>
      </c>
      <c r="C32" s="41">
        <v>105550</v>
      </c>
      <c r="D32" s="18">
        <v>4</v>
      </c>
      <c r="E32" s="18">
        <v>4</v>
      </c>
      <c r="F32" s="18">
        <f>Table13[[#This Row],[New position]]-Table13[[#This Row],[Old position]]</f>
        <v>0</v>
      </c>
      <c r="G32" s="26">
        <v>0.33300000000000002</v>
      </c>
      <c r="H32" s="21">
        <v>386156.77</v>
      </c>
      <c r="I32" s="11"/>
      <c r="K32">
        <v>-50.283999999999999</v>
      </c>
      <c r="L32" s="51">
        <f>IF(ABS(K32)&gt;3,Table13[[#This Row],[New position]],Table13[[#This Row],[Old position]])</f>
        <v>4</v>
      </c>
      <c r="M32"/>
    </row>
    <row r="33" spans="1:14">
      <c r="A33" s="18" t="s">
        <v>32</v>
      </c>
      <c r="B33" s="18" t="s">
        <v>18</v>
      </c>
      <c r="C33" s="41">
        <v>82244.5</v>
      </c>
      <c r="D33" s="18">
        <v>2</v>
      </c>
      <c r="E33" s="18">
        <v>2</v>
      </c>
      <c r="F33" s="18">
        <f>Table13[[#This Row],[New position]]-Table13[[#This Row],[Old position]]</f>
        <v>0</v>
      </c>
      <c r="G33" s="26">
        <v>0.16700000000000001</v>
      </c>
      <c r="H33" s="21">
        <v>193078.44</v>
      </c>
      <c r="I33" s="11"/>
      <c r="K33">
        <v>-100</v>
      </c>
      <c r="L33" s="51">
        <f>IF(ABS(K33)&gt;3,Table13[[#This Row],[New position]],Table13[[#This Row],[Old position]])</f>
        <v>2</v>
      </c>
      <c r="M33"/>
    </row>
    <row r="34" spans="1:14">
      <c r="A34" s="18" t="s">
        <v>62</v>
      </c>
      <c r="B34" s="18" t="s">
        <v>17</v>
      </c>
      <c r="C34" s="41">
        <v>34.04</v>
      </c>
      <c r="D34" s="18">
        <v>32860</v>
      </c>
      <c r="E34" s="18">
        <v>34033</v>
      </c>
      <c r="F34" s="18">
        <f>Table13[[#This Row],[New position]]-Table13[[#This Row],[Old position]]</f>
        <v>1173</v>
      </c>
      <c r="G34" s="26">
        <v>1</v>
      </c>
      <c r="H34" s="21">
        <v>1158470.42</v>
      </c>
      <c r="I34" s="50"/>
      <c r="K34">
        <v>4.7300000000000004</v>
      </c>
      <c r="L34" s="51">
        <f>IF(ABS(K34)&gt;3,Table13[[#This Row],[New position]],Table13[[#This Row],[Old position]])</f>
        <v>34033</v>
      </c>
      <c r="M34"/>
    </row>
    <row r="35" spans="1:14">
      <c r="A35" s="18" t="s">
        <v>44</v>
      </c>
      <c r="B35" s="18" t="s">
        <v>17</v>
      </c>
      <c r="C35" s="41">
        <v>36.450000000000003</v>
      </c>
      <c r="D35" s="18">
        <v>9306</v>
      </c>
      <c r="E35" s="18">
        <v>9306</v>
      </c>
      <c r="F35" s="18">
        <f>Table13[[#This Row],[New position]]-Table13[[#This Row],[Old position]]</f>
        <v>0</v>
      </c>
      <c r="G35" s="26">
        <v>0.29799999999999999</v>
      </c>
      <c r="H35" s="21">
        <v>344644.95</v>
      </c>
      <c r="I35" s="11"/>
      <c r="K35">
        <v>4.1479999999999997</v>
      </c>
      <c r="L35" s="51">
        <f>IF(ABS(K35)&gt;3,Table13[[#This Row],[New position]],Table13[[#This Row],[Old position]])</f>
        <v>9306</v>
      </c>
      <c r="M35"/>
      <c r="N35" s="53"/>
    </row>
    <row r="36" spans="1:14">
      <c r="A36" s="18" t="s">
        <v>50</v>
      </c>
      <c r="B36" s="18" t="s">
        <v>17</v>
      </c>
      <c r="C36" s="41">
        <v>45.67</v>
      </c>
      <c r="D36" s="18">
        <v>7370</v>
      </c>
      <c r="E36" s="18">
        <v>7370</v>
      </c>
      <c r="F36" s="18">
        <f>Table13[[#This Row],[New position]]-Table13[[#This Row],[Old position]]</f>
        <v>0</v>
      </c>
      <c r="G36" s="26">
        <v>0.29799999999999999</v>
      </c>
      <c r="H36" s="21">
        <v>344644.95</v>
      </c>
      <c r="I36" s="11"/>
      <c r="K36">
        <v>-48.180999999999997</v>
      </c>
      <c r="L36" s="51">
        <f>IF(ABS(K36)&gt;3,Table13[[#This Row],[New position]],Table13[[#This Row],[Old position]])</f>
        <v>7370</v>
      </c>
      <c r="M36"/>
    </row>
    <row r="37" spans="1:14">
      <c r="A37" s="18" t="s">
        <v>60</v>
      </c>
      <c r="B37" s="18" t="s">
        <v>17</v>
      </c>
      <c r="C37" s="41">
        <v>302.39999999999998</v>
      </c>
      <c r="D37" s="18">
        <v>1116</v>
      </c>
      <c r="E37" s="18">
        <v>1116</v>
      </c>
      <c r="F37" s="18">
        <f>Table13[[#This Row],[New position]]-Table13[[#This Row],[Old position]]</f>
        <v>0</v>
      </c>
      <c r="G37" s="26">
        <v>0.29799999999999999</v>
      </c>
      <c r="H37" s="21">
        <v>344644.95</v>
      </c>
      <c r="I37" s="50"/>
      <c r="K37">
        <v>3.843</v>
      </c>
      <c r="L37" s="51">
        <f>IF(ABS(K37)&gt;3,Table13[[#This Row],[New position]],Table13[[#This Row],[Old position]])</f>
        <v>1116</v>
      </c>
      <c r="M37"/>
    </row>
    <row r="38" spans="1:14">
      <c r="A38" s="18" t="s">
        <v>56</v>
      </c>
      <c r="B38" s="18" t="s">
        <v>17</v>
      </c>
      <c r="C38" s="41">
        <v>73.400000000000006</v>
      </c>
      <c r="D38" s="18">
        <v>4611</v>
      </c>
      <c r="E38" s="18">
        <v>4611</v>
      </c>
      <c r="F38" s="18">
        <f>Table13[[#This Row],[New position]]-Table13[[#This Row],[Old position]]</f>
        <v>0</v>
      </c>
      <c r="G38" s="26">
        <v>0.29799999999999999</v>
      </c>
      <c r="H38" s="21">
        <v>344644.95</v>
      </c>
      <c r="I38" s="11"/>
      <c r="K38">
        <v>-100</v>
      </c>
      <c r="L38" s="51">
        <f>IF(ABS(K38)&gt;3,Table13[[#This Row],[New position]],Table13[[#This Row],[Old position]])</f>
        <v>4611</v>
      </c>
      <c r="M38"/>
    </row>
    <row r="39" spans="1:14">
      <c r="A39" s="18" t="s">
        <v>48</v>
      </c>
      <c r="B39" s="18" t="s">
        <v>18</v>
      </c>
      <c r="C39" s="41">
        <v>68463.67</v>
      </c>
      <c r="D39" s="18">
        <v>3</v>
      </c>
      <c r="E39" s="18">
        <v>3</v>
      </c>
      <c r="F39" s="18">
        <f>Table13[[#This Row],[New position]]-Table13[[#This Row],[Old position]]</f>
        <v>0</v>
      </c>
      <c r="G39" s="26">
        <v>0.16700000000000001</v>
      </c>
      <c r="H39" s="21">
        <v>193078.44</v>
      </c>
      <c r="I39" s="11"/>
      <c r="K39">
        <v>2.3809999999999998</v>
      </c>
      <c r="L39" s="51">
        <f>IF(ABS(K39)&gt;3,Table13[[#This Row],[New position]],Table13[[#This Row],[Old position]])</f>
        <v>3</v>
      </c>
      <c r="M39"/>
    </row>
    <row r="40" spans="1:14">
      <c r="A40" s="18" t="s">
        <v>74</v>
      </c>
      <c r="B40" s="18" t="s">
        <v>18</v>
      </c>
      <c r="C40" s="41">
        <v>36245</v>
      </c>
      <c r="D40" s="18">
        <v>5</v>
      </c>
      <c r="E40" s="18">
        <v>5</v>
      </c>
      <c r="F40" s="18">
        <f>Table13[[#This Row],[New position]]-Table13[[#This Row],[Old position]]</f>
        <v>0</v>
      </c>
      <c r="G40" s="26">
        <v>0.16700000000000001</v>
      </c>
      <c r="H40" s="21">
        <v>193078.44</v>
      </c>
      <c r="I40" s="11"/>
      <c r="K40">
        <v>2.9409999999999998</v>
      </c>
      <c r="L40" s="51">
        <f>IF(ABS(K40)&gt;3,Table13[[#This Row],[New position]],Table13[[#This Row],[Old position]])</f>
        <v>5</v>
      </c>
      <c r="M40"/>
    </row>
    <row r="41" spans="1:14">
      <c r="A41" s="18" t="s">
        <v>65</v>
      </c>
      <c r="B41" s="18" t="s">
        <v>17</v>
      </c>
      <c r="C41" s="41">
        <v>40.81</v>
      </c>
      <c r="D41" s="18">
        <v>13114</v>
      </c>
      <c r="E41" s="18">
        <v>13658</v>
      </c>
      <c r="F41" s="18">
        <f>Table13[[#This Row],[New position]]-Table13[[#This Row],[Old position]]</f>
        <v>544</v>
      </c>
      <c r="G41" s="26">
        <v>0.48099999999999998</v>
      </c>
      <c r="H41" s="21">
        <v>557390.28</v>
      </c>
      <c r="I41" s="11"/>
      <c r="K41">
        <v>4</v>
      </c>
      <c r="L41" s="51">
        <f>IF(ABS(K41)&gt;3,Table13[[#This Row],[New position]],Table13[[#This Row],[Old position]])</f>
        <v>13658</v>
      </c>
      <c r="M41"/>
    </row>
    <row r="42" spans="1:14" ht="14.25" customHeight="1">
      <c r="A42" s="18" t="s">
        <v>68</v>
      </c>
      <c r="B42" s="18" t="s">
        <v>17</v>
      </c>
      <c r="C42" s="41">
        <v>190.28</v>
      </c>
      <c r="D42" s="18">
        <v>1782</v>
      </c>
      <c r="E42" s="18">
        <v>1782</v>
      </c>
      <c r="F42" s="18">
        <f>Table13[[#This Row],[New position]]-Table13[[#This Row],[Old position]]</f>
        <v>0</v>
      </c>
      <c r="G42" s="26">
        <v>0.29799999999999999</v>
      </c>
      <c r="H42" s="21">
        <v>344644.95</v>
      </c>
      <c r="I42" s="11"/>
      <c r="K42">
        <v>4.1669999999999998</v>
      </c>
      <c r="L42" s="51">
        <f>IF(ABS(K42)&gt;3,Table13[[#This Row],[New position]],Table13[[#This Row],[Old position]])</f>
        <v>1782</v>
      </c>
      <c r="M42"/>
    </row>
    <row r="43" spans="1:14" ht="14.25" customHeight="1">
      <c r="A43" s="18" t="s">
        <v>77</v>
      </c>
      <c r="B43" s="18" t="s">
        <v>17</v>
      </c>
      <c r="C43" s="41">
        <v>155.13</v>
      </c>
      <c r="D43" s="18">
        <v>0</v>
      </c>
      <c r="E43" s="18">
        <v>2222</v>
      </c>
      <c r="F43" s="18">
        <f>Table13[[#This Row],[New position]]-Table13[[#This Row],[Old position]]</f>
        <v>2222</v>
      </c>
      <c r="G43" s="26">
        <v>0.29799999999999999</v>
      </c>
      <c r="H43" s="21">
        <v>344644.95</v>
      </c>
      <c r="I43" s="11"/>
      <c r="K43">
        <v>0</v>
      </c>
      <c r="L43" s="51">
        <f>IF(ABS(K43)&gt;3,Table13[[#This Row],[New position]],Table13[[#This Row],[Old position]])</f>
        <v>0</v>
      </c>
      <c r="M43"/>
    </row>
    <row r="44" spans="1:14" ht="14.25" customHeight="1">
      <c r="A44" s="18" t="s">
        <v>72</v>
      </c>
      <c r="B44" s="18" t="s">
        <v>17</v>
      </c>
      <c r="C44" s="41">
        <v>391</v>
      </c>
      <c r="D44" s="18">
        <v>919</v>
      </c>
      <c r="E44" s="18">
        <v>881</v>
      </c>
      <c r="F44" s="18">
        <f>Table13[[#This Row],[New position]]-Table13[[#This Row],[Old position]]</f>
        <v>-38</v>
      </c>
      <c r="G44" s="26">
        <v>0.29799999999999999</v>
      </c>
      <c r="H44" s="21">
        <v>344644.95</v>
      </c>
      <c r="I44" s="55"/>
      <c r="K44">
        <v>4.5449999999999999</v>
      </c>
      <c r="L44" s="51">
        <f>IF(ABS(K44)&gt;3,Table13[[#This Row],[New position]],Table13[[#This Row],[Old position]])</f>
        <v>881</v>
      </c>
      <c r="M44"/>
    </row>
    <row r="45" spans="1:14" ht="14.25" customHeight="1">
      <c r="A45" s="18" t="s">
        <v>51</v>
      </c>
      <c r="B45" s="18" t="s">
        <v>17</v>
      </c>
      <c r="C45" s="41">
        <v>117.16</v>
      </c>
      <c r="D45" s="18">
        <v>2849</v>
      </c>
      <c r="E45" s="18">
        <v>2942</v>
      </c>
      <c r="F45" s="18">
        <f>Table13[[#This Row],[New position]]-Table13[[#This Row],[Old position]]</f>
        <v>93</v>
      </c>
      <c r="G45" s="26">
        <v>0.29799999999999999</v>
      </c>
      <c r="H45" s="21">
        <v>344644.95</v>
      </c>
      <c r="I45" s="11"/>
      <c r="K45">
        <v>3.226</v>
      </c>
      <c r="L45" s="51">
        <f>IF(ABS(K45)&gt;3,Table13[[#This Row],[New position]],Table13[[#This Row],[Old position]])</f>
        <v>2942</v>
      </c>
      <c r="M45"/>
    </row>
    <row r="46" spans="1:14" ht="14.25" customHeight="1">
      <c r="A46" s="18" t="s">
        <v>76</v>
      </c>
      <c r="B46" s="18" t="s">
        <v>18</v>
      </c>
      <c r="C46" s="41">
        <v>190197.53</v>
      </c>
      <c r="D46" s="18">
        <v>30</v>
      </c>
      <c r="E46" s="18">
        <v>30</v>
      </c>
      <c r="F46" s="18">
        <f>Table13[[#This Row],[New position]]-Table13[[#This Row],[Old position]]</f>
        <v>0</v>
      </c>
      <c r="G46" s="26">
        <v>5</v>
      </c>
      <c r="H46" s="21">
        <v>5792352.0999999996</v>
      </c>
      <c r="I46" s="56"/>
      <c r="K46">
        <v>3.7040000000000002</v>
      </c>
      <c r="L46" s="51">
        <f>IF(ABS(K46)&gt;3,Table13[[#This Row],[New position]],Table13[[#This Row],[Old position]])</f>
        <v>30</v>
      </c>
      <c r="M46"/>
    </row>
    <row r="47" spans="1:14" ht="14.25" customHeight="1">
      <c r="A47" s="18" t="s">
        <v>54</v>
      </c>
      <c r="B47" s="18" t="s">
        <v>18</v>
      </c>
      <c r="C47" s="41">
        <v>57106.67</v>
      </c>
      <c r="D47" s="18">
        <v>3</v>
      </c>
      <c r="E47" s="18">
        <v>3</v>
      </c>
      <c r="F47" s="18">
        <f>Table13[[#This Row],[New position]]-Table13[[#This Row],[Old position]]</f>
        <v>0</v>
      </c>
      <c r="G47" s="26">
        <v>0.16700000000000001</v>
      </c>
      <c r="H47" s="21">
        <v>193078.44</v>
      </c>
      <c r="I47" s="11"/>
      <c r="K47">
        <v>0</v>
      </c>
      <c r="L47" s="51">
        <f>IF(ABS(K47)&gt;3,Table13[[#This Row],[New position]],Table13[[#This Row],[Old position]])</f>
        <v>3</v>
      </c>
      <c r="M47"/>
    </row>
    <row r="48" spans="1:14">
      <c r="A48" s="18" t="s">
        <v>59</v>
      </c>
      <c r="B48" s="18" t="s">
        <v>17</v>
      </c>
      <c r="C48" s="41">
        <v>75.010000000000005</v>
      </c>
      <c r="D48" s="18">
        <v>7425</v>
      </c>
      <c r="E48" s="18">
        <v>7425</v>
      </c>
      <c r="F48" s="18">
        <f>Table13[[#This Row],[New position]]-Table13[[#This Row],[Old position]]</f>
        <v>0</v>
      </c>
      <c r="G48" s="26">
        <v>0.48099999999999998</v>
      </c>
      <c r="H48" s="21">
        <v>557390.28</v>
      </c>
      <c r="I48" s="49"/>
      <c r="K48">
        <v>3.57</v>
      </c>
      <c r="L48" s="51">
        <f>IF(ABS(K48)&gt;3,Table13[[#This Row],[New position]],Table13[[#This Row],[Old position]])</f>
        <v>7425</v>
      </c>
      <c r="M48"/>
    </row>
    <row r="49" spans="1:13">
      <c r="A49" s="18" t="s">
        <v>13</v>
      </c>
      <c r="B49" s="18" t="s">
        <v>17</v>
      </c>
      <c r="C49" s="41">
        <v>368.8</v>
      </c>
      <c r="D49" s="18">
        <v>81524</v>
      </c>
      <c r="E49" s="18">
        <v>85345</v>
      </c>
      <c r="F49" s="18">
        <f>Table13[[#This Row],[New position]]-Table13[[#This Row],[Old position]]</f>
        <v>3821</v>
      </c>
      <c r="G49" s="26">
        <v>27.169</v>
      </c>
      <c r="H49" s="21">
        <v>31475058.469999999</v>
      </c>
      <c r="I49" s="11"/>
      <c r="K49">
        <v>0</v>
      </c>
      <c r="L49" s="51">
        <f>IF(ABS(K49)&gt;3,Table13[[#This Row],[New position]],Table13[[#This Row],[Old position]])</f>
        <v>81524</v>
      </c>
      <c r="M49"/>
    </row>
    <row r="50" spans="1:13">
      <c r="A50" s="18" t="s">
        <v>23</v>
      </c>
      <c r="B50" s="18" t="s">
        <v>18</v>
      </c>
      <c r="C50" s="41">
        <v>80673.600000000006</v>
      </c>
      <c r="D50" s="18">
        <v>5</v>
      </c>
      <c r="E50" s="18">
        <v>5</v>
      </c>
      <c r="F50" s="18">
        <f>Table13[[#This Row],[New position]]-Table13[[#This Row],[Old position]]</f>
        <v>0</v>
      </c>
      <c r="G50" s="26">
        <v>0.33300000000000002</v>
      </c>
      <c r="H50" s="21">
        <v>386156.77</v>
      </c>
      <c r="I50" s="11"/>
      <c r="K50">
        <v>0</v>
      </c>
      <c r="L50" s="51">
        <f>IF(ABS(K50)&gt;3,Table13[[#This Row],[New position]],Table13[[#This Row],[Old position]])</f>
        <v>5</v>
      </c>
      <c r="M50"/>
    </row>
    <row r="51" spans="1:13">
      <c r="A51" s="18" t="s">
        <v>75</v>
      </c>
      <c r="B51" s="18" t="s">
        <v>18</v>
      </c>
      <c r="C51" s="41">
        <v>21907.06</v>
      </c>
      <c r="D51" s="18">
        <v>17</v>
      </c>
      <c r="E51" s="18">
        <v>18</v>
      </c>
      <c r="F51" s="18">
        <f>Table13[[#This Row],[New position]]-Table13[[#This Row],[Old position]]</f>
        <v>1</v>
      </c>
      <c r="G51" s="26">
        <v>0.33300000000000002</v>
      </c>
      <c r="H51" s="21">
        <v>386156.77</v>
      </c>
      <c r="I51" s="11"/>
      <c r="K51">
        <v>0</v>
      </c>
      <c r="L51" s="51">
        <f>IF(ABS(K51)&gt;3,Table13[[#This Row],[New position]],Table13[[#This Row],[Old position]])</f>
        <v>17</v>
      </c>
      <c r="M51"/>
    </row>
    <row r="52" spans="1:13">
      <c r="A52" s="18" t="s">
        <v>21</v>
      </c>
      <c r="B52" s="18" t="s">
        <v>18</v>
      </c>
      <c r="C52" s="41">
        <v>13602</v>
      </c>
      <c r="D52" s="18">
        <v>14</v>
      </c>
      <c r="E52" s="18">
        <v>14</v>
      </c>
      <c r="F52" s="18">
        <f>Table13[[#This Row],[New position]]-Table13[[#This Row],[Old position]]</f>
        <v>0</v>
      </c>
      <c r="G52" s="26">
        <v>0.16700000000000001</v>
      </c>
      <c r="H52" s="21">
        <v>193078.44</v>
      </c>
      <c r="I52" s="11"/>
      <c r="K52">
        <v>0</v>
      </c>
      <c r="L52" s="51">
        <f>IF(ABS(K52)&gt;3,Table13[[#This Row],[New position]],Table13[[#This Row],[Old position]])</f>
        <v>14</v>
      </c>
      <c r="M52"/>
    </row>
    <row r="53" spans="1:13">
      <c r="A53" s="18" t="s">
        <v>61</v>
      </c>
      <c r="B53" s="18" t="s">
        <v>17</v>
      </c>
      <c r="C53" s="41">
        <v>105.76</v>
      </c>
      <c r="D53" s="18">
        <v>52742</v>
      </c>
      <c r="E53" s="18">
        <v>52742</v>
      </c>
      <c r="F53" s="18">
        <f>Table13[[#This Row],[New position]]-Table13[[#This Row],[Old position]]</f>
        <v>0</v>
      </c>
      <c r="G53" s="26">
        <v>5</v>
      </c>
      <c r="H53" s="21">
        <v>5792352.0999999996</v>
      </c>
      <c r="I53" s="50"/>
      <c r="K53">
        <v>0</v>
      </c>
      <c r="L53" s="51">
        <f>IF(ABS(K53)&gt;3,Table13[[#This Row],[New position]],Table13[[#This Row],[Old position]])</f>
        <v>52742</v>
      </c>
      <c r="M53"/>
    </row>
    <row r="54" spans="1:13">
      <c r="A54" s="18" t="s">
        <v>64</v>
      </c>
      <c r="B54" s="18" t="s">
        <v>17</v>
      </c>
      <c r="C54" s="41">
        <v>253.4</v>
      </c>
      <c r="D54" s="18">
        <v>1344</v>
      </c>
      <c r="E54" s="18">
        <v>1344</v>
      </c>
      <c r="F54" s="18">
        <f>Table13[[#This Row],[New position]]-Table13[[#This Row],[Old position]]</f>
        <v>0</v>
      </c>
      <c r="G54" s="26">
        <v>0.29799999999999999</v>
      </c>
      <c r="H54" s="21">
        <v>344644.95</v>
      </c>
      <c r="I54" s="11"/>
      <c r="K54">
        <v>0</v>
      </c>
      <c r="L54" s="51">
        <f>IF(ABS(K54)&gt;3,Table13[[#This Row],[New position]],Table13[[#This Row],[Old position]])</f>
        <v>1344</v>
      </c>
      <c r="M54"/>
    </row>
    <row r="55" spans="1:13">
      <c r="A55" s="18" t="s">
        <v>57</v>
      </c>
      <c r="B55" s="18" t="s">
        <v>17</v>
      </c>
      <c r="C55" s="41">
        <v>402.25</v>
      </c>
      <c r="D55" s="18">
        <v>830</v>
      </c>
      <c r="E55" s="18">
        <v>857</v>
      </c>
      <c r="F55" s="18">
        <f>Table13[[#This Row],[New position]]-Table13[[#This Row],[Old position]]</f>
        <v>27</v>
      </c>
      <c r="G55" s="26">
        <v>0.29799999999999999</v>
      </c>
      <c r="H55" s="21">
        <v>344644.95</v>
      </c>
      <c r="I55" s="11"/>
      <c r="K55">
        <v>0</v>
      </c>
      <c r="L55" s="51">
        <f>IF(ABS(K55)&gt;3,Table13[[#This Row],[New position]],Table13[[#This Row],[Old position]])</f>
        <v>830</v>
      </c>
      <c r="M55"/>
    </row>
    <row r="56" spans="1:13">
      <c r="A56" s="18" t="s">
        <v>43</v>
      </c>
      <c r="B56" s="18" t="s">
        <v>17</v>
      </c>
      <c r="C56" s="41">
        <v>47.83</v>
      </c>
      <c r="D56" s="18">
        <v>7046</v>
      </c>
      <c r="E56" s="18">
        <v>0</v>
      </c>
      <c r="F56" s="18">
        <f>Table13[[#This Row],[New position]]-Table13[[#This Row],[Old position]]</f>
        <v>-7046</v>
      </c>
      <c r="G56" s="26">
        <v>0</v>
      </c>
      <c r="H56" s="21">
        <v>0</v>
      </c>
      <c r="I56" s="11"/>
      <c r="J56" s="1"/>
      <c r="K56">
        <v>10</v>
      </c>
      <c r="L56" s="51">
        <f>IF(ABS(K56)&gt;3,Table13[[#This Row],[New position]],Table13[[#This Row],[Old position]])</f>
        <v>0</v>
      </c>
      <c r="M56"/>
    </row>
    <row r="57" spans="1:13">
      <c r="A57" s="18" t="s">
        <v>37</v>
      </c>
      <c r="B57" s="18" t="s">
        <v>17</v>
      </c>
      <c r="C57" s="41">
        <v>46.84</v>
      </c>
      <c r="D57" s="18">
        <v>11971</v>
      </c>
      <c r="E57" s="18">
        <v>11971</v>
      </c>
      <c r="F57" s="18">
        <f>Table13[[#This Row],[New position]]-Table13[[#This Row],[Old position]]</f>
        <v>0</v>
      </c>
      <c r="G57" s="26">
        <v>0.48099999999999998</v>
      </c>
      <c r="H57" s="21">
        <v>557390.28</v>
      </c>
      <c r="I57" s="11"/>
      <c r="J57" s="1"/>
      <c r="K57">
        <v>0</v>
      </c>
      <c r="L57" s="51">
        <f>IF(ABS(K57)&gt;3,Table13[[#This Row],[New position]],Table13[[#This Row],[Old position]])</f>
        <v>11971</v>
      </c>
      <c r="M57"/>
    </row>
    <row r="58" spans="1:13">
      <c r="A58" s="18" t="s">
        <v>30</v>
      </c>
      <c r="B58" s="18" t="s">
        <v>18</v>
      </c>
      <c r="C58" s="41">
        <v>231717.62</v>
      </c>
      <c r="D58" s="18">
        <v>24</v>
      </c>
      <c r="E58" s="18">
        <v>24</v>
      </c>
      <c r="F58" s="18">
        <f>Table13[[#This Row],[New position]]-Table13[[#This Row],[Old position]]</f>
        <v>0</v>
      </c>
      <c r="G58" s="26">
        <v>5</v>
      </c>
      <c r="H58" s="21">
        <v>5792352.0999999996</v>
      </c>
      <c r="I58" s="11"/>
      <c r="J58" s="15"/>
      <c r="K58">
        <v>0</v>
      </c>
      <c r="L58" s="51">
        <f>IF(ABS(K58)&gt;3,Table13[[#This Row],[New position]],Table13[[#This Row],[Old position]])</f>
        <v>24</v>
      </c>
      <c r="M58"/>
    </row>
    <row r="59" spans="1:13">
      <c r="A59" s="18" t="s">
        <v>69</v>
      </c>
      <c r="B59" s="18" t="s">
        <v>18</v>
      </c>
      <c r="C59" s="41">
        <v>165312.5</v>
      </c>
      <c r="D59" s="18">
        <v>34</v>
      </c>
      <c r="E59" s="18">
        <v>34</v>
      </c>
      <c r="F59" s="18">
        <f>Table13[[#This Row],[New position]]-Table13[[#This Row],[Old position]]</f>
        <v>0</v>
      </c>
      <c r="G59" s="26">
        <v>5</v>
      </c>
      <c r="H59" s="21">
        <v>5792352.0999999996</v>
      </c>
      <c r="I59" s="11"/>
      <c r="J59" s="1"/>
      <c r="K59">
        <v>0</v>
      </c>
      <c r="L59" s="51">
        <f>IF(ABS(K59)&gt;3,Table13[[#This Row],[New position]],Table13[[#This Row],[Old position]])</f>
        <v>34</v>
      </c>
      <c r="M59"/>
    </row>
    <row r="60" spans="1:13">
      <c r="A60" s="18" t="s">
        <v>22</v>
      </c>
      <c r="B60" s="18" t="s">
        <v>18</v>
      </c>
      <c r="C60" s="41">
        <v>26987.5</v>
      </c>
      <c r="D60" s="18">
        <v>14</v>
      </c>
      <c r="E60" s="18">
        <v>14</v>
      </c>
      <c r="F60" s="18">
        <f>Table13[[#This Row],[New position]]-Table13[[#This Row],[Old position]]</f>
        <v>0</v>
      </c>
      <c r="G60" s="26">
        <v>0.33300000000000002</v>
      </c>
      <c r="H60" s="21">
        <v>386156.77</v>
      </c>
      <c r="I60" s="11"/>
      <c r="J60" s="46"/>
      <c r="K60">
        <v>0</v>
      </c>
      <c r="L60" s="51">
        <f>IF(ABS(K60)&gt;3,Table13[[#This Row],[New position]],Table13[[#This Row],[Old position]])</f>
        <v>14</v>
      </c>
      <c r="M60"/>
    </row>
    <row r="61" spans="1:13">
      <c r="A61" s="18" t="s">
        <v>35</v>
      </c>
      <c r="B61" s="18" t="s">
        <v>18</v>
      </c>
      <c r="C61" s="41">
        <v>34800</v>
      </c>
      <c r="D61" s="18">
        <v>10</v>
      </c>
      <c r="E61" s="18">
        <v>11</v>
      </c>
      <c r="F61" s="18">
        <f>Table13[[#This Row],[New position]]-Table13[[#This Row],[Old position]]</f>
        <v>1</v>
      </c>
      <c r="G61" s="26">
        <v>0.33300000000000002</v>
      </c>
      <c r="H61" s="21">
        <v>386156.77</v>
      </c>
      <c r="I61" s="11"/>
      <c r="J61" s="1"/>
      <c r="K61">
        <v>0</v>
      </c>
      <c r="L61" s="51">
        <f>IF(ABS(K61)&gt;3,Table13[[#This Row],[New position]],Table13[[#This Row],[Old position]])</f>
        <v>10</v>
      </c>
      <c r="M61"/>
    </row>
    <row r="62" spans="1:13">
      <c r="A62" s="18" t="s">
        <v>70</v>
      </c>
      <c r="B62" s="18" t="s">
        <v>18</v>
      </c>
      <c r="C62" s="41">
        <v>133984.38</v>
      </c>
      <c r="D62" s="18">
        <v>42</v>
      </c>
      <c r="E62" s="18">
        <v>42</v>
      </c>
      <c r="F62" s="18">
        <f>Table13[[#This Row],[New position]]-Table13[[#This Row],[Old position]]</f>
        <v>0</v>
      </c>
      <c r="G62" s="26">
        <v>5</v>
      </c>
      <c r="H62" s="21">
        <v>5792352.0999999996</v>
      </c>
      <c r="I62" s="11"/>
      <c r="J62" s="1"/>
      <c r="K62">
        <v>0</v>
      </c>
      <c r="L62" s="51">
        <f>IF(ABS(K62)&gt;3,Table13[[#This Row],[New position]],Table13[[#This Row],[Old position]])</f>
        <v>42</v>
      </c>
      <c r="M62"/>
    </row>
    <row r="63" spans="1:13">
      <c r="A63" s="18" t="s">
        <v>63</v>
      </c>
      <c r="B63" s="18" t="s">
        <v>18</v>
      </c>
      <c r="C63" s="41">
        <v>25100</v>
      </c>
      <c r="D63" s="18">
        <v>15</v>
      </c>
      <c r="E63" s="18">
        <v>15</v>
      </c>
      <c r="F63" s="18">
        <f>Table13[[#This Row],[New position]]-Table13[[#This Row],[Old position]]</f>
        <v>0</v>
      </c>
      <c r="G63" s="26">
        <v>0.33300000000000002</v>
      </c>
      <c r="H63" s="21">
        <v>386156.77</v>
      </c>
      <c r="I63" s="11"/>
      <c r="J63" s="1"/>
      <c r="K63">
        <v>5.8819999999999997</v>
      </c>
      <c r="L63" s="51">
        <f>IF(ABS(K63)&gt;3,Table13[[#This Row],[New position]],Table13[[#This Row],[Old position]])</f>
        <v>15</v>
      </c>
      <c r="M63"/>
    </row>
    <row r="64" spans="1:13">
      <c r="A64" s="18" t="s">
        <v>19</v>
      </c>
      <c r="B64" s="18" t="s">
        <v>18</v>
      </c>
      <c r="C64" s="41">
        <v>220484.36</v>
      </c>
      <c r="D64" s="18">
        <v>25</v>
      </c>
      <c r="E64" s="18">
        <v>25</v>
      </c>
      <c r="F64" s="18">
        <f>Table13[[#This Row],[New position]]-Table13[[#This Row],[Old position]]</f>
        <v>0</v>
      </c>
      <c r="G64" s="26">
        <v>5</v>
      </c>
      <c r="H64" s="21">
        <v>5792352.0999999996</v>
      </c>
      <c r="I64" s="11"/>
      <c r="J64" s="1"/>
    </row>
    <row r="65" spans="1:10">
      <c r="A65" s="18" t="s">
        <v>40</v>
      </c>
      <c r="B65" s="18"/>
      <c r="C65" s="41"/>
      <c r="D65" s="18">
        <v>0</v>
      </c>
      <c r="E65" s="18">
        <v>0</v>
      </c>
      <c r="F65" s="18">
        <v>0</v>
      </c>
      <c r="G65" s="45"/>
      <c r="H65" s="21"/>
      <c r="I65" s="11"/>
    </row>
    <row r="66" spans="1:10">
      <c r="A66" s="44"/>
      <c r="B66" s="10" t="s">
        <v>49</v>
      </c>
      <c r="D66" s="7"/>
      <c r="E66" s="10" t="s">
        <v>46</v>
      </c>
      <c r="F66" s="1"/>
      <c r="G66" s="43"/>
      <c r="H66" s="3" t="s">
        <v>3</v>
      </c>
      <c r="I66" s="9"/>
    </row>
    <row r="67" spans="1:10">
      <c r="B67" s="10" t="s">
        <v>2</v>
      </c>
      <c r="D67" s="7"/>
      <c r="E67" s="10" t="s">
        <v>47</v>
      </c>
      <c r="F67" s="1"/>
      <c r="G67" s="43"/>
      <c r="H67" s="3" t="s">
        <v>4</v>
      </c>
    </row>
    <row r="68" spans="1:10">
      <c r="B68" s="5"/>
      <c r="D68" s="1"/>
      <c r="E68" s="5"/>
      <c r="F68" s="43"/>
      <c r="H68" s="6"/>
      <c r="J68" s="43"/>
    </row>
    <row r="69" spans="1:10">
      <c r="D69" s="1"/>
      <c r="E69" s="1"/>
      <c r="F69" s="1"/>
      <c r="H69" s="1"/>
    </row>
    <row r="70" spans="1:10">
      <c r="D70" s="1"/>
      <c r="E70" s="1"/>
      <c r="F70" s="1"/>
      <c r="H70" s="1"/>
    </row>
    <row r="71" spans="1:10">
      <c r="H71" s="1"/>
      <c r="I71" s="1"/>
    </row>
    <row r="72" spans="1:10">
      <c r="A72" s="10"/>
      <c r="G72" s="46"/>
    </row>
    <row r="73" spans="1:10">
      <c r="A73" s="10"/>
      <c r="D73" s="47"/>
      <c r="H73" s="47"/>
    </row>
    <row r="74" spans="1:10">
      <c r="D74" s="47"/>
      <c r="G74" s="46"/>
    </row>
    <row r="75" spans="1:10">
      <c r="A75" s="4"/>
      <c r="D75" s="47"/>
    </row>
    <row r="76" spans="1:10">
      <c r="G76" s="46"/>
    </row>
  </sheetData>
  <mergeCells count="8">
    <mergeCell ref="A7:B7"/>
    <mergeCell ref="A8:B8"/>
    <mergeCell ref="A1:B1"/>
    <mergeCell ref="A2:B2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2021-08-24T09:31:51Z</cp:lastPrinted>
  <dcterms:created xsi:type="dcterms:W3CDTF">2020-06-30T03:42:56Z</dcterms:created>
  <dcterms:modified xsi:type="dcterms:W3CDTF">2022-02-21T05:48:40Z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