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OneDrive - Golden Horse Fund Management Pte. Ltd\GHFM_Macro\Investment_Thesis\"/>
    </mc:Choice>
  </mc:AlternateContent>
  <bookViews>
    <workbookView xWindow="7050" yWindow="315" windowWidth="15675" windowHeight="14820"/>
  </bookViews>
  <sheets>
    <sheet name="Sheet1" sheetId="1" r:id="rId1"/>
    <sheet name="Sheet2" sheetId="8" r:id="rId2"/>
    <sheet name="Sheet1 (2)" sheetId="9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9" l="1"/>
  <c r="F38" i="9"/>
  <c r="F60" i="9"/>
  <c r="F19" i="9"/>
  <c r="F45" i="9"/>
  <c r="F17" i="9"/>
  <c r="F37" i="9"/>
  <c r="F58" i="9"/>
  <c r="F29" i="9"/>
  <c r="F31" i="9"/>
  <c r="F14" i="9"/>
  <c r="F48" i="9"/>
  <c r="F57" i="9"/>
  <c r="F50" i="9"/>
  <c r="F30" i="9"/>
  <c r="F32" i="9"/>
  <c r="F44" i="9"/>
  <c r="F25" i="9"/>
  <c r="F15" i="9"/>
  <c r="F26" i="9"/>
  <c r="F13" i="9"/>
  <c r="F55" i="9"/>
  <c r="F61" i="9"/>
  <c r="F56" i="9"/>
  <c r="F59" i="9"/>
  <c r="F51" i="9"/>
  <c r="F24" i="9"/>
  <c r="F39" i="9"/>
  <c r="F20" i="9"/>
  <c r="F23" i="9"/>
  <c r="F11" i="9"/>
  <c r="F12" i="9"/>
  <c r="F46" i="9"/>
  <c r="F54" i="9"/>
  <c r="F47" i="9"/>
  <c r="F41" i="9"/>
  <c r="F42" i="9"/>
  <c r="F40" i="9"/>
  <c r="F21" i="9"/>
  <c r="F52" i="9"/>
  <c r="F35" i="9"/>
  <c r="F53" i="9"/>
  <c r="F36" i="9"/>
  <c r="F22" i="9"/>
  <c r="F43" i="9"/>
  <c r="F34" i="9"/>
  <c r="F33" i="9"/>
  <c r="F27" i="9"/>
  <c r="F18" i="9"/>
  <c r="F28" i="9"/>
  <c r="C8" i="9"/>
  <c r="C2" i="9" s="1"/>
  <c r="C7" i="9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C3" i="9" l="1"/>
  <c r="F11" i="1"/>
  <c r="C8" i="1" l="1"/>
  <c r="C7" i="1" l="1"/>
  <c r="C3" i="1" s="1"/>
  <c r="C2" i="1" l="1"/>
</calcChain>
</file>

<file path=xl/sharedStrings.xml><?xml version="1.0" encoding="utf-8"?>
<sst xmlns="http://schemas.openxmlformats.org/spreadsheetml/2006/main" count="246" uniqueCount="75">
  <si>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</si>
  <si>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</si>
  <si>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</si>
  <si>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</si>
  <si>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</si>
  <si>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</si>
  <si>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</si>
  <si>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</si>
  <si>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</si>
  <si>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</si>
  <si>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</si>
  <si>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</si>
  <si>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</si>
  <si>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</si>
  <si>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</si>
  <si>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</si>
  <si>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</si>
  <si>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</si>
  <si>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</si>
  <si>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</si>
  <si>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HG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</si>
  <si>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</si>
  <si>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</si>
  <si>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</si>
  <si>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</si>
  <si>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</si>
  <si>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</si>
  <si>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</si>
  <si>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</si>
  <si>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</si>
  <si>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</si>
  <si>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</si>
  <si>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</si>
  <si>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</si>
  <si>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</si>
  <si>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</si>
  <si>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FLRN</t>
  </si>
  <si>
    <t>XLE</t>
  </si>
  <si>
    <t>COF</t>
  </si>
  <si>
    <t>EZU</t>
  </si>
  <si>
    <t>ES Bear Put</t>
  </si>
  <si>
    <t>GS</t>
  </si>
  <si>
    <t>IPG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</si>
  <si>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</si>
  <si>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</si>
  <si>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</si>
  <si>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</si>
  <si>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</si>
  <si>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</si>
  <si>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</si>
  <si>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</si>
  <si>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</si>
  <si>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</si>
  <si>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</si>
  <si>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</si>
  <si>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</si>
  <si>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</si>
  <si>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</si>
  <si>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</si>
  <si>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</si>
  <si>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</si>
  <si>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</si>
  <si>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</si>
  <si>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</si>
  <si>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</si>
  <si>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</si>
  <si>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</si>
  <si>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ZN</t>
  </si>
  <si>
    <t>BTP</t>
  </si>
  <si>
    <t>MRNA</t>
  </si>
  <si>
    <t>GBL</t>
  </si>
  <si>
    <t>KE</t>
  </si>
  <si>
    <t>SB</t>
  </si>
  <si>
    <t>OAT</t>
  </si>
  <si>
    <t>MMC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</si>
</sst>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</numFmts>
  <fonts count="19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9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7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 applyAlignment="1">
      <alignment vertical="center" wrapText="1"/>
    </xf>
    <xf numFmtId="164" fontId="2" fillId="0" borderId="0" xfId="0" applyNumberFormat="1" applyFont="1"/>
    <xf numFmtId="0" fontId="2" fillId="0" borderId="0" xfId="0" applyFont="1" applyFill="1" applyBorder="1" applyAlignment="1">
      <alignment vertical="center"/>
    </xf>
    <xf numFmtId="0" fontId="15" fillId="2" borderId="0" xfId="0" applyFont="1" applyFill="1"/>
    <xf numFmtId="0" fontId="16" fillId="2" borderId="0" xfId="0" applyFont="1" applyFill="1"/>
    <xf numFmtId="0" fontId="1" fillId="0" borderId="1" xfId="0" applyFont="1" applyBorder="1" applyAlignment="1">
      <alignment horizontal="left" vertical="center"/>
    </xf>
    <xf numFmtId="165" fontId="18" fillId="0" borderId="1" xfId="0" applyNumberFormat="1" applyFont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宋体"/>
        <scheme val="none"/>
      </font>
      <fill>
        <patternFill patternType="solid">
          <fgColor rgb="FF000000"/>
          <bgColor rgb="FFFFFF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145804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6</xdr:row>
      <xdr:rowOff>3476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D1CDB50-536C-442E-AA77-3F7D01D27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5379" y="381828"/>
          <a:ext cx="3174447" cy="5931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61" totalsRowShown="0" headerRowDxfId="27" dataDxfId="25" headerRowBorderDxfId="26" tableBorderDxfId="24" totalsRowBorderDxfId="23">
  <autoFilter ref="A10:I61"/>
  <tableColumns count="9">
    <tableColumn id="1" name="Symbol" dataDxfId="22"/>
    <tableColumn id="2" name="SecType" dataDxfId="21"/>
    <tableColumn id="5" name="Last_Price" dataDxfId="20" dataCellStyle="Currency"/>
    <tableColumn id="12" name="Old position" dataDxfId="19" dataCellStyle="Currency"/>
    <tableColumn id="13" name="New position" dataDxfId="18" dataCellStyle="Currency"/>
    <tableColumn id="7" name="Change" dataDxfId="17">
      <calculatedColumnFormula>ROUND(Table1[[#This Row],[New position]]-Table1[[#This Row],[Old position]], -2)</calculatedColumnFormula>
    </tableColumn>
    <tableColumn id="4" name="Weights (%)" dataDxfId="16"/>
    <tableColumn id="3" name="Target allocation ($)" dataDxfId="15" dataCellStyle="Currency"/>
    <tableColumn id="8" name="Comments" dataDxfId="1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0:I61" totalsRowShown="0" headerRowDxfId="13" dataDxfId="11" headerRowBorderDxfId="12" tableBorderDxfId="10" totalsRowBorderDxfId="9">
  <autoFilter ref="A10:I61"/>
  <sortState ref="A11:I61">
    <sortCondition ref="A10:A61"/>
  </sortState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ROUND(Table13[[#This Row],[New position]]-Table13[[#This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topLeftCell="A22" zoomScale="87" zoomScaleNormal="87" workbookViewId="0">
      <selection activeCell="F37" sqref="F37"/>
    </sheetView>
  </sheetViews>
  <sheetFormatPr defaultColWidth="9.140625" defaultRowHeight="15"/>
  <cols>
    <col min="1" max="2" width="11.285156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2" width="17.28515625" style="1" bestFit="1" customWidth="1"/>
    <col min="13" max="13" width="17.140625" style="1" bestFit="1" customWidth="1"/>
    <col min="14" max="14" width="15.42578125" style="1" bestFit="1" customWidth="1"/>
    <col min="15" max="16384" width="9.140625" style="1"/>
  </cols>
  <sheetData>
    <row r="1" spans="1:13" s="28" customFormat="1" ht="12.75">
      <c r="A1" s="57" t="s">
        <v>0</v>
      </c>
      <c r="B1" s="57"/>
      <c r="C1" s="27">
        <v>44432</v>
      </c>
      <c r="E1" s="29"/>
      <c r="F1" s="29"/>
      <c r="H1" s="30"/>
    </row>
    <row r="2" spans="1:13" s="28" customFormat="1" ht="12.75">
      <c r="A2" s="57" t="s">
        <v>11</v>
      </c>
      <c r="B2" s="57"/>
      <c r="C2" s="31">
        <f>C8/C7</f>
        <v>5.2799999921417298</v>
      </c>
      <c r="D2" s="54"/>
      <c r="E2" s="33"/>
      <c r="F2" s="34"/>
      <c r="H2" s="35"/>
    </row>
    <row r="3" spans="1:13" s="28" customFormat="1" ht="27.75" customHeight="1">
      <c r="A3" s="59" t="s">
        <v>12</v>
      </c>
      <c r="B3" s="59"/>
      <c r="C3" s="40">
        <f>(C8-SUM(H34:H45))/C7</f>
        <v>2.3399999921417298</v>
      </c>
      <c r="D3" s="32"/>
      <c r="E3" s="33"/>
      <c r="F3" s="34"/>
      <c r="H3" s="35"/>
    </row>
    <row r="4" spans="1:13" s="28" customFormat="1" ht="12.75">
      <c r="A4" s="57" t="s">
        <v>9</v>
      </c>
      <c r="B4" s="57"/>
      <c r="C4" s="36">
        <v>17815628</v>
      </c>
      <c r="D4" s="32"/>
      <c r="E4" s="37"/>
      <c r="F4" s="37"/>
      <c r="H4" s="35"/>
    </row>
    <row r="5" spans="1:13" s="28" customFormat="1" ht="12.75">
      <c r="A5" s="57" t="s">
        <v>7</v>
      </c>
      <c r="B5" s="57"/>
      <c r="C5" s="36">
        <v>0</v>
      </c>
      <c r="D5" s="32"/>
      <c r="E5" s="37"/>
      <c r="F5" s="37"/>
      <c r="H5" s="35"/>
    </row>
    <row r="6" spans="1:13" s="28" customFormat="1" ht="12.75">
      <c r="A6" s="57" t="s">
        <v>8</v>
      </c>
      <c r="B6" s="57"/>
      <c r="C6" s="36">
        <v>0</v>
      </c>
      <c r="D6" s="32"/>
      <c r="E6" s="37"/>
      <c r="F6" s="37"/>
      <c r="H6" s="35"/>
    </row>
    <row r="7" spans="1:13" s="28" customFormat="1" ht="12.75">
      <c r="A7" s="57" t="s">
        <v>10</v>
      </c>
      <c r="B7" s="57"/>
      <c r="C7" s="36">
        <f>C4-C6+C5</f>
        <v>17815628</v>
      </c>
      <c r="D7" s="32"/>
      <c r="E7" s="37"/>
      <c r="F7" s="37"/>
      <c r="G7" s="42"/>
      <c r="H7" s="39"/>
    </row>
    <row r="8" spans="1:13" s="28" customFormat="1" ht="27.75" customHeight="1">
      <c r="A8" s="60" t="s">
        <v>6</v>
      </c>
      <c r="B8" s="60"/>
      <c r="C8" s="24">
        <f>SUM(Table1[Target allocation ($)])</f>
        <v>94066515.699999973</v>
      </c>
      <c r="D8" s="32"/>
      <c r="E8" s="37"/>
      <c r="F8" s="37"/>
      <c r="H8" s="35"/>
      <c r="J8" s="38"/>
    </row>
    <row r="9" spans="1:13" s="14" customFormat="1" ht="2.25" customHeight="1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12.75">
      <c r="A10" s="16" t="s">
        <v>15</v>
      </c>
      <c r="B10" s="17" t="s">
        <v>16</v>
      </c>
      <c r="C10" s="25" t="s">
        <v>25</v>
      </c>
      <c r="D10" s="17" t="s">
        <v>26</v>
      </c>
      <c r="E10" s="13" t="s">
        <v>27</v>
      </c>
      <c r="F10" s="13" t="s">
        <v>5</v>
      </c>
      <c r="G10" s="17" t="s">
        <v>28</v>
      </c>
      <c r="H10" s="20" t="s">
        <v>29</v>
      </c>
      <c r="I10" s="23" t="s">
        <v>1</v>
      </c>
      <c r="L10" s="52"/>
    </row>
    <row r="11" spans="1:13" s="2" customFormat="1">
      <c r="A11" s="18" t="s">
        <v>14</v>
      </c>
      <c r="B11" s="18" t="s">
        <v>17</v>
      </c>
      <c r="C11" s="41">
        <v>249.65</v>
      </c>
      <c r="D11" s="18">
        <v>1372</v>
      </c>
      <c r="E11" s="18">
        <v>1274</v>
      </c>
      <c r="F11" s="18">
        <f>Table1[[#This Row],[New position]]-Table1[[#This Row],[Old position]]</f>
        <v>-98</v>
      </c>
      <c r="G11" s="26">
        <v>0.29799999999999999</v>
      </c>
      <c r="H11" s="21">
        <v>318008.96000000002</v>
      </c>
      <c r="I11" s="22"/>
      <c r="J11"/>
      <c r="K11"/>
      <c r="L11">
        <v>-7.1429999999999998</v>
      </c>
      <c r="M11"/>
    </row>
    <row r="12" spans="1:13">
      <c r="A12" s="18" t="s">
        <v>38</v>
      </c>
      <c r="B12" s="18" t="s">
        <v>17</v>
      </c>
      <c r="C12" s="41">
        <v>169.35</v>
      </c>
      <c r="D12" s="18">
        <v>1980</v>
      </c>
      <c r="E12" s="18">
        <v>1878</v>
      </c>
      <c r="F12" s="18">
        <f>Table1[[#This Row],[New position]]-Table1[[#This Row],[Old position]]</f>
        <v>-102</v>
      </c>
      <c r="G12" s="26">
        <v>0.29799999999999999</v>
      </c>
      <c r="H12" s="21">
        <v>318008.96000000002</v>
      </c>
      <c r="I12" s="11"/>
      <c r="K12"/>
      <c r="L12">
        <v>-5.1520000000000001</v>
      </c>
      <c r="M12"/>
    </row>
    <row r="13" spans="1:13">
      <c r="A13" s="18" t="s">
        <v>41</v>
      </c>
      <c r="B13" s="18" t="s">
        <v>17</v>
      </c>
      <c r="C13" s="41">
        <v>401.5</v>
      </c>
      <c r="D13" s="18">
        <v>857</v>
      </c>
      <c r="E13" s="18">
        <v>792</v>
      </c>
      <c r="F13" s="18">
        <f>Table1[[#This Row],[New position]]-Table1[[#This Row],[Old position]]</f>
        <v>-65</v>
      </c>
      <c r="G13" s="26">
        <v>0.29799999999999999</v>
      </c>
      <c r="H13" s="21">
        <v>318008.96000000002</v>
      </c>
      <c r="I13" s="11"/>
      <c r="K13"/>
      <c r="L13">
        <v>-7.585</v>
      </c>
      <c r="M13"/>
    </row>
    <row r="14" spans="1:13">
      <c r="A14" s="18" t="s">
        <v>42</v>
      </c>
      <c r="B14" s="18" t="s">
        <v>17</v>
      </c>
      <c r="C14" s="41">
        <v>37.01</v>
      </c>
      <c r="D14" s="18">
        <v>9306</v>
      </c>
      <c r="E14" s="18">
        <v>8593</v>
      </c>
      <c r="F14" s="18">
        <f>Table1[[#This Row],[New position]]-Table1[[#This Row],[Old position]]</f>
        <v>-713</v>
      </c>
      <c r="G14" s="26">
        <v>0.29799999999999999</v>
      </c>
      <c r="H14" s="21">
        <v>318008.96000000002</v>
      </c>
      <c r="I14" s="11"/>
      <c r="K14"/>
      <c r="L14">
        <v>-7.6619999999999999</v>
      </c>
      <c r="M14"/>
    </row>
    <row r="15" spans="1:13">
      <c r="A15" s="18" t="s">
        <v>47</v>
      </c>
      <c r="B15" s="18" t="s">
        <v>17</v>
      </c>
      <c r="C15" s="41">
        <v>45.87</v>
      </c>
      <c r="D15" s="18">
        <v>7370</v>
      </c>
      <c r="E15" s="18">
        <v>6933</v>
      </c>
      <c r="F15" s="18">
        <f>Table1[[#This Row],[New position]]-Table1[[#This Row],[Old position]]</f>
        <v>-437</v>
      </c>
      <c r="G15" s="26">
        <v>0.29799999999999999</v>
      </c>
      <c r="H15" s="21">
        <v>318008.96000000002</v>
      </c>
      <c r="I15" s="11"/>
      <c r="K15"/>
      <c r="L15">
        <v>-5.9290000000000003</v>
      </c>
      <c r="M15"/>
    </row>
    <row r="16" spans="1:13">
      <c r="A16" s="18" t="s">
        <v>48</v>
      </c>
      <c r="B16" s="18" t="s">
        <v>17</v>
      </c>
      <c r="C16" s="41">
        <v>121.05</v>
      </c>
      <c r="D16" s="18">
        <v>2942</v>
      </c>
      <c r="E16" s="18">
        <v>2627</v>
      </c>
      <c r="F16" s="18">
        <f>Table1[[#This Row],[New position]]-Table1[[#This Row],[Old position]]</f>
        <v>-315</v>
      </c>
      <c r="G16" s="26">
        <v>0.29799999999999999</v>
      </c>
      <c r="H16" s="21">
        <v>318008.96000000002</v>
      </c>
      <c r="I16" s="11"/>
      <c r="K16"/>
      <c r="L16">
        <v>-10.707000000000001</v>
      </c>
      <c r="M16"/>
    </row>
    <row r="17" spans="1:13">
      <c r="A17" s="18" t="s">
        <v>52</v>
      </c>
      <c r="B17" s="18" t="s">
        <v>17</v>
      </c>
      <c r="C17" s="41">
        <v>177.4</v>
      </c>
      <c r="D17" s="18">
        <v>1907</v>
      </c>
      <c r="E17" s="18">
        <v>1793</v>
      </c>
      <c r="F17" s="18">
        <f>Table1[[#This Row],[New position]]-Table1[[#This Row],[Old position]]</f>
        <v>-114</v>
      </c>
      <c r="G17" s="26">
        <v>0.29799999999999999</v>
      </c>
      <c r="H17" s="21">
        <v>318008.96000000002</v>
      </c>
      <c r="I17" s="11"/>
      <c r="K17"/>
      <c r="L17">
        <v>-5.9779999999999998</v>
      </c>
      <c r="M17"/>
    </row>
    <row r="18" spans="1:13">
      <c r="A18" s="18" t="s">
        <v>53</v>
      </c>
      <c r="B18" s="18" t="s">
        <v>17</v>
      </c>
      <c r="C18" s="41">
        <v>74.17</v>
      </c>
      <c r="D18" s="18">
        <v>4611</v>
      </c>
      <c r="E18" s="18">
        <v>4288</v>
      </c>
      <c r="F18" s="18">
        <f>Table1[[#This Row],[New position]]-Table1[[#This Row],[Old position]]</f>
        <v>-323</v>
      </c>
      <c r="G18" s="26">
        <v>0.29799999999999999</v>
      </c>
      <c r="H18" s="21">
        <v>318008.96000000002</v>
      </c>
      <c r="I18" s="11"/>
      <c r="K18"/>
      <c r="L18">
        <v>-7.0049999999999999</v>
      </c>
      <c r="M18"/>
    </row>
    <row r="19" spans="1:13">
      <c r="A19" s="18" t="s">
        <v>54</v>
      </c>
      <c r="B19" s="18" t="s">
        <v>17</v>
      </c>
      <c r="C19" s="41">
        <v>402.78</v>
      </c>
      <c r="D19" s="18">
        <v>857</v>
      </c>
      <c r="E19" s="18">
        <v>790</v>
      </c>
      <c r="F19" s="18">
        <f>Table1[[#This Row],[New position]]-Table1[[#This Row],[Old position]]</f>
        <v>-67</v>
      </c>
      <c r="G19" s="26">
        <v>0.29799999999999999</v>
      </c>
      <c r="H19" s="21">
        <v>318008.96000000002</v>
      </c>
      <c r="I19" s="11"/>
      <c r="K19"/>
      <c r="L19">
        <v>-7.8179999999999996</v>
      </c>
      <c r="M19"/>
    </row>
    <row r="20" spans="1:13">
      <c r="A20" s="18" t="s">
        <v>57</v>
      </c>
      <c r="B20" s="18" t="s">
        <v>17</v>
      </c>
      <c r="C20" s="41">
        <v>302.39</v>
      </c>
      <c r="D20" s="18">
        <v>1116</v>
      </c>
      <c r="E20" s="18">
        <v>1052</v>
      </c>
      <c r="F20" s="18">
        <f>Table1[[#This Row],[New position]]-Table1[[#This Row],[Old position]]</f>
        <v>-64</v>
      </c>
      <c r="G20" s="26">
        <v>0.29799999999999999</v>
      </c>
      <c r="H20" s="21">
        <v>318008.96000000002</v>
      </c>
      <c r="I20" s="50"/>
      <c r="K20"/>
      <c r="L20">
        <v>-5.7350000000000003</v>
      </c>
      <c r="M20"/>
    </row>
    <row r="21" spans="1:13">
      <c r="A21" s="18" t="s">
        <v>61</v>
      </c>
      <c r="B21" s="18" t="s">
        <v>17</v>
      </c>
      <c r="C21" s="41">
        <v>252.53</v>
      </c>
      <c r="D21" s="18">
        <v>1344</v>
      </c>
      <c r="E21" s="18">
        <v>1259</v>
      </c>
      <c r="F21" s="18">
        <f>Table1[[#This Row],[New position]]-Table1[[#This Row],[Old position]]</f>
        <v>-85</v>
      </c>
      <c r="G21" s="26">
        <v>0.29799999999999999</v>
      </c>
      <c r="H21" s="21">
        <v>318008.96000000002</v>
      </c>
      <c r="I21" s="11"/>
      <c r="K21"/>
      <c r="L21">
        <v>-6.3239999999999998</v>
      </c>
      <c r="M21"/>
    </row>
    <row r="22" spans="1:13">
      <c r="A22" s="18" t="s">
        <v>64</v>
      </c>
      <c r="B22" s="18" t="s">
        <v>17</v>
      </c>
      <c r="C22" s="41">
        <v>123.55</v>
      </c>
      <c r="D22" s="18">
        <v>2738</v>
      </c>
      <c r="E22" s="18">
        <v>2574</v>
      </c>
      <c r="F22" s="18">
        <f>Table1[[#This Row],[New position]]-Table1[[#This Row],[Old position]]</f>
        <v>-164</v>
      </c>
      <c r="G22" s="26">
        <v>0.29799999999999999</v>
      </c>
      <c r="H22" s="21">
        <v>318008.96000000002</v>
      </c>
      <c r="I22" s="11"/>
      <c r="K22"/>
      <c r="L22">
        <v>-5.99</v>
      </c>
      <c r="M22"/>
    </row>
    <row r="23" spans="1:13">
      <c r="A23" s="18" t="s">
        <v>65</v>
      </c>
      <c r="B23" s="18" t="s">
        <v>17</v>
      </c>
      <c r="C23" s="41">
        <v>188.56</v>
      </c>
      <c r="D23" s="18">
        <v>1782</v>
      </c>
      <c r="E23" s="18">
        <v>1687</v>
      </c>
      <c r="F23" s="18">
        <f>Table1[[#This Row],[New position]]-Table1[[#This Row],[Old position]]</f>
        <v>-95</v>
      </c>
      <c r="G23" s="26">
        <v>0.29799999999999999</v>
      </c>
      <c r="H23" s="21">
        <v>318008.96000000002</v>
      </c>
      <c r="I23" s="11"/>
      <c r="K23"/>
      <c r="L23">
        <v>-5.3310000000000004</v>
      </c>
      <c r="M23"/>
    </row>
    <row r="24" spans="1:13">
      <c r="A24" s="18" t="s">
        <v>69</v>
      </c>
      <c r="B24" s="18" t="s">
        <v>17</v>
      </c>
      <c r="C24" s="41">
        <v>415.1</v>
      </c>
      <c r="D24" s="18">
        <v>881</v>
      </c>
      <c r="E24" s="18">
        <v>766</v>
      </c>
      <c r="F24" s="18">
        <f>Table1[[#This Row],[New position]]-Table1[[#This Row],[Old position]]</f>
        <v>-115</v>
      </c>
      <c r="G24" s="26">
        <v>0.29799999999999999</v>
      </c>
      <c r="H24" s="21">
        <v>318008.96000000002</v>
      </c>
      <c r="I24" s="55"/>
      <c r="K24"/>
      <c r="L24">
        <v>-13.053000000000001</v>
      </c>
      <c r="M24"/>
    </row>
    <row r="25" spans="1:13">
      <c r="A25" s="18" t="s">
        <v>74</v>
      </c>
      <c r="B25" s="18" t="s">
        <v>17</v>
      </c>
      <c r="C25" s="41">
        <v>155.86000000000001</v>
      </c>
      <c r="D25" s="18">
        <v>2222</v>
      </c>
      <c r="E25" s="18">
        <v>2040</v>
      </c>
      <c r="F25" s="18">
        <f>Table1[[#This Row],[New position]]-Table1[[#This Row],[Old position]]</f>
        <v>-182</v>
      </c>
      <c r="G25" s="26">
        <v>0.29799999999999999</v>
      </c>
      <c r="H25" s="21">
        <v>318008.96000000002</v>
      </c>
      <c r="I25" s="11"/>
      <c r="K25"/>
      <c r="L25">
        <v>-8.1910000000000007</v>
      </c>
      <c r="M25"/>
    </row>
    <row r="26" spans="1:13">
      <c r="A26" s="18" t="s">
        <v>13</v>
      </c>
      <c r="B26" s="18" t="s">
        <v>17</v>
      </c>
      <c r="C26" s="41">
        <v>374.29</v>
      </c>
      <c r="D26" s="18">
        <v>85345</v>
      </c>
      <c r="E26" s="18">
        <v>77594</v>
      </c>
      <c r="F26" s="18">
        <f>Table1[[#This Row],[New position]]-Table1[[#This Row],[Old position]]</f>
        <v>-7751</v>
      </c>
      <c r="G26" s="26">
        <v>27.169</v>
      </c>
      <c r="H26" s="21">
        <v>29042498.98</v>
      </c>
      <c r="I26" s="11"/>
      <c r="K26"/>
      <c r="L26">
        <v>-9.0820000000000007</v>
      </c>
      <c r="M26"/>
    </row>
    <row r="27" spans="1:13">
      <c r="A27" s="18" t="s">
        <v>37</v>
      </c>
      <c r="B27" s="18" t="s">
        <v>17</v>
      </c>
      <c r="C27" s="41">
        <v>47.93</v>
      </c>
      <c r="D27" s="18">
        <v>11971</v>
      </c>
      <c r="E27" s="18">
        <v>10730</v>
      </c>
      <c r="F27" s="18">
        <f>Table1[[#This Row],[New position]]-Table1[[#This Row],[Old position]]</f>
        <v>-1241</v>
      </c>
      <c r="G27" s="26">
        <v>0.48099999999999998</v>
      </c>
      <c r="H27" s="21">
        <v>514312.2</v>
      </c>
      <c r="I27" s="11"/>
      <c r="K27"/>
      <c r="L27">
        <v>-10.367000000000001</v>
      </c>
      <c r="M27"/>
    </row>
    <row r="28" spans="1:13">
      <c r="A28" s="18" t="s">
        <v>56</v>
      </c>
      <c r="B28" s="18" t="s">
        <v>17</v>
      </c>
      <c r="C28" s="41">
        <v>78.14</v>
      </c>
      <c r="D28" s="18">
        <v>7425</v>
      </c>
      <c r="E28" s="18">
        <v>6582</v>
      </c>
      <c r="F28" s="18">
        <f>Table1[[#This Row],[New position]]-Table1[[#This Row],[Old position]]</f>
        <v>-843</v>
      </c>
      <c r="G28" s="26">
        <v>0.48099999999999998</v>
      </c>
      <c r="H28" s="21">
        <v>514312.2</v>
      </c>
      <c r="I28" s="49"/>
      <c r="K28"/>
      <c r="L28">
        <v>-11.353999999999999</v>
      </c>
      <c r="M28"/>
    </row>
    <row r="29" spans="1:13">
      <c r="A29" s="18">
        <v>2823</v>
      </c>
      <c r="B29" s="18" t="s">
        <v>17</v>
      </c>
      <c r="C29" s="41">
        <v>2.2799999999999998</v>
      </c>
      <c r="D29" s="18">
        <v>248800</v>
      </c>
      <c r="E29" s="18">
        <v>225600</v>
      </c>
      <c r="F29" s="18">
        <f>Table1[[#This Row],[New position]]-Table1[[#This Row],[Old position]]</f>
        <v>-23200</v>
      </c>
      <c r="G29" s="26">
        <v>0.48099999999999998</v>
      </c>
      <c r="H29" s="21">
        <v>514312.2</v>
      </c>
      <c r="I29" s="11"/>
      <c r="K29"/>
      <c r="L29">
        <v>-9.3339999999999996</v>
      </c>
      <c r="M29"/>
    </row>
    <row r="30" spans="1:13">
      <c r="A30" s="18">
        <v>2800</v>
      </c>
      <c r="B30" s="18" t="s">
        <v>17</v>
      </c>
      <c r="C30" s="41">
        <v>3.37</v>
      </c>
      <c r="D30" s="18">
        <v>165500</v>
      </c>
      <c r="E30" s="18">
        <v>153000</v>
      </c>
      <c r="F30" s="18">
        <f>Table1[[#This Row],[New position]]-Table1[[#This Row],[Old position]]</f>
        <v>-12500</v>
      </c>
      <c r="G30" s="26">
        <v>0.48099999999999998</v>
      </c>
      <c r="H30" s="21">
        <v>514312.2</v>
      </c>
      <c r="I30" s="11"/>
      <c r="K30"/>
      <c r="L30">
        <v>-7.7850000000000001</v>
      </c>
      <c r="M30"/>
    </row>
    <row r="31" spans="1:13">
      <c r="A31" s="18" t="s">
        <v>39</v>
      </c>
      <c r="B31" s="18" t="s">
        <v>17</v>
      </c>
      <c r="C31" s="41">
        <v>50.5</v>
      </c>
      <c r="D31" s="18">
        <v>11106</v>
      </c>
      <c r="E31" s="18">
        <v>10184</v>
      </c>
      <c r="F31" s="18">
        <f>Table1[[#This Row],[New position]]-Table1[[#This Row],[Old position]]</f>
        <v>-922</v>
      </c>
      <c r="G31" s="26">
        <v>0.48099999999999998</v>
      </c>
      <c r="H31" s="21">
        <v>514312.2</v>
      </c>
      <c r="I31" s="11"/>
      <c r="K31"/>
      <c r="L31">
        <v>-8.3019999999999996</v>
      </c>
      <c r="M31"/>
    </row>
    <row r="32" spans="1:13">
      <c r="A32" s="18" t="s">
        <v>50</v>
      </c>
      <c r="B32" s="18" t="s">
        <v>17</v>
      </c>
      <c r="C32" s="41">
        <v>37.22</v>
      </c>
      <c r="D32" s="18">
        <v>15279</v>
      </c>
      <c r="E32" s="18">
        <v>13818</v>
      </c>
      <c r="F32" s="18">
        <f>Table1[[#This Row],[New position]]-Table1[[#This Row],[Old position]]</f>
        <v>-1461</v>
      </c>
      <c r="G32" s="26">
        <v>0.48099999999999998</v>
      </c>
      <c r="H32" s="21">
        <v>514312.2</v>
      </c>
      <c r="I32" s="48"/>
      <c r="K32"/>
      <c r="L32">
        <v>-9.5619999999999994</v>
      </c>
      <c r="M32"/>
    </row>
    <row r="33" spans="1:14">
      <c r="A33" s="18" t="s">
        <v>62</v>
      </c>
      <c r="B33" s="18" t="s">
        <v>17</v>
      </c>
      <c r="C33" s="41">
        <v>40.479999999999997</v>
      </c>
      <c r="D33" s="18">
        <v>13658</v>
      </c>
      <c r="E33" s="18">
        <v>12705</v>
      </c>
      <c r="F33" s="18">
        <f>Table1[[#This Row],[New position]]-Table1[[#This Row],[Old position]]</f>
        <v>-953</v>
      </c>
      <c r="G33" s="26">
        <v>0.48099999999999998</v>
      </c>
      <c r="H33" s="21">
        <v>514312.2</v>
      </c>
      <c r="I33" s="11"/>
      <c r="K33"/>
      <c r="L33">
        <v>-6.9779999999999998</v>
      </c>
      <c r="M33"/>
      <c r="N33" s="53"/>
    </row>
    <row r="34" spans="1:14">
      <c r="A34" s="18" t="s">
        <v>36</v>
      </c>
      <c r="B34" s="18" t="s">
        <v>17</v>
      </c>
      <c r="C34" s="41">
        <v>30.63</v>
      </c>
      <c r="D34" s="18">
        <v>94554</v>
      </c>
      <c r="E34" s="18">
        <v>0</v>
      </c>
      <c r="F34" s="18">
        <f>Table1[[#This Row],[New position]]-Table1[[#This Row],[Old position]]</f>
        <v>-94554</v>
      </c>
      <c r="G34" s="26">
        <v>0</v>
      </c>
      <c r="H34" s="21">
        <v>0</v>
      </c>
      <c r="I34" s="11"/>
      <c r="K34"/>
      <c r="L34">
        <v>-100</v>
      </c>
      <c r="M34"/>
    </row>
    <row r="35" spans="1:14">
      <c r="A35" s="18" t="s">
        <v>58</v>
      </c>
      <c r="B35" s="18" t="s">
        <v>17</v>
      </c>
      <c r="C35" s="41">
        <v>105.97</v>
      </c>
      <c r="D35" s="18">
        <v>52742</v>
      </c>
      <c r="E35" s="18">
        <v>50436</v>
      </c>
      <c r="F35" s="18">
        <f>Table1[[#This Row],[New position]]-Table1[[#This Row],[Old position]]</f>
        <v>-2306</v>
      </c>
      <c r="G35" s="26">
        <v>5</v>
      </c>
      <c r="H35" s="21">
        <v>5344688.4000000004</v>
      </c>
      <c r="I35" s="50"/>
      <c r="K35"/>
      <c r="L35">
        <v>-4.3719999999999999</v>
      </c>
      <c r="M35"/>
    </row>
    <row r="36" spans="1:14">
      <c r="A36" s="18" t="s">
        <v>67</v>
      </c>
      <c r="B36" s="18" t="s">
        <v>18</v>
      </c>
      <c r="C36" s="41">
        <v>134171.88</v>
      </c>
      <c r="D36" s="18">
        <v>42</v>
      </c>
      <c r="E36" s="18">
        <v>40</v>
      </c>
      <c r="F36" s="18">
        <f>Table1[[#This Row],[New position]]-Table1[[#This Row],[Old position]]</f>
        <v>-2</v>
      </c>
      <c r="G36" s="26">
        <v>5</v>
      </c>
      <c r="H36" s="21">
        <v>5344688.4000000004</v>
      </c>
      <c r="I36" s="11"/>
      <c r="K36"/>
      <c r="L36">
        <v>-4.7619999999999996</v>
      </c>
      <c r="M36"/>
    </row>
    <row r="37" spans="1:14">
      <c r="A37" s="18" t="s">
        <v>66</v>
      </c>
      <c r="B37" s="18" t="s">
        <v>18</v>
      </c>
      <c r="C37" s="41">
        <v>165562.5</v>
      </c>
      <c r="D37" s="18">
        <v>34</v>
      </c>
      <c r="E37" s="18">
        <v>32</v>
      </c>
      <c r="F37" s="18">
        <f>Table1[[#This Row],[New position]]-Table1[[#This Row],[Old position]]</f>
        <v>-2</v>
      </c>
      <c r="G37" s="26">
        <v>5</v>
      </c>
      <c r="H37" s="21">
        <v>5344688.4000000004</v>
      </c>
      <c r="I37" s="11"/>
      <c r="K37"/>
      <c r="L37">
        <v>-5.8819999999999997</v>
      </c>
      <c r="M37"/>
    </row>
    <row r="38" spans="1:14">
      <c r="A38" s="18" t="s">
        <v>19</v>
      </c>
      <c r="B38" s="18" t="s">
        <v>18</v>
      </c>
      <c r="C38" s="41">
        <v>220500</v>
      </c>
      <c r="D38" s="18">
        <v>25</v>
      </c>
      <c r="E38" s="18">
        <v>24</v>
      </c>
      <c r="F38" s="18">
        <f>Table1[[#This Row],[New position]]-Table1[[#This Row],[Old position]]</f>
        <v>-1</v>
      </c>
      <c r="G38" s="26">
        <v>5</v>
      </c>
      <c r="H38" s="21">
        <v>5344688.4000000004</v>
      </c>
      <c r="I38" s="11"/>
      <c r="K38"/>
      <c r="L38">
        <v>-4</v>
      </c>
      <c r="M38"/>
    </row>
    <row r="39" spans="1:14" ht="14.25" customHeight="1">
      <c r="A39" s="18" t="s">
        <v>30</v>
      </c>
      <c r="B39" s="18" t="s">
        <v>18</v>
      </c>
      <c r="C39" s="41">
        <v>231801.83</v>
      </c>
      <c r="D39" s="18">
        <v>24</v>
      </c>
      <c r="E39" s="18">
        <v>23</v>
      </c>
      <c r="F39" s="18">
        <f>Table1[[#This Row],[New position]]-Table1[[#This Row],[Old position]]</f>
        <v>-1</v>
      </c>
      <c r="G39" s="26">
        <v>5</v>
      </c>
      <c r="H39" s="21">
        <v>5344688.4000000004</v>
      </c>
      <c r="I39" s="11"/>
      <c r="K39"/>
      <c r="L39">
        <v>-4.1669999999999998</v>
      </c>
      <c r="M39"/>
    </row>
    <row r="40" spans="1:14" ht="14.25" customHeight="1">
      <c r="A40" s="18" t="s">
        <v>31</v>
      </c>
      <c r="B40" s="18" t="s">
        <v>18</v>
      </c>
      <c r="C40" s="41">
        <v>94604.54</v>
      </c>
      <c r="D40" s="18">
        <v>37</v>
      </c>
      <c r="E40" s="18">
        <v>34</v>
      </c>
      <c r="F40" s="18">
        <f>Table1[[#This Row],[New position]]-Table1[[#This Row],[Old position]]</f>
        <v>-3</v>
      </c>
      <c r="G40" s="26">
        <v>3</v>
      </c>
      <c r="H40" s="21">
        <v>3206813.04</v>
      </c>
      <c r="I40" s="11"/>
      <c r="K40"/>
      <c r="L40">
        <v>-8.1080000000000005</v>
      </c>
      <c r="M40"/>
    </row>
    <row r="41" spans="1:14" ht="14.25" customHeight="1">
      <c r="A41" s="18" t="s">
        <v>63</v>
      </c>
      <c r="B41" s="18" t="s">
        <v>18</v>
      </c>
      <c r="C41" s="41">
        <v>255729.09</v>
      </c>
      <c r="D41" s="18">
        <v>22</v>
      </c>
      <c r="E41" s="18">
        <v>21</v>
      </c>
      <c r="F41" s="18">
        <f>Table1[[#This Row],[New position]]-Table1[[#This Row],[Old position]]</f>
        <v>-1</v>
      </c>
      <c r="G41" s="26">
        <v>5</v>
      </c>
      <c r="H41" s="21">
        <v>5344688.4000000004</v>
      </c>
      <c r="I41" s="11"/>
      <c r="K41"/>
      <c r="L41">
        <v>-4.5449999999999999</v>
      </c>
      <c r="M41"/>
    </row>
    <row r="42" spans="1:14" ht="14.25" customHeight="1">
      <c r="A42" s="18" t="s">
        <v>68</v>
      </c>
      <c r="B42" s="18" t="s">
        <v>18</v>
      </c>
      <c r="C42" s="41">
        <v>181900.06</v>
      </c>
      <c r="D42" s="18">
        <v>31</v>
      </c>
      <c r="E42" s="18">
        <v>29</v>
      </c>
      <c r="F42" s="18">
        <f>Table1[[#This Row],[New position]]-Table1[[#This Row],[Old position]]</f>
        <v>-2</v>
      </c>
      <c r="G42" s="26">
        <v>5</v>
      </c>
      <c r="H42" s="21">
        <v>5344688.4000000004</v>
      </c>
      <c r="I42" s="11"/>
      <c r="K42"/>
      <c r="L42">
        <v>-6.452</v>
      </c>
      <c r="M42"/>
    </row>
    <row r="43" spans="1:14" ht="14.25" customHeight="1">
      <c r="A43" s="18" t="s">
        <v>70</v>
      </c>
      <c r="B43" s="18" t="s">
        <v>18</v>
      </c>
      <c r="C43" s="41">
        <v>207725.3</v>
      </c>
      <c r="D43" s="18">
        <v>27</v>
      </c>
      <c r="E43" s="18">
        <v>26</v>
      </c>
      <c r="F43" s="18">
        <f>Table1[[#This Row],[New position]]-Table1[[#This Row],[Old position]]</f>
        <v>-1</v>
      </c>
      <c r="G43" s="26">
        <v>5</v>
      </c>
      <c r="H43" s="21">
        <v>5344688.4000000004</v>
      </c>
      <c r="I43" s="11"/>
      <c r="K43"/>
      <c r="L43">
        <v>-3.7040000000000002</v>
      </c>
      <c r="M43"/>
    </row>
    <row r="44" spans="1:14" ht="14.25" customHeight="1">
      <c r="A44" s="18" t="s">
        <v>73</v>
      </c>
      <c r="B44" s="18" t="s">
        <v>18</v>
      </c>
      <c r="C44" s="41">
        <v>190764.13</v>
      </c>
      <c r="D44" s="18">
        <v>30</v>
      </c>
      <c r="E44" s="18">
        <v>28</v>
      </c>
      <c r="F44" s="18">
        <f>Table1[[#This Row],[New position]]-Table1[[#This Row],[Old position]]</f>
        <v>-2</v>
      </c>
      <c r="G44" s="26">
        <v>5</v>
      </c>
      <c r="H44" s="21">
        <v>5344688.4000000004</v>
      </c>
      <c r="I44" s="56"/>
      <c r="K44"/>
      <c r="L44">
        <v>-6.6669999999999998</v>
      </c>
      <c r="M44"/>
    </row>
    <row r="45" spans="1:14">
      <c r="A45" s="18" t="s">
        <v>59</v>
      </c>
      <c r="B45" s="18" t="s">
        <v>17</v>
      </c>
      <c r="C45" s="41">
        <v>34.340000000000003</v>
      </c>
      <c r="D45" s="18">
        <v>34033</v>
      </c>
      <c r="E45" s="18">
        <v>31128</v>
      </c>
      <c r="F45" s="18">
        <f>Table1[[#This Row],[New position]]-Table1[[#This Row],[Old position]]</f>
        <v>-2905</v>
      </c>
      <c r="G45" s="26">
        <v>1</v>
      </c>
      <c r="H45" s="21">
        <v>1068937.68</v>
      </c>
      <c r="I45" s="50"/>
      <c r="K45"/>
      <c r="L45">
        <v>-8.5359999999999996</v>
      </c>
      <c r="M45"/>
    </row>
    <row r="46" spans="1:14">
      <c r="A46" s="18" t="s">
        <v>20</v>
      </c>
      <c r="B46" s="18" t="s">
        <v>18</v>
      </c>
      <c r="C46" s="41">
        <v>106251.5</v>
      </c>
      <c r="D46" s="18">
        <v>4</v>
      </c>
      <c r="E46" s="18">
        <v>3</v>
      </c>
      <c r="F46" s="18">
        <f>Table1[[#This Row],[New position]]-Table1[[#This Row],[Old position]]</f>
        <v>-1</v>
      </c>
      <c r="G46" s="26">
        <v>0.33300000000000002</v>
      </c>
      <c r="H46" s="21">
        <v>356312.52</v>
      </c>
      <c r="I46" s="11"/>
      <c r="K46"/>
      <c r="L46">
        <v>-25</v>
      </c>
      <c r="M46"/>
    </row>
    <row r="47" spans="1:14">
      <c r="A47" s="18" t="s">
        <v>21</v>
      </c>
      <c r="B47" s="18" t="s">
        <v>18</v>
      </c>
      <c r="C47" s="41">
        <v>14887.21</v>
      </c>
      <c r="D47" s="18">
        <v>14</v>
      </c>
      <c r="E47" s="18">
        <v>12</v>
      </c>
      <c r="F47" s="18">
        <f>Table1[[#This Row],[New position]]-Table1[[#This Row],[Old position]]</f>
        <v>-2</v>
      </c>
      <c r="G47" s="26">
        <v>0.16700000000000001</v>
      </c>
      <c r="H47" s="21">
        <v>178156.32</v>
      </c>
      <c r="I47" s="11"/>
      <c r="K47"/>
      <c r="L47">
        <v>-14.286</v>
      </c>
      <c r="M47"/>
    </row>
    <row r="48" spans="1:14">
      <c r="A48" s="18" t="s">
        <v>22</v>
      </c>
      <c r="B48" s="18" t="s">
        <v>18</v>
      </c>
      <c r="C48" s="41">
        <v>26875</v>
      </c>
      <c r="D48" s="18">
        <v>14</v>
      </c>
      <c r="E48" s="18">
        <v>13</v>
      </c>
      <c r="F48" s="18">
        <f>Table1[[#This Row],[New position]]-Table1[[#This Row],[Old position]]</f>
        <v>-1</v>
      </c>
      <c r="G48" s="26">
        <v>0.33300000000000002</v>
      </c>
      <c r="H48" s="21">
        <v>356312.52</v>
      </c>
      <c r="I48" s="11"/>
      <c r="K48"/>
      <c r="L48">
        <v>-7.1429999999999998</v>
      </c>
      <c r="M48"/>
    </row>
    <row r="49" spans="1:13">
      <c r="A49" s="18" t="s">
        <v>23</v>
      </c>
      <c r="B49" s="18" t="s">
        <v>18</v>
      </c>
      <c r="C49" s="41">
        <v>84474.6</v>
      </c>
      <c r="D49" s="18">
        <v>5</v>
      </c>
      <c r="E49" s="18">
        <v>4</v>
      </c>
      <c r="F49" s="18">
        <f>Table1[[#This Row],[New position]]-Table1[[#This Row],[Old position]]</f>
        <v>-1</v>
      </c>
      <c r="G49" s="26">
        <v>0.33300000000000002</v>
      </c>
      <c r="H49" s="21">
        <v>356312.52</v>
      </c>
      <c r="I49" s="11"/>
      <c r="K49"/>
      <c r="L49">
        <v>-20</v>
      </c>
      <c r="M49"/>
    </row>
    <row r="50" spans="1:13">
      <c r="A50" s="18" t="s">
        <v>24</v>
      </c>
      <c r="B50" s="18" t="s">
        <v>18</v>
      </c>
      <c r="C50" s="41">
        <v>65499.83</v>
      </c>
      <c r="D50" s="18">
        <v>6</v>
      </c>
      <c r="E50" s="18">
        <v>5</v>
      </c>
      <c r="F50" s="18">
        <f>Table1[[#This Row],[New position]]-Table1[[#This Row],[Old position]]</f>
        <v>-1</v>
      </c>
      <c r="G50" s="26">
        <v>0.33300000000000002</v>
      </c>
      <c r="H50" s="21">
        <v>356312.52</v>
      </c>
      <c r="I50" s="11"/>
      <c r="K50"/>
      <c r="L50">
        <v>-16.667000000000002</v>
      </c>
      <c r="M50"/>
    </row>
    <row r="51" spans="1:13">
      <c r="A51" s="18" t="s">
        <v>32</v>
      </c>
      <c r="B51" s="18" t="s">
        <v>18</v>
      </c>
      <c r="C51" s="41">
        <v>85205.5</v>
      </c>
      <c r="D51" s="18">
        <v>2</v>
      </c>
      <c r="E51" s="18">
        <v>2</v>
      </c>
      <c r="F51" s="18">
        <f>Table1[[#This Row],[New position]]-Table1[[#This Row],[Old position]]</f>
        <v>0</v>
      </c>
      <c r="G51" s="26">
        <v>0.16700000000000001</v>
      </c>
      <c r="H51" s="21">
        <v>178156.32</v>
      </c>
      <c r="I51" s="11"/>
      <c r="K51"/>
      <c r="L51">
        <v>0</v>
      </c>
      <c r="M51"/>
    </row>
    <row r="52" spans="1:13">
      <c r="A52" s="18" t="s">
        <v>33</v>
      </c>
      <c r="B52" s="18" t="s">
        <v>18</v>
      </c>
      <c r="C52" s="41">
        <v>35030</v>
      </c>
      <c r="D52" s="18">
        <v>11</v>
      </c>
      <c r="E52" s="18">
        <v>10</v>
      </c>
      <c r="F52" s="18">
        <f>Table1[[#This Row],[New position]]-Table1[[#This Row],[Old position]]</f>
        <v>-1</v>
      </c>
      <c r="G52" s="26">
        <v>0.33300000000000002</v>
      </c>
      <c r="H52" s="21">
        <v>356312.52</v>
      </c>
      <c r="I52" s="11"/>
      <c r="K52"/>
      <c r="L52">
        <v>-9.0909999999999993</v>
      </c>
      <c r="M52"/>
    </row>
    <row r="53" spans="1:13">
      <c r="A53" s="18" t="s">
        <v>35</v>
      </c>
      <c r="B53" s="18" t="s">
        <v>18</v>
      </c>
      <c r="C53" s="41">
        <v>35418</v>
      </c>
      <c r="D53" s="18">
        <v>11</v>
      </c>
      <c r="E53" s="18">
        <v>10</v>
      </c>
      <c r="F53" s="18">
        <f>Table1[[#This Row],[New position]]-Table1[[#This Row],[Old position]]</f>
        <v>-1</v>
      </c>
      <c r="G53" s="26">
        <v>0.33300000000000002</v>
      </c>
      <c r="H53" s="21">
        <v>356312.52</v>
      </c>
      <c r="I53" s="11"/>
      <c r="J53" s="1"/>
      <c r="K53"/>
      <c r="L53">
        <v>-9.0909999999999993</v>
      </c>
      <c r="M53"/>
    </row>
    <row r="54" spans="1:13">
      <c r="A54" s="18" t="s">
        <v>45</v>
      </c>
      <c r="B54" s="18" t="s">
        <v>18</v>
      </c>
      <c r="C54" s="41">
        <v>68306.33</v>
      </c>
      <c r="D54" s="18">
        <v>3</v>
      </c>
      <c r="E54" s="18">
        <v>3</v>
      </c>
      <c r="F54" s="18">
        <f>Table1[[#This Row],[New position]]-Table1[[#This Row],[Old position]]</f>
        <v>0</v>
      </c>
      <c r="G54" s="26">
        <v>0.16700000000000001</v>
      </c>
      <c r="H54" s="21">
        <v>178156.32</v>
      </c>
      <c r="I54" s="11"/>
      <c r="J54" s="1"/>
      <c r="K54"/>
      <c r="L54">
        <v>0</v>
      </c>
      <c r="M54"/>
    </row>
    <row r="55" spans="1:13">
      <c r="A55" s="18" t="s">
        <v>49</v>
      </c>
      <c r="B55" s="18" t="s">
        <v>18</v>
      </c>
      <c r="C55" s="41">
        <v>66430</v>
      </c>
      <c r="D55" s="18">
        <v>3</v>
      </c>
      <c r="E55" s="18">
        <v>3</v>
      </c>
      <c r="F55" s="18">
        <f>Table1[[#This Row],[New position]]-Table1[[#This Row],[Old position]]</f>
        <v>0</v>
      </c>
      <c r="G55" s="26">
        <v>0.16700000000000001</v>
      </c>
      <c r="H55" s="21">
        <v>178156.32</v>
      </c>
      <c r="I55" s="11"/>
      <c r="J55" s="15"/>
      <c r="K55"/>
      <c r="L55">
        <v>0</v>
      </c>
      <c r="M55"/>
    </row>
    <row r="56" spans="1:13">
      <c r="A56" s="18" t="s">
        <v>51</v>
      </c>
      <c r="B56" s="18" t="s">
        <v>18</v>
      </c>
      <c r="C56" s="41">
        <v>56758.67</v>
      </c>
      <c r="D56" s="18">
        <v>3</v>
      </c>
      <c r="E56" s="18">
        <v>3</v>
      </c>
      <c r="F56" s="18">
        <f>Table1[[#This Row],[New position]]-Table1[[#This Row],[Old position]]</f>
        <v>0</v>
      </c>
      <c r="G56" s="26">
        <v>0.16700000000000001</v>
      </c>
      <c r="H56" s="21">
        <v>178156.32</v>
      </c>
      <c r="I56" s="11"/>
      <c r="J56" s="1"/>
      <c r="K56"/>
      <c r="L56">
        <v>0</v>
      </c>
      <c r="M56"/>
    </row>
    <row r="57" spans="1:13">
      <c r="A57" s="18" t="s">
        <v>55</v>
      </c>
      <c r="B57" s="18" t="s">
        <v>18</v>
      </c>
      <c r="C57" s="41">
        <v>46138.38</v>
      </c>
      <c r="D57" s="18">
        <v>8</v>
      </c>
      <c r="E57" s="18">
        <v>8</v>
      </c>
      <c r="F57" s="18">
        <f>Table1[[#This Row],[New position]]-Table1[[#This Row],[Old position]]</f>
        <v>0</v>
      </c>
      <c r="G57" s="26">
        <v>0.33300000000000002</v>
      </c>
      <c r="H57" s="21">
        <v>356312.52</v>
      </c>
      <c r="I57" s="11"/>
      <c r="J57" s="46"/>
      <c r="K57"/>
      <c r="L57">
        <v>0</v>
      </c>
      <c r="M57"/>
    </row>
    <row r="58" spans="1:13">
      <c r="A58" s="18" t="s">
        <v>60</v>
      </c>
      <c r="B58" s="18" t="s">
        <v>18</v>
      </c>
      <c r="C58" s="41">
        <v>25075</v>
      </c>
      <c r="D58" s="18">
        <v>15</v>
      </c>
      <c r="E58" s="18">
        <v>14</v>
      </c>
      <c r="F58" s="18">
        <f>Table1[[#This Row],[New position]]-Table1[[#This Row],[Old position]]</f>
        <v>-1</v>
      </c>
      <c r="G58" s="26">
        <v>0.33300000000000002</v>
      </c>
      <c r="H58" s="21">
        <v>356312.52</v>
      </c>
      <c r="I58" s="11"/>
      <c r="J58" s="1"/>
      <c r="K58"/>
      <c r="L58">
        <v>-6.6669999999999998</v>
      </c>
      <c r="M58"/>
    </row>
    <row r="59" spans="1:13">
      <c r="A59" s="18" t="s">
        <v>71</v>
      </c>
      <c r="B59" s="18" t="s">
        <v>18</v>
      </c>
      <c r="C59" s="41">
        <v>35615.599999999999</v>
      </c>
      <c r="D59" s="18">
        <v>5</v>
      </c>
      <c r="E59" s="18">
        <v>5</v>
      </c>
      <c r="F59" s="18">
        <f>Table1[[#This Row],[New position]]-Table1[[#This Row],[Old position]]</f>
        <v>0</v>
      </c>
      <c r="G59" s="26">
        <v>0.16700000000000001</v>
      </c>
      <c r="H59" s="21">
        <v>178156.32</v>
      </c>
      <c r="I59" s="11"/>
      <c r="J59" s="1"/>
      <c r="K59"/>
      <c r="L59">
        <v>0</v>
      </c>
      <c r="M59"/>
    </row>
    <row r="60" spans="1:13">
      <c r="A60" s="18" t="s">
        <v>72</v>
      </c>
      <c r="B60" s="18" t="s">
        <v>18</v>
      </c>
      <c r="C60" s="41">
        <v>22030.39</v>
      </c>
      <c r="D60" s="18">
        <v>18</v>
      </c>
      <c r="E60" s="18">
        <v>16</v>
      </c>
      <c r="F60" s="18">
        <f>Table1[[#This Row],[New position]]-Table1[[#This Row],[Old position]]</f>
        <v>-2</v>
      </c>
      <c r="G60" s="26">
        <v>0.33300000000000002</v>
      </c>
      <c r="H60" s="21">
        <v>356312.52</v>
      </c>
      <c r="I60" s="11"/>
      <c r="J60" s="1"/>
      <c r="K60"/>
      <c r="L60">
        <v>-11.111000000000001</v>
      </c>
      <c r="M60"/>
    </row>
    <row r="61" spans="1:13">
      <c r="A61" s="18" t="s">
        <v>34</v>
      </c>
      <c r="B61" s="18"/>
      <c r="C61" s="41"/>
      <c r="D61" s="18"/>
      <c r="E61" s="18"/>
      <c r="F61" s="18"/>
      <c r="G61" s="45">
        <v>12</v>
      </c>
      <c r="H61" s="21"/>
      <c r="I61" s="11"/>
      <c r="J61" s="1"/>
    </row>
    <row r="62" spans="1:13">
      <c r="A62" s="18" t="s">
        <v>40</v>
      </c>
      <c r="B62" s="18"/>
      <c r="C62" s="41"/>
      <c r="D62" s="18">
        <v>0</v>
      </c>
      <c r="E62" s="18">
        <v>0</v>
      </c>
      <c r="F62" s="18">
        <v>0</v>
      </c>
      <c r="G62" s="45"/>
      <c r="H62" s="21"/>
      <c r="I62" s="11"/>
    </row>
    <row r="63" spans="1:13">
      <c r="A63" s="44"/>
      <c r="B63" s="10" t="s">
        <v>46</v>
      </c>
      <c r="D63" s="7"/>
      <c r="E63" s="10" t="s">
        <v>43</v>
      </c>
      <c r="F63" s="1"/>
      <c r="G63" s="43"/>
      <c r="H63" s="3" t="s">
        <v>3</v>
      </c>
      <c r="I63" s="9"/>
    </row>
    <row r="64" spans="1:13">
      <c r="B64" s="10" t="s">
        <v>2</v>
      </c>
      <c r="D64" s="7"/>
      <c r="E64" s="10" t="s">
        <v>44</v>
      </c>
      <c r="F64" s="1"/>
      <c r="G64" s="43"/>
      <c r="H64" s="3" t="s">
        <v>4</v>
      </c>
    </row>
    <row r="65" spans="1:10">
      <c r="D65" s="1"/>
      <c r="E65" s="1"/>
      <c r="F65" s="1"/>
      <c r="H65" s="1"/>
      <c r="J65" s="43"/>
    </row>
    <row r="66" spans="1:10">
      <c r="B66" s="5"/>
      <c r="D66" s="1"/>
      <c r="E66" s="5"/>
      <c r="F66" s="43"/>
      <c r="H66" s="6"/>
    </row>
    <row r="67" spans="1:10">
      <c r="D67" s="1"/>
      <c r="E67" s="1"/>
      <c r="F67" s="1"/>
      <c r="H67" s="1"/>
    </row>
    <row r="68" spans="1:10">
      <c r="H68" s="1"/>
      <c r="I68" s="1"/>
    </row>
    <row r="69" spans="1:10">
      <c r="A69" s="10"/>
      <c r="G69" s="46"/>
    </row>
    <row r="70" spans="1:10">
      <c r="A70" s="10"/>
      <c r="D70" s="47"/>
      <c r="H70" s="47"/>
    </row>
    <row r="71" spans="1:10">
      <c r="D71" s="47"/>
      <c r="G71" s="46"/>
    </row>
    <row r="72" spans="1:10">
      <c r="A72" s="4"/>
      <c r="D72" s="47"/>
      <c r="G72" s="46"/>
    </row>
    <row r="73" spans="1:10">
      <c r="G73" s="46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4:I65"/>
  <sheetViews>
    <sheetView workbookViewId="0">
      <selection activeCell="G11" sqref="G11:G12"/>
    </sheetView>
  </sheetViews>
  <sheetFormatPr defaultRowHeight="15"/>
  <sheetData>
    <row r="14" spans="5:9">
      <c r="E14" s="51"/>
      <c r="F14" s="51"/>
      <c r="G14" s="51"/>
      <c r="H14" s="51"/>
      <c r="I14" s="51"/>
    </row>
    <row r="15" spans="5:9">
      <c r="E15" s="51"/>
      <c r="F15" s="51"/>
      <c r="G15" s="51"/>
      <c r="H15" s="51"/>
      <c r="I15" s="51"/>
    </row>
    <row r="16" spans="5:9">
      <c r="E16" s="51"/>
      <c r="F16" s="51"/>
      <c r="G16" s="51"/>
      <c r="H16" s="51"/>
      <c r="I16" s="51"/>
    </row>
    <row r="17" spans="5:9">
      <c r="E17" s="51"/>
      <c r="F17" s="51"/>
      <c r="G17" s="51"/>
      <c r="H17" s="51"/>
      <c r="I17" s="51"/>
    </row>
    <row r="18" spans="5:9">
      <c r="E18" s="51"/>
      <c r="F18" s="51"/>
      <c r="G18" s="51"/>
      <c r="H18" s="51"/>
      <c r="I18" s="51"/>
    </row>
    <row r="19" spans="5:9">
      <c r="E19" s="51"/>
      <c r="F19" s="51"/>
      <c r="G19" s="51"/>
      <c r="H19" s="51"/>
      <c r="I19" s="51"/>
    </row>
    <row r="20" spans="5:9">
      <c r="E20" s="51"/>
      <c r="F20" s="51"/>
      <c r="G20" s="51"/>
      <c r="H20" s="51"/>
      <c r="I20" s="51"/>
    </row>
    <row r="21" spans="5:9">
      <c r="E21" s="51"/>
      <c r="F21" s="51"/>
      <c r="G21" s="51"/>
      <c r="H21" s="51"/>
      <c r="I21" s="51"/>
    </row>
    <row r="22" spans="5:9">
      <c r="E22" s="51"/>
      <c r="F22" s="51"/>
      <c r="G22" s="51"/>
      <c r="H22" s="51"/>
      <c r="I22" s="51"/>
    </row>
    <row r="23" spans="5:9">
      <c r="E23" s="51"/>
      <c r="F23" s="51"/>
      <c r="G23" s="51"/>
      <c r="H23" s="51"/>
      <c r="I23" s="51"/>
    </row>
    <row r="24" spans="5:9">
      <c r="E24" s="51"/>
      <c r="F24" s="51"/>
      <c r="G24" s="51"/>
      <c r="H24" s="51"/>
      <c r="I24" s="51"/>
    </row>
    <row r="25" spans="5:9">
      <c r="E25" s="51"/>
      <c r="F25" s="51"/>
      <c r="G25" s="51"/>
      <c r="H25" s="51"/>
      <c r="I25" s="51"/>
    </row>
    <row r="26" spans="5:9">
      <c r="E26" s="51"/>
      <c r="F26" s="51"/>
      <c r="G26" s="51"/>
      <c r="H26" s="51"/>
      <c r="I26" s="51"/>
    </row>
    <row r="27" spans="5:9">
      <c r="E27" s="51"/>
      <c r="F27" s="51"/>
      <c r="G27" s="51"/>
      <c r="H27" s="51"/>
      <c r="I27" s="51"/>
    </row>
    <row r="28" spans="5:9">
      <c r="E28" s="51"/>
      <c r="F28" s="51"/>
      <c r="G28" s="51"/>
      <c r="H28" s="51"/>
      <c r="I28" s="51"/>
    </row>
    <row r="29" spans="5:9">
      <c r="E29" s="51"/>
      <c r="F29" s="51"/>
      <c r="G29" s="51"/>
      <c r="H29" s="51"/>
      <c r="I29" s="51"/>
    </row>
    <row r="30" spans="5:9">
      <c r="E30" s="51"/>
      <c r="F30" s="51"/>
      <c r="G30" s="51"/>
      <c r="H30" s="51"/>
      <c r="I30" s="51"/>
    </row>
    <row r="31" spans="5:9">
      <c r="E31" s="51"/>
      <c r="F31" s="51"/>
      <c r="G31" s="51"/>
      <c r="H31" s="51"/>
      <c r="I31" s="51"/>
    </row>
    <row r="32" spans="5:9">
      <c r="E32" s="51"/>
      <c r="F32" s="51"/>
      <c r="G32" s="51"/>
      <c r="H32" s="51"/>
      <c r="I32" s="51"/>
    </row>
    <row r="33" spans="5:9">
      <c r="E33" s="51"/>
      <c r="F33" s="51"/>
      <c r="G33" s="51"/>
      <c r="H33" s="51"/>
      <c r="I33" s="51"/>
    </row>
    <row r="34" spans="5:9">
      <c r="E34" s="51"/>
      <c r="F34" s="51"/>
      <c r="G34" s="51"/>
      <c r="H34" s="51"/>
      <c r="I34" s="51"/>
    </row>
    <row r="35" spans="5:9">
      <c r="E35" s="51"/>
      <c r="F35" s="51"/>
      <c r="G35" s="51"/>
      <c r="H35" s="51"/>
      <c r="I35" s="51"/>
    </row>
    <row r="36" spans="5:9">
      <c r="E36" s="51"/>
      <c r="F36" s="51"/>
      <c r="G36" s="51"/>
      <c r="H36" s="51"/>
      <c r="I36" s="51"/>
    </row>
    <row r="37" spans="5:9">
      <c r="E37" s="51"/>
      <c r="F37" s="51"/>
      <c r="G37" s="51"/>
      <c r="H37" s="51"/>
      <c r="I37" s="51"/>
    </row>
    <row r="38" spans="5:9">
      <c r="E38" s="51"/>
      <c r="F38" s="51"/>
      <c r="G38" s="51"/>
      <c r="H38" s="51"/>
      <c r="I38" s="51"/>
    </row>
    <row r="39" spans="5:9">
      <c r="E39" s="51"/>
      <c r="F39" s="51"/>
      <c r="G39" s="51"/>
      <c r="H39" s="51"/>
      <c r="I39" s="51"/>
    </row>
    <row r="40" spans="5:9">
      <c r="E40" s="51"/>
      <c r="F40" s="51"/>
      <c r="G40" s="51"/>
      <c r="H40" s="51"/>
      <c r="I40" s="51"/>
    </row>
    <row r="41" spans="5:9">
      <c r="E41" s="51"/>
      <c r="F41" s="51"/>
      <c r="G41" s="51"/>
      <c r="H41" s="51"/>
      <c r="I41" s="51"/>
    </row>
    <row r="42" spans="5:9">
      <c r="E42" s="51"/>
      <c r="F42" s="51"/>
      <c r="G42" s="51"/>
      <c r="H42" s="51"/>
      <c r="I42" s="51"/>
    </row>
    <row r="43" spans="5:9">
      <c r="E43" s="51"/>
      <c r="F43" s="51"/>
      <c r="G43" s="51"/>
      <c r="H43" s="51"/>
      <c r="I43" s="51"/>
    </row>
    <row r="44" spans="5:9">
      <c r="E44" s="51"/>
      <c r="F44" s="51"/>
      <c r="G44" s="51"/>
      <c r="H44" s="51"/>
      <c r="I44" s="51"/>
    </row>
    <row r="45" spans="5:9">
      <c r="E45" s="51"/>
      <c r="F45" s="51"/>
      <c r="G45" s="51"/>
      <c r="H45" s="51"/>
      <c r="I45" s="51"/>
    </row>
    <row r="46" spans="5:9">
      <c r="E46" s="51"/>
      <c r="F46" s="51"/>
      <c r="G46" s="51"/>
      <c r="H46" s="51"/>
      <c r="I46" s="51"/>
    </row>
    <row r="47" spans="5:9">
      <c r="E47" s="51"/>
      <c r="F47" s="51"/>
      <c r="G47" s="51"/>
      <c r="H47" s="51"/>
      <c r="I47" s="51"/>
    </row>
    <row r="48" spans="5:9">
      <c r="E48" s="51"/>
      <c r="F48" s="51"/>
      <c r="G48" s="51"/>
      <c r="H48" s="51"/>
      <c r="I48" s="51"/>
    </row>
    <row r="49" spans="5:9">
      <c r="E49" s="51"/>
      <c r="F49" s="51"/>
      <c r="G49" s="51"/>
      <c r="H49" s="51"/>
      <c r="I49" s="51"/>
    </row>
    <row r="50" spans="5:9">
      <c r="E50" s="51"/>
      <c r="F50" s="51"/>
      <c r="G50" s="51"/>
      <c r="H50" s="51"/>
      <c r="I50" s="51"/>
    </row>
    <row r="51" spans="5:9">
      <c r="E51" s="51"/>
      <c r="F51" s="51"/>
      <c r="G51" s="51"/>
      <c r="H51" s="51"/>
      <c r="I51" s="51"/>
    </row>
    <row r="52" spans="5:9">
      <c r="E52" s="51"/>
      <c r="F52" s="51"/>
      <c r="G52" s="51"/>
      <c r="H52" s="51"/>
      <c r="I52" s="51"/>
    </row>
    <row r="53" spans="5:9">
      <c r="E53" s="51"/>
      <c r="F53" s="51"/>
      <c r="G53" s="51"/>
      <c r="H53" s="51"/>
      <c r="I53" s="51"/>
    </row>
    <row r="54" spans="5:9">
      <c r="E54" s="51"/>
      <c r="F54" s="51"/>
      <c r="G54" s="51"/>
      <c r="H54" s="51"/>
      <c r="I54" s="51"/>
    </row>
    <row r="55" spans="5:9">
      <c r="E55" s="51"/>
      <c r="F55" s="51"/>
      <c r="G55" s="51"/>
      <c r="H55" s="51"/>
      <c r="I55" s="51"/>
    </row>
    <row r="56" spans="5:9">
      <c r="E56" s="51"/>
      <c r="F56" s="51"/>
      <c r="G56" s="51"/>
      <c r="H56" s="51"/>
      <c r="I56" s="51"/>
    </row>
    <row r="57" spans="5:9">
      <c r="E57" s="51"/>
      <c r="F57" s="51"/>
      <c r="G57" s="51"/>
      <c r="H57" s="51"/>
      <c r="I57" s="51"/>
    </row>
    <row r="58" spans="5:9">
      <c r="E58" s="51"/>
      <c r="F58" s="51"/>
      <c r="G58" s="51"/>
      <c r="H58" s="51"/>
      <c r="I58" s="51"/>
    </row>
    <row r="59" spans="5:9">
      <c r="E59" s="51"/>
      <c r="F59" s="51"/>
      <c r="G59" s="51"/>
      <c r="H59" s="51"/>
      <c r="I59" s="51"/>
    </row>
    <row r="60" spans="5:9">
      <c r="E60" s="51"/>
      <c r="F60" s="51"/>
      <c r="G60" s="51"/>
      <c r="H60" s="51"/>
      <c r="I60" s="51"/>
    </row>
    <row r="61" spans="5:9">
      <c r="E61" s="51"/>
      <c r="F61" s="51"/>
      <c r="G61" s="51"/>
      <c r="H61" s="51"/>
      <c r="I61" s="51"/>
    </row>
    <row r="62" spans="5:9">
      <c r="E62" s="51"/>
      <c r="F62" s="51"/>
      <c r="G62" s="51"/>
      <c r="H62" s="51"/>
      <c r="I62" s="51"/>
    </row>
    <row r="63" spans="5:9">
      <c r="E63" s="51"/>
      <c r="F63" s="51"/>
      <c r="G63" s="51"/>
      <c r="H63" s="51"/>
      <c r="I63" s="51"/>
    </row>
    <row r="64" spans="5:9">
      <c r="E64" s="51"/>
      <c r="F64" s="51"/>
      <c r="G64" s="51"/>
      <c r="H64" s="51"/>
      <c r="I64" s="51"/>
    </row>
    <row r="65" spans="5:9">
      <c r="E65" s="51"/>
      <c r="F65" s="51"/>
      <c r="G65" s="51"/>
      <c r="H65" s="51"/>
      <c r="I65" s="51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zoomScale="87" zoomScaleNormal="87" workbookViewId="0">
      <selection activeCell="F48" sqref="F48"/>
    </sheetView>
  </sheetViews>
  <sheetFormatPr defaultColWidth="9.140625" defaultRowHeight="1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2" width="17.28515625" style="1" bestFit="1" customWidth="1"/>
    <col min="13" max="13" width="17.140625" style="1" bestFit="1" customWidth="1"/>
    <col min="14" max="14" width="15.42578125" style="1" bestFit="1" customWidth="1"/>
    <col min="15" max="16384" width="9.140625" style="1"/>
  </cols>
  <sheetData>
    <row r="1" spans="1:13" s="28" customFormat="1" ht="12.75">
      <c r="A1" s="57" t="s">
        <v>0</v>
      </c>
      <c r="B1" s="57"/>
      <c r="C1" s="27">
        <v>44432</v>
      </c>
      <c r="E1" s="29"/>
      <c r="F1" s="29"/>
      <c r="H1" s="30"/>
    </row>
    <row r="2" spans="1:13" s="28" customFormat="1" ht="12.75">
      <c r="A2" s="57" t="s">
        <v>11</v>
      </c>
      <c r="B2" s="57"/>
      <c r="C2" s="31">
        <f>C8/C7</f>
        <v>5.2799999921417315</v>
      </c>
      <c r="D2" s="54"/>
      <c r="E2" s="33"/>
      <c r="F2" s="34"/>
      <c r="H2" s="35"/>
    </row>
    <row r="3" spans="1:13" s="28" customFormat="1" ht="12.75" customHeight="1">
      <c r="A3" s="59" t="s">
        <v>12</v>
      </c>
      <c r="B3" s="59"/>
      <c r="C3" s="40">
        <f>(C8-SUM(H34:H45))/C7</f>
        <v>4.7961813874874357</v>
      </c>
      <c r="D3" s="32"/>
      <c r="E3" s="33"/>
      <c r="F3" s="34"/>
      <c r="H3" s="35"/>
    </row>
    <row r="4" spans="1:13" s="28" customFormat="1" ht="12.75">
      <c r="A4" s="57" t="s">
        <v>9</v>
      </c>
      <c r="B4" s="57"/>
      <c r="C4" s="36">
        <v>17815628</v>
      </c>
      <c r="D4" s="32"/>
      <c r="E4" s="37"/>
      <c r="F4" s="37"/>
      <c r="H4" s="35"/>
    </row>
    <row r="5" spans="1:13" s="28" customFormat="1" ht="12.75">
      <c r="A5" s="57" t="s">
        <v>7</v>
      </c>
      <c r="B5" s="57"/>
      <c r="C5" s="36">
        <v>0</v>
      </c>
      <c r="D5" s="32"/>
      <c r="E5" s="37"/>
      <c r="F5" s="37"/>
      <c r="H5" s="35"/>
    </row>
    <row r="6" spans="1:13" s="28" customFormat="1" ht="12.75">
      <c r="A6" s="57" t="s">
        <v>8</v>
      </c>
      <c r="B6" s="57"/>
      <c r="C6" s="36">
        <v>0</v>
      </c>
      <c r="D6" s="32"/>
      <c r="E6" s="37"/>
      <c r="F6" s="37"/>
      <c r="H6" s="35"/>
    </row>
    <row r="7" spans="1:13" s="28" customFormat="1" ht="12.75">
      <c r="A7" s="57" t="s">
        <v>10</v>
      </c>
      <c r="B7" s="57"/>
      <c r="C7" s="36">
        <f>C4-C6+C5</f>
        <v>17815628</v>
      </c>
      <c r="D7" s="32"/>
      <c r="E7" s="37"/>
      <c r="F7" s="37"/>
      <c r="G7" s="42"/>
      <c r="H7" s="39"/>
    </row>
    <row r="8" spans="1:13" s="28" customFormat="1" ht="13.5" customHeight="1">
      <c r="A8" s="58" t="s">
        <v>6</v>
      </c>
      <c r="B8" s="58"/>
      <c r="C8" s="24">
        <f>SUM(Table13[Target allocation ($)])</f>
        <v>94066515.700000018</v>
      </c>
      <c r="D8" s="32"/>
      <c r="E8" s="37"/>
      <c r="F8" s="37"/>
      <c r="H8" s="35"/>
      <c r="J8" s="38"/>
    </row>
    <row r="9" spans="1:13" s="14" customFormat="1" ht="12.75" hidden="1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12.75">
      <c r="A10" s="16" t="s">
        <v>15</v>
      </c>
      <c r="B10" s="17" t="s">
        <v>16</v>
      </c>
      <c r="C10" s="25" t="s">
        <v>25</v>
      </c>
      <c r="D10" s="17" t="s">
        <v>26</v>
      </c>
      <c r="E10" s="13" t="s">
        <v>27</v>
      </c>
      <c r="F10" s="13" t="s">
        <v>5</v>
      </c>
      <c r="G10" s="17" t="s">
        <v>28</v>
      </c>
      <c r="H10" s="20" t="s">
        <v>29</v>
      </c>
      <c r="I10" s="23" t="s">
        <v>1</v>
      </c>
      <c r="L10" s="52"/>
    </row>
    <row r="11" spans="1:13" s="2" customFormat="1">
      <c r="A11" s="18">
        <v>2800</v>
      </c>
      <c r="B11" s="18" t="s">
        <v>17</v>
      </c>
      <c r="C11" s="41">
        <v>3.37</v>
      </c>
      <c r="D11" s="18">
        <v>165500</v>
      </c>
      <c r="E11" s="18">
        <v>153000</v>
      </c>
      <c r="F11" s="18">
        <f>Table13[[#This Row],[New position]]-Table13[[#This Row],[Old position]]</f>
        <v>-12500</v>
      </c>
      <c r="G11" s="26">
        <v>0.48099999999999998</v>
      </c>
      <c r="H11" s="21">
        <v>514312.2</v>
      </c>
      <c r="I11" s="11"/>
      <c r="J11"/>
      <c r="K11"/>
      <c r="L11">
        <v>-7.1429999999999998</v>
      </c>
      <c r="M11"/>
    </row>
    <row r="12" spans="1:13">
      <c r="A12" s="18">
        <v>2823</v>
      </c>
      <c r="B12" s="18" t="s">
        <v>17</v>
      </c>
      <c r="C12" s="41">
        <v>2.2799999999999998</v>
      </c>
      <c r="D12" s="18">
        <v>248800</v>
      </c>
      <c r="E12" s="18">
        <v>225600</v>
      </c>
      <c r="F12" s="18">
        <f>Table13[[#This Row],[New position]]-Table13[[#This Row],[Old position]]</f>
        <v>-23200</v>
      </c>
      <c r="G12" s="26">
        <v>0.48099999999999998</v>
      </c>
      <c r="H12" s="21">
        <v>514312.2</v>
      </c>
      <c r="I12" s="11"/>
      <c r="K12"/>
      <c r="L12">
        <v>-5.1520000000000001</v>
      </c>
      <c r="M12"/>
    </row>
    <row r="13" spans="1:13">
      <c r="A13" s="18" t="s">
        <v>31</v>
      </c>
      <c r="B13" s="18" t="s">
        <v>18</v>
      </c>
      <c r="C13" s="41">
        <v>94604.54</v>
      </c>
      <c r="D13" s="18">
        <v>37</v>
      </c>
      <c r="E13" s="18">
        <v>34</v>
      </c>
      <c r="F13" s="18">
        <f>Table13[[#This Row],[New position]]-Table13[[#This Row],[Old position]]</f>
        <v>-3</v>
      </c>
      <c r="G13" s="26">
        <v>3</v>
      </c>
      <c r="H13" s="21">
        <v>3206813.04</v>
      </c>
      <c r="I13" s="11"/>
      <c r="K13"/>
      <c r="L13">
        <v>-7.585</v>
      </c>
      <c r="M13"/>
    </row>
    <row r="14" spans="1:13">
      <c r="A14" s="18" t="s">
        <v>24</v>
      </c>
      <c r="B14" s="18" t="s">
        <v>18</v>
      </c>
      <c r="C14" s="41">
        <v>65499.83</v>
      </c>
      <c r="D14" s="18">
        <v>6</v>
      </c>
      <c r="E14" s="18">
        <v>5</v>
      </c>
      <c r="F14" s="18">
        <f>Table13[[#This Row],[New position]]-Table13[[#This Row],[Old position]]</f>
        <v>-1</v>
      </c>
      <c r="G14" s="26">
        <v>0.33300000000000002</v>
      </c>
      <c r="H14" s="21">
        <v>356312.52</v>
      </c>
      <c r="I14" s="11"/>
      <c r="K14"/>
      <c r="L14">
        <v>-7.6619999999999999</v>
      </c>
      <c r="M14"/>
    </row>
    <row r="15" spans="1:13">
      <c r="A15" s="18" t="s">
        <v>68</v>
      </c>
      <c r="B15" s="18" t="s">
        <v>18</v>
      </c>
      <c r="C15" s="41">
        <v>181900.06</v>
      </c>
      <c r="D15" s="18">
        <v>31</v>
      </c>
      <c r="E15" s="18">
        <v>29</v>
      </c>
      <c r="F15" s="18">
        <f>Table13[[#This Row],[New position]]-Table13[[#This Row],[Old position]]</f>
        <v>-2</v>
      </c>
      <c r="G15" s="26">
        <v>5</v>
      </c>
      <c r="H15" s="21">
        <v>5344688.4000000004</v>
      </c>
      <c r="I15" s="11"/>
      <c r="K15"/>
      <c r="L15">
        <v>-5.9290000000000003</v>
      </c>
      <c r="M15"/>
    </row>
    <row r="16" spans="1:13">
      <c r="A16" s="18" t="s">
        <v>34</v>
      </c>
      <c r="B16" s="18"/>
      <c r="C16" s="41"/>
      <c r="D16" s="18"/>
      <c r="E16" s="18"/>
      <c r="F16" s="18"/>
      <c r="G16" s="45">
        <v>12</v>
      </c>
      <c r="H16" s="21"/>
      <c r="I16" s="11"/>
      <c r="K16"/>
      <c r="L16">
        <v>-10.707000000000001</v>
      </c>
      <c r="M16"/>
    </row>
    <row r="17" spans="1:13">
      <c r="A17" s="18" t="s">
        <v>49</v>
      </c>
      <c r="B17" s="18" t="s">
        <v>18</v>
      </c>
      <c r="C17" s="41">
        <v>66430</v>
      </c>
      <c r="D17" s="18">
        <v>3</v>
      </c>
      <c r="E17" s="18">
        <v>3</v>
      </c>
      <c r="F17" s="18">
        <f>Table13[[#This Row],[New position]]-Table13[[#This Row],[Old position]]</f>
        <v>0</v>
      </c>
      <c r="G17" s="26">
        <v>0.16700000000000001</v>
      </c>
      <c r="H17" s="21">
        <v>178156.32</v>
      </c>
      <c r="I17" s="11"/>
      <c r="K17"/>
      <c r="L17">
        <v>-5.9779999999999998</v>
      </c>
      <c r="M17"/>
    </row>
    <row r="18" spans="1:13">
      <c r="A18" s="18" t="s">
        <v>38</v>
      </c>
      <c r="B18" s="18" t="s">
        <v>17</v>
      </c>
      <c r="C18" s="41">
        <v>169.35</v>
      </c>
      <c r="D18" s="18">
        <v>1980</v>
      </c>
      <c r="E18" s="18">
        <v>1878</v>
      </c>
      <c r="F18" s="18">
        <f>Table13[[#This Row],[New position]]-Table13[[#This Row],[Old position]]</f>
        <v>-102</v>
      </c>
      <c r="G18" s="26">
        <v>0.29799999999999999</v>
      </c>
      <c r="H18" s="21">
        <v>318008.96000000002</v>
      </c>
      <c r="I18" s="11"/>
      <c r="K18"/>
      <c r="L18">
        <v>-7.0049999999999999</v>
      </c>
      <c r="M18"/>
    </row>
    <row r="19" spans="1:13">
      <c r="A19" s="18" t="s">
        <v>55</v>
      </c>
      <c r="B19" s="18" t="s">
        <v>18</v>
      </c>
      <c r="C19" s="41">
        <v>46138.38</v>
      </c>
      <c r="D19" s="18">
        <v>8</v>
      </c>
      <c r="E19" s="18">
        <v>8</v>
      </c>
      <c r="F19" s="18">
        <f>Table13[[#This Row],[New position]]-Table13[[#This Row],[Old position]]</f>
        <v>0</v>
      </c>
      <c r="G19" s="26">
        <v>0.33300000000000002</v>
      </c>
      <c r="H19" s="21">
        <v>356312.52</v>
      </c>
      <c r="I19" s="11"/>
      <c r="K19"/>
      <c r="L19">
        <v>-7.8179999999999996</v>
      </c>
      <c r="M19"/>
    </row>
    <row r="20" spans="1:13">
      <c r="A20" s="18" t="s">
        <v>50</v>
      </c>
      <c r="B20" s="18" t="s">
        <v>17</v>
      </c>
      <c r="C20" s="41">
        <v>37.22</v>
      </c>
      <c r="D20" s="18">
        <v>15279</v>
      </c>
      <c r="E20" s="18">
        <v>13818</v>
      </c>
      <c r="F20" s="18">
        <f>Table13[[#This Row],[New position]]-Table13[[#This Row],[Old position]]</f>
        <v>-1461</v>
      </c>
      <c r="G20" s="26">
        <v>0.48099999999999998</v>
      </c>
      <c r="H20" s="21">
        <v>514312.2</v>
      </c>
      <c r="I20" s="48"/>
      <c r="K20"/>
      <c r="L20">
        <v>-5.7350000000000003</v>
      </c>
      <c r="M20"/>
    </row>
    <row r="21" spans="1:13">
      <c r="A21" s="18" t="s">
        <v>64</v>
      </c>
      <c r="B21" s="18" t="s">
        <v>17</v>
      </c>
      <c r="C21" s="41">
        <v>123.55</v>
      </c>
      <c r="D21" s="18">
        <v>2738</v>
      </c>
      <c r="E21" s="18">
        <v>2574</v>
      </c>
      <c r="F21" s="18">
        <f>Table13[[#This Row],[New position]]-Table13[[#This Row],[Old position]]</f>
        <v>-164</v>
      </c>
      <c r="G21" s="26">
        <v>0.29799999999999999</v>
      </c>
      <c r="H21" s="21">
        <v>318008.96000000002</v>
      </c>
      <c r="I21" s="11"/>
      <c r="K21"/>
      <c r="L21">
        <v>-6.3239999999999998</v>
      </c>
      <c r="M21"/>
    </row>
    <row r="22" spans="1:13">
      <c r="A22" s="18" t="s">
        <v>52</v>
      </c>
      <c r="B22" s="18" t="s">
        <v>17</v>
      </c>
      <c r="C22" s="41">
        <v>177.4</v>
      </c>
      <c r="D22" s="18">
        <v>1907</v>
      </c>
      <c r="E22" s="18">
        <v>1793</v>
      </c>
      <c r="F22" s="18">
        <f>Table13[[#This Row],[New position]]-Table13[[#This Row],[Old position]]</f>
        <v>-114</v>
      </c>
      <c r="G22" s="26">
        <v>0.29799999999999999</v>
      </c>
      <c r="H22" s="21">
        <v>318008.96000000002</v>
      </c>
      <c r="I22" s="11"/>
      <c r="K22"/>
      <c r="L22">
        <v>-5.99</v>
      </c>
      <c r="M22"/>
    </row>
    <row r="23" spans="1:13">
      <c r="A23" s="18" t="s">
        <v>39</v>
      </c>
      <c r="B23" s="18" t="s">
        <v>17</v>
      </c>
      <c r="C23" s="41">
        <v>50.5</v>
      </c>
      <c r="D23" s="18">
        <v>11106</v>
      </c>
      <c r="E23" s="18">
        <v>10184</v>
      </c>
      <c r="F23" s="18">
        <f>Table13[[#This Row],[New position]]-Table13[[#This Row],[Old position]]</f>
        <v>-922</v>
      </c>
      <c r="G23" s="26">
        <v>0.48099999999999998</v>
      </c>
      <c r="H23" s="21">
        <v>514312.2</v>
      </c>
      <c r="I23" s="11"/>
      <c r="K23"/>
      <c r="L23">
        <v>-5.3310000000000004</v>
      </c>
      <c r="M23"/>
    </row>
    <row r="24" spans="1:13">
      <c r="A24" s="18" t="s">
        <v>36</v>
      </c>
      <c r="B24" s="18" t="s">
        <v>17</v>
      </c>
      <c r="C24" s="41">
        <v>30.63</v>
      </c>
      <c r="D24" s="18">
        <v>94554</v>
      </c>
      <c r="E24" s="18">
        <v>0</v>
      </c>
      <c r="F24" s="18">
        <f>Table13[[#This Row],[New position]]-Table13[[#This Row],[Old position]]</f>
        <v>-94554</v>
      </c>
      <c r="G24" s="26">
        <v>0</v>
      </c>
      <c r="H24" s="21">
        <v>0</v>
      </c>
      <c r="I24" s="11"/>
      <c r="K24"/>
      <c r="L24">
        <v>-13.053000000000001</v>
      </c>
      <c r="M24"/>
    </row>
    <row r="25" spans="1:13">
      <c r="A25" s="18" t="s">
        <v>70</v>
      </c>
      <c r="B25" s="18" t="s">
        <v>18</v>
      </c>
      <c r="C25" s="41">
        <v>207725.3</v>
      </c>
      <c r="D25" s="18">
        <v>27</v>
      </c>
      <c r="E25" s="18">
        <v>26</v>
      </c>
      <c r="F25" s="18">
        <f>Table13[[#This Row],[New position]]-Table13[[#This Row],[Old position]]</f>
        <v>-1</v>
      </c>
      <c r="G25" s="26">
        <v>5</v>
      </c>
      <c r="H25" s="21">
        <v>5344688.4000000004</v>
      </c>
      <c r="I25" s="11"/>
      <c r="K25"/>
      <c r="L25">
        <v>-8.1910000000000007</v>
      </c>
      <c r="M25"/>
    </row>
    <row r="26" spans="1:13">
      <c r="A26" s="18" t="s">
        <v>63</v>
      </c>
      <c r="B26" s="18" t="s">
        <v>18</v>
      </c>
      <c r="C26" s="41">
        <v>255729.09</v>
      </c>
      <c r="D26" s="18">
        <v>22</v>
      </c>
      <c r="E26" s="18">
        <v>21</v>
      </c>
      <c r="F26" s="18">
        <f>Table13[[#This Row],[New position]]-Table13[[#This Row],[Old position]]</f>
        <v>-1</v>
      </c>
      <c r="G26" s="26">
        <v>5</v>
      </c>
      <c r="H26" s="21">
        <v>5344688.4000000004</v>
      </c>
      <c r="I26" s="11"/>
      <c r="K26"/>
      <c r="L26">
        <v>-9.0820000000000007</v>
      </c>
      <c r="M26"/>
    </row>
    <row r="27" spans="1:13">
      <c r="A27" s="18" t="s">
        <v>41</v>
      </c>
      <c r="B27" s="18" t="s">
        <v>17</v>
      </c>
      <c r="C27" s="41">
        <v>401.5</v>
      </c>
      <c r="D27" s="18">
        <v>857</v>
      </c>
      <c r="E27" s="18">
        <v>792</v>
      </c>
      <c r="F27" s="18">
        <f>Table13[[#This Row],[New position]]-Table13[[#This Row],[Old position]]</f>
        <v>-65</v>
      </c>
      <c r="G27" s="26">
        <v>0.29799999999999999</v>
      </c>
      <c r="H27" s="21">
        <v>318008.96000000002</v>
      </c>
      <c r="I27" s="11"/>
      <c r="K27"/>
      <c r="L27">
        <v>-10.367000000000001</v>
      </c>
      <c r="M27"/>
    </row>
    <row r="28" spans="1:13">
      <c r="A28" s="18" t="s">
        <v>14</v>
      </c>
      <c r="B28" s="18" t="s">
        <v>17</v>
      </c>
      <c r="C28" s="41">
        <v>249.65</v>
      </c>
      <c r="D28" s="18">
        <v>1372</v>
      </c>
      <c r="E28" s="18">
        <v>1274</v>
      </c>
      <c r="F28" s="18">
        <f>Table13[[#This Row],[New position]]-Table13[[#This Row],[Old position]]</f>
        <v>-98</v>
      </c>
      <c r="G28" s="26">
        <v>0.29799999999999999</v>
      </c>
      <c r="H28" s="21">
        <v>318008.96000000002</v>
      </c>
      <c r="I28" s="22"/>
      <c r="K28"/>
      <c r="L28">
        <v>-11.353999999999999</v>
      </c>
      <c r="M28"/>
    </row>
    <row r="29" spans="1:13">
      <c r="A29" s="18" t="s">
        <v>33</v>
      </c>
      <c r="B29" s="18" t="s">
        <v>18</v>
      </c>
      <c r="C29" s="41">
        <v>35030</v>
      </c>
      <c r="D29" s="18">
        <v>11</v>
      </c>
      <c r="E29" s="18">
        <v>10</v>
      </c>
      <c r="F29" s="18">
        <f>Table13[[#This Row],[New position]]-Table13[[#This Row],[Old position]]</f>
        <v>-1</v>
      </c>
      <c r="G29" s="26">
        <v>0.33300000000000002</v>
      </c>
      <c r="H29" s="21">
        <v>356312.52</v>
      </c>
      <c r="I29" s="11"/>
      <c r="K29"/>
      <c r="L29">
        <v>-9.3339999999999996</v>
      </c>
      <c r="M29"/>
    </row>
    <row r="30" spans="1:13">
      <c r="A30" s="18" t="s">
        <v>20</v>
      </c>
      <c r="B30" s="18" t="s">
        <v>18</v>
      </c>
      <c r="C30" s="41">
        <v>106251.5</v>
      </c>
      <c r="D30" s="18">
        <v>4</v>
      </c>
      <c r="E30" s="18">
        <v>3</v>
      </c>
      <c r="F30" s="18">
        <f>Table13[[#This Row],[New position]]-Table13[[#This Row],[Old position]]</f>
        <v>-1</v>
      </c>
      <c r="G30" s="26">
        <v>0.33300000000000002</v>
      </c>
      <c r="H30" s="21">
        <v>356312.52</v>
      </c>
      <c r="I30" s="11"/>
      <c r="K30"/>
      <c r="L30">
        <v>-7.7850000000000001</v>
      </c>
      <c r="M30"/>
    </row>
    <row r="31" spans="1:13">
      <c r="A31" s="18" t="s">
        <v>32</v>
      </c>
      <c r="B31" s="18" t="s">
        <v>18</v>
      </c>
      <c r="C31" s="41">
        <v>85205.5</v>
      </c>
      <c r="D31" s="18">
        <v>2</v>
      </c>
      <c r="E31" s="18">
        <v>2</v>
      </c>
      <c r="F31" s="18">
        <f>Table13[[#This Row],[New position]]-Table13[[#This Row],[Old position]]</f>
        <v>0</v>
      </c>
      <c r="G31" s="26">
        <v>0.16700000000000001</v>
      </c>
      <c r="H31" s="21">
        <v>178156.32</v>
      </c>
      <c r="I31" s="11"/>
      <c r="K31"/>
      <c r="L31">
        <v>-8.3019999999999996</v>
      </c>
      <c r="M31"/>
    </row>
    <row r="32" spans="1:13">
      <c r="A32" s="18" t="s">
        <v>59</v>
      </c>
      <c r="B32" s="18" t="s">
        <v>17</v>
      </c>
      <c r="C32" s="41">
        <v>34.340000000000003</v>
      </c>
      <c r="D32" s="18">
        <v>34033</v>
      </c>
      <c r="E32" s="18">
        <v>31128</v>
      </c>
      <c r="F32" s="18">
        <f>Table13[[#This Row],[New position]]-Table13[[#This Row],[Old position]]</f>
        <v>-2905</v>
      </c>
      <c r="G32" s="26">
        <v>1</v>
      </c>
      <c r="H32" s="21">
        <v>1068937.68</v>
      </c>
      <c r="I32" s="50"/>
      <c r="K32"/>
      <c r="L32">
        <v>-9.5619999999999994</v>
      </c>
      <c r="M32"/>
    </row>
    <row r="33" spans="1:14">
      <c r="A33" s="18" t="s">
        <v>42</v>
      </c>
      <c r="B33" s="18" t="s">
        <v>17</v>
      </c>
      <c r="C33" s="41">
        <v>37.01</v>
      </c>
      <c r="D33" s="18">
        <v>9306</v>
      </c>
      <c r="E33" s="18">
        <v>8593</v>
      </c>
      <c r="F33" s="18">
        <f>Table13[[#This Row],[New position]]-Table13[[#This Row],[Old position]]</f>
        <v>-713</v>
      </c>
      <c r="G33" s="26">
        <v>0.29799999999999999</v>
      </c>
      <c r="H33" s="21">
        <v>318008.96000000002</v>
      </c>
      <c r="I33" s="11"/>
      <c r="K33"/>
      <c r="L33">
        <v>-6.9779999999999998</v>
      </c>
      <c r="M33"/>
      <c r="N33" s="53"/>
    </row>
    <row r="34" spans="1:14">
      <c r="A34" s="18" t="s">
        <v>47</v>
      </c>
      <c r="B34" s="18" t="s">
        <v>17</v>
      </c>
      <c r="C34" s="41">
        <v>45.87</v>
      </c>
      <c r="D34" s="18">
        <v>7370</v>
      </c>
      <c r="E34" s="18">
        <v>6933</v>
      </c>
      <c r="F34" s="18">
        <f>Table13[[#This Row],[New position]]-Table13[[#This Row],[Old position]]</f>
        <v>-437</v>
      </c>
      <c r="G34" s="26">
        <v>0.29799999999999999</v>
      </c>
      <c r="H34" s="21">
        <v>318008.96000000002</v>
      </c>
      <c r="I34" s="11"/>
      <c r="K34"/>
      <c r="L34">
        <v>-100</v>
      </c>
      <c r="M34"/>
    </row>
    <row r="35" spans="1:14">
      <c r="A35" s="18" t="s">
        <v>57</v>
      </c>
      <c r="B35" s="18" t="s">
        <v>17</v>
      </c>
      <c r="C35" s="41">
        <v>302.39</v>
      </c>
      <c r="D35" s="18">
        <v>1116</v>
      </c>
      <c r="E35" s="18">
        <v>1052</v>
      </c>
      <c r="F35" s="18">
        <f>Table13[[#This Row],[New position]]-Table13[[#This Row],[Old position]]</f>
        <v>-64</v>
      </c>
      <c r="G35" s="26">
        <v>0.29799999999999999</v>
      </c>
      <c r="H35" s="21">
        <v>318008.96000000002</v>
      </c>
      <c r="I35" s="50"/>
      <c r="K35"/>
      <c r="L35">
        <v>-4.3719999999999999</v>
      </c>
      <c r="M35"/>
    </row>
    <row r="36" spans="1:14">
      <c r="A36" s="18" t="s">
        <v>53</v>
      </c>
      <c r="B36" s="18" t="s">
        <v>17</v>
      </c>
      <c r="C36" s="41">
        <v>74.17</v>
      </c>
      <c r="D36" s="18">
        <v>4611</v>
      </c>
      <c r="E36" s="18">
        <v>4288</v>
      </c>
      <c r="F36" s="18">
        <f>Table13[[#This Row],[New position]]-Table13[[#This Row],[Old position]]</f>
        <v>-323</v>
      </c>
      <c r="G36" s="26">
        <v>0.29799999999999999</v>
      </c>
      <c r="H36" s="21">
        <v>318008.96000000002</v>
      </c>
      <c r="I36" s="11"/>
      <c r="K36"/>
      <c r="L36">
        <v>-4.7619999999999996</v>
      </c>
      <c r="M36"/>
    </row>
    <row r="37" spans="1:14">
      <c r="A37" s="18" t="s">
        <v>45</v>
      </c>
      <c r="B37" s="18" t="s">
        <v>18</v>
      </c>
      <c r="C37" s="41">
        <v>68306.33</v>
      </c>
      <c r="D37" s="18">
        <v>3</v>
      </c>
      <c r="E37" s="18">
        <v>3</v>
      </c>
      <c r="F37" s="18">
        <f>Table13[[#This Row],[New position]]-Table13[[#This Row],[Old position]]</f>
        <v>0</v>
      </c>
      <c r="G37" s="26">
        <v>0.16700000000000001</v>
      </c>
      <c r="H37" s="21">
        <v>178156.32</v>
      </c>
      <c r="I37" s="11"/>
      <c r="K37"/>
      <c r="L37">
        <v>-5.8819999999999997</v>
      </c>
      <c r="M37"/>
    </row>
    <row r="38" spans="1:14">
      <c r="A38" s="18" t="s">
        <v>71</v>
      </c>
      <c r="B38" s="18" t="s">
        <v>18</v>
      </c>
      <c r="C38" s="41">
        <v>35615.599999999999</v>
      </c>
      <c r="D38" s="18">
        <v>5</v>
      </c>
      <c r="E38" s="18">
        <v>5</v>
      </c>
      <c r="F38" s="18">
        <f>Table13[[#This Row],[New position]]-Table13[[#This Row],[Old position]]</f>
        <v>0</v>
      </c>
      <c r="G38" s="26">
        <v>0.16700000000000001</v>
      </c>
      <c r="H38" s="21">
        <v>178156.32</v>
      </c>
      <c r="I38" s="11"/>
      <c r="K38"/>
      <c r="L38">
        <v>-4</v>
      </c>
      <c r="M38"/>
    </row>
    <row r="39" spans="1:14" ht="14.25" customHeight="1">
      <c r="A39" s="18" t="s">
        <v>62</v>
      </c>
      <c r="B39" s="18" t="s">
        <v>17</v>
      </c>
      <c r="C39" s="41">
        <v>40.479999999999997</v>
      </c>
      <c r="D39" s="18">
        <v>13658</v>
      </c>
      <c r="E39" s="18">
        <v>12705</v>
      </c>
      <c r="F39" s="18">
        <f>Table13[[#This Row],[New position]]-Table13[[#This Row],[Old position]]</f>
        <v>-953</v>
      </c>
      <c r="G39" s="26">
        <v>0.48099999999999998</v>
      </c>
      <c r="H39" s="21">
        <v>514312.2</v>
      </c>
      <c r="I39" s="11"/>
      <c r="K39"/>
      <c r="L39">
        <v>-4.1669999999999998</v>
      </c>
      <c r="M39"/>
    </row>
    <row r="40" spans="1:14" ht="14.25" customHeight="1">
      <c r="A40" s="18" t="s">
        <v>65</v>
      </c>
      <c r="B40" s="18" t="s">
        <v>17</v>
      </c>
      <c r="C40" s="41">
        <v>188.56</v>
      </c>
      <c r="D40" s="18">
        <v>1782</v>
      </c>
      <c r="E40" s="18">
        <v>1687</v>
      </c>
      <c r="F40" s="18">
        <f>Table13[[#This Row],[New position]]-Table13[[#This Row],[Old position]]</f>
        <v>-95</v>
      </c>
      <c r="G40" s="26">
        <v>0.29799999999999999</v>
      </c>
      <c r="H40" s="21">
        <v>318008.96000000002</v>
      </c>
      <c r="I40" s="11"/>
      <c r="K40"/>
      <c r="L40">
        <v>-8.1080000000000005</v>
      </c>
      <c r="M40"/>
    </row>
    <row r="41" spans="1:14" ht="14.25" customHeight="1">
      <c r="A41" s="18" t="s">
        <v>74</v>
      </c>
      <c r="B41" s="18" t="s">
        <v>17</v>
      </c>
      <c r="C41" s="41">
        <v>155.86000000000001</v>
      </c>
      <c r="D41" s="18">
        <v>2222</v>
      </c>
      <c r="E41" s="18">
        <v>2040</v>
      </c>
      <c r="F41" s="18">
        <f>Table13[[#This Row],[New position]]-Table13[[#This Row],[Old position]]</f>
        <v>-182</v>
      </c>
      <c r="G41" s="26">
        <v>0.29799999999999999</v>
      </c>
      <c r="H41" s="21">
        <v>318008.96000000002</v>
      </c>
      <c r="I41" s="11"/>
      <c r="K41"/>
      <c r="L41">
        <v>-4.5449999999999999</v>
      </c>
      <c r="M41"/>
    </row>
    <row r="42" spans="1:14" ht="14.25" customHeight="1">
      <c r="A42" s="18" t="s">
        <v>69</v>
      </c>
      <c r="B42" s="18" t="s">
        <v>17</v>
      </c>
      <c r="C42" s="41">
        <v>415.1</v>
      </c>
      <c r="D42" s="18">
        <v>881</v>
      </c>
      <c r="E42" s="18">
        <v>766</v>
      </c>
      <c r="F42" s="18">
        <f>Table13[[#This Row],[New position]]-Table13[[#This Row],[Old position]]</f>
        <v>-115</v>
      </c>
      <c r="G42" s="26">
        <v>0.29799999999999999</v>
      </c>
      <c r="H42" s="21">
        <v>318008.96000000002</v>
      </c>
      <c r="I42" s="55"/>
      <c r="K42"/>
      <c r="L42">
        <v>-6.452</v>
      </c>
      <c r="M42"/>
    </row>
    <row r="43" spans="1:14" ht="14.25" customHeight="1">
      <c r="A43" s="18" t="s">
        <v>48</v>
      </c>
      <c r="B43" s="18" t="s">
        <v>17</v>
      </c>
      <c r="C43" s="41">
        <v>121.05</v>
      </c>
      <c r="D43" s="18">
        <v>2942</v>
      </c>
      <c r="E43" s="18">
        <v>2627</v>
      </c>
      <c r="F43" s="18">
        <f>Table13[[#This Row],[New position]]-Table13[[#This Row],[Old position]]</f>
        <v>-315</v>
      </c>
      <c r="G43" s="26">
        <v>0.29799999999999999</v>
      </c>
      <c r="H43" s="21">
        <v>318008.96000000002</v>
      </c>
      <c r="I43" s="11"/>
      <c r="K43"/>
      <c r="L43">
        <v>-3.7040000000000002</v>
      </c>
      <c r="M43"/>
    </row>
    <row r="44" spans="1:14" ht="14.25" customHeight="1">
      <c r="A44" s="18" t="s">
        <v>73</v>
      </c>
      <c r="B44" s="18" t="s">
        <v>18</v>
      </c>
      <c r="C44" s="41">
        <v>190764.13</v>
      </c>
      <c r="D44" s="18">
        <v>30</v>
      </c>
      <c r="E44" s="18">
        <v>28</v>
      </c>
      <c r="F44" s="18">
        <f>Table13[[#This Row],[New position]]-Table13[[#This Row],[Old position]]</f>
        <v>-2</v>
      </c>
      <c r="G44" s="26">
        <v>5</v>
      </c>
      <c r="H44" s="21">
        <v>5344688.4000000004</v>
      </c>
      <c r="I44" s="56"/>
      <c r="K44"/>
      <c r="L44">
        <v>-6.6669999999999998</v>
      </c>
      <c r="M44"/>
    </row>
    <row r="45" spans="1:14">
      <c r="A45" s="18" t="s">
        <v>51</v>
      </c>
      <c r="B45" s="18" t="s">
        <v>18</v>
      </c>
      <c r="C45" s="41">
        <v>56758.67</v>
      </c>
      <c r="D45" s="18">
        <v>3</v>
      </c>
      <c r="E45" s="18">
        <v>3</v>
      </c>
      <c r="F45" s="18">
        <f>Table13[[#This Row],[New position]]-Table13[[#This Row],[Old position]]</f>
        <v>0</v>
      </c>
      <c r="G45" s="26">
        <v>0.16700000000000001</v>
      </c>
      <c r="H45" s="21">
        <v>178156.32</v>
      </c>
      <c r="I45" s="11"/>
      <c r="K45"/>
      <c r="L45">
        <v>-8.5359999999999996</v>
      </c>
      <c r="M45"/>
    </row>
    <row r="46" spans="1:14">
      <c r="A46" s="18" t="s">
        <v>56</v>
      </c>
      <c r="B46" s="18" t="s">
        <v>17</v>
      </c>
      <c r="C46" s="41">
        <v>78.14</v>
      </c>
      <c r="D46" s="18">
        <v>7425</v>
      </c>
      <c r="E46" s="18">
        <v>6582</v>
      </c>
      <c r="F46" s="18">
        <f>Table13[[#This Row],[New position]]-Table13[[#This Row],[Old position]]</f>
        <v>-843</v>
      </c>
      <c r="G46" s="26">
        <v>0.48099999999999998</v>
      </c>
      <c r="H46" s="21">
        <v>514312.2</v>
      </c>
      <c r="I46" s="49"/>
      <c r="K46"/>
      <c r="L46">
        <v>-25</v>
      </c>
      <c r="M46"/>
    </row>
    <row r="47" spans="1:14">
      <c r="A47" s="18" t="s">
        <v>13</v>
      </c>
      <c r="B47" s="18" t="s">
        <v>17</v>
      </c>
      <c r="C47" s="41">
        <v>374.29</v>
      </c>
      <c r="D47" s="18">
        <v>85345</v>
      </c>
      <c r="E47" s="18">
        <v>77594</v>
      </c>
      <c r="F47" s="18">
        <f>Table13[[#This Row],[New position]]-Table13[[#This Row],[Old position]]</f>
        <v>-7751</v>
      </c>
      <c r="G47" s="26">
        <v>27.169</v>
      </c>
      <c r="H47" s="21">
        <v>29042498.98</v>
      </c>
      <c r="I47" s="11"/>
      <c r="K47"/>
      <c r="L47">
        <v>-14.286</v>
      </c>
      <c r="M47"/>
    </row>
    <row r="48" spans="1:14">
      <c r="A48" s="18" t="s">
        <v>23</v>
      </c>
      <c r="B48" s="18" t="s">
        <v>18</v>
      </c>
      <c r="C48" s="41">
        <v>84474.6</v>
      </c>
      <c r="D48" s="18">
        <v>5</v>
      </c>
      <c r="E48" s="18">
        <v>4</v>
      </c>
      <c r="F48" s="18">
        <f>Table13[[#This Row],[New position]]-Table13[[#This Row],[Old position]]</f>
        <v>-1</v>
      </c>
      <c r="G48" s="26">
        <v>0.33300000000000002</v>
      </c>
      <c r="H48" s="21">
        <v>356312.52</v>
      </c>
      <c r="I48" s="11"/>
      <c r="K48"/>
      <c r="L48">
        <v>-7.1429999999999998</v>
      </c>
      <c r="M48"/>
    </row>
    <row r="49" spans="1:13">
      <c r="A49" s="18" t="s">
        <v>72</v>
      </c>
      <c r="B49" s="18" t="s">
        <v>18</v>
      </c>
      <c r="C49" s="41">
        <v>22030.39</v>
      </c>
      <c r="D49" s="18">
        <v>18</v>
      </c>
      <c r="E49" s="18">
        <v>16</v>
      </c>
      <c r="F49" s="18">
        <f>Table13[[#This Row],[New position]]-Table13[[#This Row],[Old position]]</f>
        <v>-2</v>
      </c>
      <c r="G49" s="26">
        <v>0.33300000000000002</v>
      </c>
      <c r="H49" s="21">
        <v>356312.52</v>
      </c>
      <c r="I49" s="11"/>
      <c r="K49"/>
      <c r="L49">
        <v>-20</v>
      </c>
      <c r="M49"/>
    </row>
    <row r="50" spans="1:13">
      <c r="A50" s="18" t="s">
        <v>21</v>
      </c>
      <c r="B50" s="18" t="s">
        <v>18</v>
      </c>
      <c r="C50" s="41">
        <v>14887.21</v>
      </c>
      <c r="D50" s="18">
        <v>14</v>
      </c>
      <c r="E50" s="18">
        <v>12</v>
      </c>
      <c r="F50" s="18">
        <f>Table13[[#This Row],[New position]]-Table13[[#This Row],[Old position]]</f>
        <v>-2</v>
      </c>
      <c r="G50" s="26">
        <v>0.16700000000000001</v>
      </c>
      <c r="H50" s="21">
        <v>178156.32</v>
      </c>
      <c r="I50" s="11"/>
      <c r="K50"/>
      <c r="L50">
        <v>-16.667000000000002</v>
      </c>
      <c r="M50"/>
    </row>
    <row r="51" spans="1:13">
      <c r="A51" s="18" t="s">
        <v>58</v>
      </c>
      <c r="B51" s="18" t="s">
        <v>17</v>
      </c>
      <c r="C51" s="41">
        <v>105.97</v>
      </c>
      <c r="D51" s="18">
        <v>52742</v>
      </c>
      <c r="E51" s="18">
        <v>50436</v>
      </c>
      <c r="F51" s="18">
        <f>Table13[[#This Row],[New position]]-Table13[[#This Row],[Old position]]</f>
        <v>-2306</v>
      </c>
      <c r="G51" s="26">
        <v>5</v>
      </c>
      <c r="H51" s="21">
        <v>5344688.4000000004</v>
      </c>
      <c r="I51" s="50"/>
      <c r="K51"/>
      <c r="L51">
        <v>0</v>
      </c>
      <c r="M51"/>
    </row>
    <row r="52" spans="1:13">
      <c r="A52" s="18" t="s">
        <v>61</v>
      </c>
      <c r="B52" s="18" t="s">
        <v>17</v>
      </c>
      <c r="C52" s="41">
        <v>252.53</v>
      </c>
      <c r="D52" s="18">
        <v>1344</v>
      </c>
      <c r="E52" s="18">
        <v>1259</v>
      </c>
      <c r="F52" s="18">
        <f>Table13[[#This Row],[New position]]-Table13[[#This Row],[Old position]]</f>
        <v>-85</v>
      </c>
      <c r="G52" s="26">
        <v>0.29799999999999999</v>
      </c>
      <c r="H52" s="21">
        <v>318008.96000000002</v>
      </c>
      <c r="I52" s="11"/>
      <c r="K52"/>
      <c r="L52">
        <v>-9.0909999999999993</v>
      </c>
      <c r="M52"/>
    </row>
    <row r="53" spans="1:13">
      <c r="A53" s="18" t="s">
        <v>54</v>
      </c>
      <c r="B53" s="18" t="s">
        <v>17</v>
      </c>
      <c r="C53" s="41">
        <v>402.78</v>
      </c>
      <c r="D53" s="18">
        <v>857</v>
      </c>
      <c r="E53" s="18">
        <v>790</v>
      </c>
      <c r="F53" s="18">
        <f>Table13[[#This Row],[New position]]-Table13[[#This Row],[Old position]]</f>
        <v>-67</v>
      </c>
      <c r="G53" s="26">
        <v>0.29799999999999999</v>
      </c>
      <c r="H53" s="21">
        <v>318008.96000000002</v>
      </c>
      <c r="I53" s="11"/>
      <c r="J53" s="1"/>
      <c r="K53"/>
      <c r="L53">
        <v>-9.0909999999999993</v>
      </c>
      <c r="M53"/>
    </row>
    <row r="54" spans="1:13">
      <c r="A54" s="18" t="s">
        <v>37</v>
      </c>
      <c r="B54" s="18" t="s">
        <v>17</v>
      </c>
      <c r="C54" s="41">
        <v>47.93</v>
      </c>
      <c r="D54" s="18">
        <v>11971</v>
      </c>
      <c r="E54" s="18">
        <v>10730</v>
      </c>
      <c r="F54" s="18">
        <f>Table13[[#This Row],[New position]]-Table13[[#This Row],[Old position]]</f>
        <v>-1241</v>
      </c>
      <c r="G54" s="26">
        <v>0.48099999999999998</v>
      </c>
      <c r="H54" s="21">
        <v>514312.2</v>
      </c>
      <c r="I54" s="11"/>
      <c r="J54" s="1"/>
      <c r="K54"/>
      <c r="L54">
        <v>0</v>
      </c>
      <c r="M54"/>
    </row>
    <row r="55" spans="1:13">
      <c r="A55" s="18" t="s">
        <v>30</v>
      </c>
      <c r="B55" s="18" t="s">
        <v>18</v>
      </c>
      <c r="C55" s="41">
        <v>231801.83</v>
      </c>
      <c r="D55" s="18">
        <v>24</v>
      </c>
      <c r="E55" s="18">
        <v>23</v>
      </c>
      <c r="F55" s="18">
        <f>Table13[[#This Row],[New position]]-Table13[[#This Row],[Old position]]</f>
        <v>-1</v>
      </c>
      <c r="G55" s="26">
        <v>5</v>
      </c>
      <c r="H55" s="21">
        <v>5344688.4000000004</v>
      </c>
      <c r="I55" s="11"/>
      <c r="J55" s="15"/>
      <c r="K55"/>
      <c r="L55">
        <v>0</v>
      </c>
      <c r="M55"/>
    </row>
    <row r="56" spans="1:13">
      <c r="A56" s="18" t="s">
        <v>66</v>
      </c>
      <c r="B56" s="18" t="s">
        <v>18</v>
      </c>
      <c r="C56" s="41">
        <v>165562.5</v>
      </c>
      <c r="D56" s="18">
        <v>34</v>
      </c>
      <c r="E56" s="18">
        <v>32</v>
      </c>
      <c r="F56" s="18">
        <f>Table13[[#This Row],[New position]]-Table13[[#This Row],[Old position]]</f>
        <v>-2</v>
      </c>
      <c r="G56" s="26">
        <v>5</v>
      </c>
      <c r="H56" s="21">
        <v>5344688.4000000004</v>
      </c>
      <c r="I56" s="11"/>
      <c r="J56" s="1"/>
      <c r="K56"/>
      <c r="L56">
        <v>0</v>
      </c>
      <c r="M56"/>
    </row>
    <row r="57" spans="1:13">
      <c r="A57" s="18" t="s">
        <v>22</v>
      </c>
      <c r="B57" s="18" t="s">
        <v>18</v>
      </c>
      <c r="C57" s="41">
        <v>26875</v>
      </c>
      <c r="D57" s="18">
        <v>14</v>
      </c>
      <c r="E57" s="18">
        <v>13</v>
      </c>
      <c r="F57" s="18">
        <f>Table13[[#This Row],[New position]]-Table13[[#This Row],[Old position]]</f>
        <v>-1</v>
      </c>
      <c r="G57" s="26">
        <v>0.33300000000000002</v>
      </c>
      <c r="H57" s="21">
        <v>356312.52</v>
      </c>
      <c r="I57" s="11"/>
      <c r="J57" s="46"/>
      <c r="K57"/>
      <c r="L57">
        <v>0</v>
      </c>
      <c r="M57"/>
    </row>
    <row r="58" spans="1:13">
      <c r="A58" s="18" t="s">
        <v>35</v>
      </c>
      <c r="B58" s="18" t="s">
        <v>18</v>
      </c>
      <c r="C58" s="41">
        <v>35418</v>
      </c>
      <c r="D58" s="18">
        <v>11</v>
      </c>
      <c r="E58" s="18">
        <v>10</v>
      </c>
      <c r="F58" s="18">
        <f>Table13[[#This Row],[New position]]-Table13[[#This Row],[Old position]]</f>
        <v>-1</v>
      </c>
      <c r="G58" s="26">
        <v>0.33300000000000002</v>
      </c>
      <c r="H58" s="21">
        <v>356312.52</v>
      </c>
      <c r="I58" s="11"/>
      <c r="J58" s="1"/>
      <c r="K58"/>
      <c r="L58">
        <v>-6.6669999999999998</v>
      </c>
      <c r="M58"/>
    </row>
    <row r="59" spans="1:13">
      <c r="A59" s="18" t="s">
        <v>67</v>
      </c>
      <c r="B59" s="18" t="s">
        <v>18</v>
      </c>
      <c r="C59" s="41">
        <v>134171.88</v>
      </c>
      <c r="D59" s="18">
        <v>42</v>
      </c>
      <c r="E59" s="18">
        <v>40</v>
      </c>
      <c r="F59" s="18">
        <f>Table13[[#This Row],[New position]]-Table13[[#This Row],[Old position]]</f>
        <v>-2</v>
      </c>
      <c r="G59" s="26">
        <v>5</v>
      </c>
      <c r="H59" s="21">
        <v>5344688.4000000004</v>
      </c>
      <c r="I59" s="11"/>
      <c r="J59" s="1"/>
      <c r="K59"/>
      <c r="L59">
        <v>0</v>
      </c>
      <c r="M59"/>
    </row>
    <row r="60" spans="1:13">
      <c r="A60" s="18" t="s">
        <v>60</v>
      </c>
      <c r="B60" s="18" t="s">
        <v>18</v>
      </c>
      <c r="C60" s="41">
        <v>25075</v>
      </c>
      <c r="D60" s="18">
        <v>15</v>
      </c>
      <c r="E60" s="18">
        <v>14</v>
      </c>
      <c r="F60" s="18">
        <f>Table13[[#This Row],[New position]]-Table13[[#This Row],[Old position]]</f>
        <v>-1</v>
      </c>
      <c r="G60" s="26">
        <v>0.33300000000000002</v>
      </c>
      <c r="H60" s="21">
        <v>356312.52</v>
      </c>
      <c r="I60" s="11"/>
      <c r="J60" s="1"/>
      <c r="K60"/>
      <c r="L60">
        <v>-11.111000000000001</v>
      </c>
      <c r="M60"/>
    </row>
    <row r="61" spans="1:13">
      <c r="A61" s="18" t="s">
        <v>19</v>
      </c>
      <c r="B61" s="18" t="s">
        <v>18</v>
      </c>
      <c r="C61" s="41">
        <v>220500</v>
      </c>
      <c r="D61" s="18">
        <v>25</v>
      </c>
      <c r="E61" s="18">
        <v>24</v>
      </c>
      <c r="F61" s="18">
        <f>Table13[[#This Row],[New position]]-Table13[[#This Row],[Old position]]</f>
        <v>-1</v>
      </c>
      <c r="G61" s="26">
        <v>5</v>
      </c>
      <c r="H61" s="21">
        <v>5344688.4000000004</v>
      </c>
      <c r="I61" s="11"/>
      <c r="J61" s="1"/>
    </row>
    <row r="62" spans="1:13">
      <c r="A62" s="18" t="s">
        <v>40</v>
      </c>
      <c r="B62" s="18"/>
      <c r="C62" s="41"/>
      <c r="D62" s="18">
        <v>0</v>
      </c>
      <c r="E62" s="18">
        <v>0</v>
      </c>
      <c r="F62" s="18">
        <v>0</v>
      </c>
      <c r="G62" s="45"/>
      <c r="H62" s="21"/>
      <c r="I62" s="11"/>
    </row>
    <row r="63" spans="1:13">
      <c r="A63" s="44"/>
      <c r="B63" s="10" t="s">
        <v>46</v>
      </c>
      <c r="D63" s="7"/>
      <c r="E63" s="10" t="s">
        <v>43</v>
      </c>
      <c r="F63" s="1"/>
      <c r="G63" s="43"/>
      <c r="H63" s="3" t="s">
        <v>3</v>
      </c>
      <c r="I63" s="9"/>
    </row>
    <row r="64" spans="1:13">
      <c r="B64" s="10" t="s">
        <v>2</v>
      </c>
      <c r="D64" s="7"/>
      <c r="E64" s="10" t="s">
        <v>44</v>
      </c>
      <c r="F64" s="1"/>
      <c r="G64" s="43"/>
      <c r="H64" s="3" t="s">
        <v>4</v>
      </c>
    </row>
    <row r="65" spans="1:10">
      <c r="B65" s="5"/>
      <c r="D65" s="1"/>
      <c r="E65" s="5"/>
      <c r="F65" s="43"/>
      <c r="H65" s="6"/>
      <c r="J65" s="43"/>
    </row>
    <row r="66" spans="1:10">
      <c r="D66" s="1"/>
      <c r="E66" s="1"/>
      <c r="F66" s="1"/>
      <c r="H66" s="1"/>
    </row>
    <row r="67" spans="1:10">
      <c r="D67" s="1"/>
      <c r="E67" s="1"/>
      <c r="F67" s="1"/>
      <c r="H67" s="1"/>
    </row>
    <row r="68" spans="1:10">
      <c r="H68" s="1"/>
      <c r="I68" s="1"/>
    </row>
    <row r="69" spans="1:10">
      <c r="A69" s="10"/>
      <c r="G69" s="46"/>
    </row>
    <row r="70" spans="1:10">
      <c r="A70" s="10"/>
      <c r="D70" s="47"/>
      <c r="H70" s="47"/>
    </row>
    <row r="71" spans="1:10">
      <c r="D71" s="47"/>
      <c r="G71" s="46"/>
    </row>
    <row r="72" spans="1:10">
      <c r="A72" s="4"/>
      <c r="D72" s="47"/>
      <c r="G72" s="46"/>
    </row>
    <row r="73" spans="1:10">
      <c r="G73" s="46"/>
    </row>
  </sheetData>
  <mergeCells count="8">
    <mergeCell ref="A7:B7"/>
    <mergeCell ref="A8:B8"/>
    <mergeCell ref="A1:B1"/>
    <mergeCell ref="A2:B2"/>
    <mergeCell ref="A3:B3"/>
    <mergeCell ref="A4:B4"/>
    <mergeCell ref="A5:B5"/>
    <mergeCell ref="A6:B6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2021-08-25T05:53:12Z</cp:lastPrinted>
  <dcterms:created xsi:type="dcterms:W3CDTF">2020-06-30T03:42:56Z</dcterms:created>
  <dcterms:modified xsi:type="dcterms:W3CDTF">2021-08-25T05:55:37Z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