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https://goldenhorsefm-my.sharepoint.com/personal/xm_ghfm_fund/Documents/GHFM_Macro/Investment_Thesis/2021/08-2021/"/>
    </mc:Choice>
  </mc:AlternateContent>
  <xr:revisionPtr revIDLastSave="1" documentId="11_1383C75C927796A5A200D6F298CFD2F858E0E104" xr6:coauthVersionLast="47" xr6:coauthVersionMax="47" xr10:uidLastSave="{75F7972F-5CFB-47F2-9377-A17C37AF49FA}"/>
  <bookViews>
    <workbookView xWindow="390" yWindow="390" windowWidth="22395" windowHeight="14835" xr2:uid="{00000000-000D-0000-FFFF-FFFF00000000}"/>
  </bookViews>
  <sheets>
    <sheet name="Sheet1" sheetId="1" r:id="rId1"/>
    <sheet name="Sheet2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" i="1" l="1"/>
  <c r="M13" i="1"/>
  <c r="N13" i="1" l="1"/>
  <c r="O13" i="1" s="1"/>
  <c r="P13" i="1" s="1"/>
  <c r="O1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O17" i="1"/>
  <c r="N17" i="1"/>
  <c r="N14" i="1" s="1"/>
  <c r="O14" i="1" s="1"/>
  <c r="P14" i="1" s="1"/>
  <c r="F17" i="1"/>
  <c r="F16" i="1"/>
  <c r="F15" i="1"/>
  <c r="F14" i="1"/>
  <c r="F13" i="1"/>
  <c r="F12" i="1"/>
  <c r="M11" i="1"/>
  <c r="F11" i="1"/>
  <c r="C8" i="1"/>
  <c r="C3" i="1" s="1"/>
  <c r="C7" i="1"/>
  <c r="N11" i="1" l="1"/>
  <c r="P11" i="1" s="1"/>
  <c r="P18" i="1" s="1"/>
  <c r="N12" i="1"/>
  <c r="O12" i="1" s="1"/>
  <c r="P12" i="1" s="1"/>
  <c r="M17" i="1"/>
  <c r="C2" i="1"/>
</calcChain>
</file>

<file path=xl/sharedStrings.xml><?xml version="1.0" encoding="utf-8"?>
<sst xmlns="http://schemas.openxmlformats.org/spreadsheetml/2006/main" count="133" uniqueCount="85">
  <si>
    <t>Date</t>
  </si>
  <si>
    <t>Comments</t>
  </si>
  <si>
    <t>Li Xiaoman</t>
  </si>
  <si>
    <t>Approved by:</t>
  </si>
  <si>
    <t>Lawrence Chen</t>
  </si>
  <si>
    <t>Change</t>
  </si>
  <si>
    <t>Total Current value Allocation (USD)</t>
  </si>
  <si>
    <t>Subscription</t>
  </si>
  <si>
    <t>Redemption</t>
  </si>
  <si>
    <t>Current NAV</t>
  </si>
  <si>
    <t>Final NAV</t>
  </si>
  <si>
    <t>Leverage</t>
  </si>
  <si>
    <t>Leverage for Equities and Commodities</t>
  </si>
  <si>
    <t>QQQ</t>
  </si>
  <si>
    <t>HCA</t>
  </si>
  <si>
    <t>Symbol</t>
  </si>
  <si>
    <t>SecType</t>
  </si>
  <si>
    <t>STK</t>
  </si>
  <si>
    <t>FUT</t>
  </si>
  <si>
    <t>ZT</t>
  </si>
  <si>
    <t>HG</t>
  </si>
  <si>
    <t>SCI</t>
  </si>
  <si>
    <t>ZC</t>
  </si>
  <si>
    <t>RB</t>
  </si>
  <si>
    <t>AH</t>
  </si>
  <si>
    <t>Last_Price</t>
  </si>
  <si>
    <t>Old position</t>
  </si>
  <si>
    <t>New position</t>
  </si>
  <si>
    <t>Weights (%)</t>
  </si>
  <si>
    <t>Target allocation ($)</t>
  </si>
  <si>
    <t>Z3N</t>
  </si>
  <si>
    <t>3KTB</t>
  </si>
  <si>
    <t>HO</t>
  </si>
  <si>
    <t>HE</t>
  </si>
  <si>
    <t>Cash</t>
  </si>
  <si>
    <t>ZL</t>
  </si>
  <si>
    <t>XLE</t>
  </si>
  <si>
    <t>COF</t>
  </si>
  <si>
    <t>EZU</t>
  </si>
  <si>
    <t>ES Bear Put</t>
  </si>
  <si>
    <t>GS</t>
  </si>
  <si>
    <t>IPG</t>
  </si>
  <si>
    <t>Prepared and Checked by:</t>
  </si>
  <si>
    <t>Tang Jiayun</t>
  </si>
  <si>
    <t>KC</t>
  </si>
  <si>
    <t>Recommended by:</t>
  </si>
  <si>
    <t>IRM</t>
  </si>
  <si>
    <t>NUE</t>
  </si>
  <si>
    <t>EWC</t>
  </si>
  <si>
    <t>PB</t>
  </si>
  <si>
    <t>EXR</t>
  </si>
  <si>
    <t>JCI</t>
  </si>
  <si>
    <t>WAT</t>
  </si>
  <si>
    <t>CT</t>
  </si>
  <si>
    <t>PBW</t>
  </si>
  <si>
    <t>IT</t>
  </si>
  <si>
    <t>STIP</t>
  </si>
  <si>
    <t>IAU</t>
  </si>
  <si>
    <t>ZO</t>
  </si>
  <si>
    <t>TGT</t>
  </si>
  <si>
    <t>KSA</t>
  </si>
  <si>
    <t>GBX</t>
  </si>
  <si>
    <t>EXPD</t>
  </si>
  <si>
    <t>MAA</t>
  </si>
  <si>
    <t>ZB</t>
  </si>
  <si>
    <t>ZN</t>
  </si>
  <si>
    <t>BTP</t>
  </si>
  <si>
    <t>MRNA</t>
  </si>
  <si>
    <t>GBL</t>
  </si>
  <si>
    <t>KE</t>
  </si>
  <si>
    <t>SB</t>
  </si>
  <si>
    <t>OAT</t>
  </si>
  <si>
    <t>MMC</t>
  </si>
  <si>
    <t>NG</t>
  </si>
  <si>
    <t>OTIS</t>
  </si>
  <si>
    <t>equity</t>
  </si>
  <si>
    <t>ETF</t>
  </si>
  <si>
    <t>bond</t>
  </si>
  <si>
    <t>commodity</t>
  </si>
  <si>
    <t>cash</t>
  </si>
  <si>
    <t>in house</t>
  </si>
  <si>
    <t>original</t>
  </si>
  <si>
    <t>scale factor</t>
  </si>
  <si>
    <t>quant edge</t>
  </si>
  <si>
    <t>match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</si>
</sst>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176" formatCode="_ &quot;¥&quot;* #,##0.00_ ;_ &quot;¥&quot;* \-#,##0.00_ ;_ &quot;¥&quot;* &quot;-&quot;??_ ;_ @_ "/>
    <numFmt numFmtId="177" formatCode="&quot;$&quot;#,##0.00"/>
    <numFmt numFmtId="178" formatCode="mm/dd/yyyy"/>
    <numFmt numFmtId="179" formatCode="\$#,##0.00"/>
    <numFmt numFmtId="180" formatCode="&quot;$&quot;#,##0"/>
    <numFmt numFmtId="181" formatCode="&quot; $&quot;* #,##0.00\ ;&quot; $&quot;* \(#,##0.00\);&quot; $&quot;* \-#\ ;@\ "/>
    <numFmt numFmtId="182" formatCode="0.000"/>
    <numFmt numFmtId="183" formatCode="_(&quot;$&quot;* #,##0.0000_);_(&quot;$&quot;* \(#,##0.0000\);_(&quot;$&quot;* &quot;-&quot;??_);_(@_)"/>
  </numFmts>
  <fonts count="17">
    <font>
      <sz val="11"/>
      <color theme="1"/>
      <name val="宋体"/>
      <family val="2"/>
      <scheme val="minor"/>
    </font>
    <font>
      <b/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u/>
      <sz val="10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0"/>
      <color theme="0"/>
      <name val="宋体"/>
      <family val="2"/>
      <charset val="1"/>
      <scheme val="minor"/>
    </font>
    <font>
      <b/>
      <sz val="10"/>
      <color theme="0"/>
      <name val="宋体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7">
    <xf numFmtId="0" fontId="0" fillId="0" borderId="0"/>
    <xf numFmtId="44" fontId="4" fillId="0" borderId="0" applyFont="0" applyFill="0" applyBorder="0" applyAlignment="0" applyProtection="0"/>
    <xf numFmtId="0" fontId="9" fillId="0" borderId="0"/>
    <xf numFmtId="181" fontId="9" fillId="0" borderId="0" applyBorder="0" applyProtection="0"/>
    <xf numFmtId="9" fontId="9" fillId="0" borderId="0" applyBorder="0" applyProtection="0"/>
    <xf numFmtId="9" fontId="4" fillId="0" borderId="0" applyFont="0" applyFill="0" applyBorder="0" applyAlignment="0" applyProtection="0"/>
    <xf numFmtId="0" fontId="4" fillId="0" borderId="0"/>
  </cellStyleXfs>
  <cellXfs count="61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 applyBorder="1"/>
    <xf numFmtId="0" fontId="3" fillId="0" borderId="2" xfId="0" applyFont="1" applyBorder="1"/>
    <xf numFmtId="0" fontId="2" fillId="0" borderId="2" xfId="0" applyFont="1" applyBorder="1"/>
    <xf numFmtId="0" fontId="2" fillId="0" borderId="0" xfId="0" applyFont="1" applyAlignment="1"/>
    <xf numFmtId="0" fontId="2" fillId="0" borderId="0" xfId="0" applyFont="1" applyBorder="1"/>
    <xf numFmtId="0" fontId="2" fillId="2" borderId="0" xfId="0" applyFont="1" applyFill="1" applyBorder="1"/>
    <xf numFmtId="0" fontId="2" fillId="0" borderId="0" xfId="0" applyFont="1" applyAlignment="1">
      <alignment horizontal="center" vertical="center"/>
    </xf>
    <xf numFmtId="0" fontId="2" fillId="2" borderId="0" xfId="0" applyFont="1" applyFill="1"/>
    <xf numFmtId="0" fontId="1" fillId="2" borderId="0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80" fontId="2" fillId="2" borderId="0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0" fontId="0" fillId="2" borderId="1" xfId="0" applyFill="1" applyBorder="1"/>
    <xf numFmtId="44" fontId="2" fillId="2" borderId="0" xfId="1" applyNumberFormat="1" applyFont="1" applyFill="1" applyBorder="1"/>
    <xf numFmtId="44" fontId="6" fillId="3" borderId="1" xfId="1" applyNumberFormat="1" applyFont="1" applyFill="1" applyBorder="1" applyAlignment="1">
      <alignment horizontal="center" vertical="center" wrapText="1"/>
    </xf>
    <xf numFmtId="44" fontId="0" fillId="2" borderId="1" xfId="1" applyNumberFormat="1" applyFont="1" applyFill="1" applyBorder="1"/>
    <xf numFmtId="0" fontId="2" fillId="2" borderId="0" xfId="0" applyFont="1" applyFill="1" applyAlignment="1">
      <alignment vertical="center" wrapText="1"/>
    </xf>
    <xf numFmtId="0" fontId="10" fillId="3" borderId="4" xfId="0" applyFont="1" applyFill="1" applyBorder="1" applyAlignment="1">
      <alignment horizontal="center" vertical="center" wrapText="1"/>
    </xf>
    <xf numFmtId="179" fontId="8" fillId="0" borderId="1" xfId="1" applyNumberFormat="1" applyFont="1" applyBorder="1" applyAlignment="1" applyProtection="1">
      <alignment vertical="center"/>
    </xf>
    <xf numFmtId="0" fontId="7" fillId="4" borderId="4" xfId="1" applyNumberFormat="1" applyFont="1" applyFill="1" applyBorder="1" applyAlignment="1">
      <alignment horizontal="center" vertical="center" wrapText="1"/>
    </xf>
    <xf numFmtId="182" fontId="0" fillId="2" borderId="1" xfId="5" applyNumberFormat="1" applyFont="1" applyFill="1" applyBorder="1"/>
    <xf numFmtId="178" fontId="8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177" fontId="1" fillId="2" borderId="0" xfId="0" applyNumberFormat="1" applyFont="1" applyFill="1" applyBorder="1" applyAlignment="1">
      <alignment vertical="center" wrapText="1"/>
    </xf>
    <xf numFmtId="44" fontId="2" fillId="0" borderId="0" xfId="1" applyNumberFormat="1" applyFont="1" applyAlignment="1">
      <alignment vertical="center"/>
    </xf>
    <xf numFmtId="182" fontId="8" fillId="0" borderId="1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0" fontId="2" fillId="2" borderId="0" xfId="0" applyNumberFormat="1" applyFont="1" applyFill="1" applyBorder="1" applyAlignment="1">
      <alignment vertical="center"/>
    </xf>
    <xf numFmtId="44" fontId="2" fillId="0" borderId="0" xfId="1" applyNumberFormat="1" applyFont="1" applyBorder="1" applyAlignment="1">
      <alignment vertical="center"/>
    </xf>
    <xf numFmtId="179" fontId="8" fillId="0" borderId="1" xfId="3" applyNumberFormat="1" applyFont="1" applyBorder="1" applyAlignment="1" applyProtection="1">
      <alignment vertical="center"/>
    </xf>
    <xf numFmtId="0" fontId="2" fillId="2" borderId="0" xfId="0" applyFont="1" applyFill="1" applyBorder="1" applyAlignment="1">
      <alignment vertical="center"/>
    </xf>
    <xf numFmtId="183" fontId="2" fillId="0" borderId="0" xfId="1" applyNumberFormat="1" applyFont="1" applyAlignment="1">
      <alignment vertical="center"/>
    </xf>
    <xf numFmtId="10" fontId="2" fillId="0" borderId="0" xfId="5" applyNumberFormat="1" applyFont="1" applyBorder="1" applyAlignment="1">
      <alignment vertical="center"/>
    </xf>
    <xf numFmtId="182" fontId="1" fillId="0" borderId="1" xfId="0" applyNumberFormat="1" applyFont="1" applyBorder="1" applyAlignment="1">
      <alignment vertical="center"/>
    </xf>
    <xf numFmtId="44" fontId="0" fillId="2" borderId="1" xfId="1" applyFont="1" applyFill="1" applyBorder="1"/>
    <xf numFmtId="182" fontId="2" fillId="0" borderId="0" xfId="0" applyNumberFormat="1" applyFont="1" applyAlignment="1">
      <alignment vertical="center"/>
    </xf>
    <xf numFmtId="182" fontId="0" fillId="0" borderId="0" xfId="0" applyNumberFormat="1"/>
    <xf numFmtId="0" fontId="0" fillId="2" borderId="0" xfId="0" applyFill="1" applyBorder="1"/>
    <xf numFmtId="182" fontId="4" fillId="2" borderId="1" xfId="5" applyNumberFormat="1" applyFont="1" applyFill="1" applyBorder="1"/>
    <xf numFmtId="182" fontId="2" fillId="0" borderId="0" xfId="0" applyNumberFormat="1" applyFont="1"/>
    <xf numFmtId="44" fontId="0" fillId="0" borderId="0" xfId="0" applyNumberFormat="1"/>
    <xf numFmtId="0" fontId="12" fillId="2" borderId="0" xfId="0" applyFont="1" applyFill="1"/>
    <xf numFmtId="0" fontId="13" fillId="2" borderId="0" xfId="0" applyFont="1" applyFill="1"/>
    <xf numFmtId="0" fontId="14" fillId="2" borderId="0" xfId="0" applyFont="1" applyFill="1"/>
    <xf numFmtId="0" fontId="0" fillId="0" borderId="0" xfId="0" applyAlignment="1">
      <alignment vertical="center"/>
    </xf>
    <xf numFmtId="176" fontId="2" fillId="0" borderId="0" xfId="0" applyNumberFormat="1" applyFont="1"/>
    <xf numFmtId="0" fontId="2" fillId="0" borderId="0" xfId="0" applyFont="1" applyFill="1" applyBorder="1" applyAlignment="1">
      <alignment vertical="center"/>
    </xf>
    <xf numFmtId="0" fontId="15" fillId="2" borderId="0" xfId="0" applyFont="1" applyFill="1"/>
    <xf numFmtId="0" fontId="16" fillId="2" borderId="0" xfId="0" applyFont="1" applyFill="1"/>
    <xf numFmtId="182" fontId="2" fillId="0" borderId="0" xfId="0" applyNumberFormat="1" applyFont="1" applyAlignment="1">
      <alignment vertical="center" wrapText="1"/>
    </xf>
    <xf numFmtId="10" fontId="2" fillId="0" borderId="0" xfId="5" applyNumberFormat="1" applyFont="1" applyAlignment="1">
      <alignment vertical="center" wrapText="1"/>
    </xf>
    <xf numFmtId="10" fontId="2" fillId="0" borderId="0" xfId="0" applyNumberFormat="1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</cellXfs>
  <cellStyles count="7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6" xr:uid="{00000000-0005-0000-0000-000004000000}"/>
    <cellStyle name="Percent" xfId="5" builtinId="5"/>
    <cellStyle name="Percent 2" xfId="4" xr:uid="{00000000-0005-0000-0000-000006000000}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Calibri"/>
      </font>
      <numFmt numFmtId="182" formatCode="0.000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</font>
      <numFmt numFmtId="0" formatCode="General"/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name val="Calibri"/>
      </font>
      <numFmt numFmtId="177" formatCode="&quot;$&quot;#,##0.00"/>
      <fill>
        <patternFill patternType="solid">
          <fgColor indexed="64"/>
          <bgColor theme="0"/>
        </patternFill>
      </fill>
      <alignment horizontal="general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numFmt numFmtId="179" formatCode="\$#,##0.00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Calibri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438979</xdr:colOff>
      <xdr:row>2</xdr:row>
      <xdr:rowOff>57978</xdr:rowOff>
    </xdr:from>
    <xdr:to>
      <xdr:col>8</xdr:col>
      <xdr:colOff>1175026</xdr:colOff>
      <xdr:row>4</xdr:row>
      <xdr:rowOff>145804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9457" y="438978"/>
          <a:ext cx="2872960" cy="60580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0:I61" totalsRowShown="0" headerRowDxfId="13" dataDxfId="11" headerRowBorderDxfId="12" tableBorderDxfId="10" totalsRowBorderDxfId="9">
  <autoFilter ref="A10:I61" xr:uid="{00000000-0009-0000-0100-000001000000}"/>
  <tableColumns count="9">
    <tableColumn id="1" xr3:uid="{00000000-0010-0000-0000-000001000000}" name="Symbol" dataDxfId="8"/>
    <tableColumn id="2" xr3:uid="{00000000-0010-0000-0000-000002000000}" name="SecType" dataDxfId="7"/>
    <tableColumn id="5" xr3:uid="{00000000-0010-0000-0000-000005000000}" name="Last_Price" dataDxfId="6" dataCellStyle="Currency"/>
    <tableColumn id="12" xr3:uid="{00000000-0010-0000-0000-00000C000000}" name="Old position" dataDxfId="5" dataCellStyle="Currency"/>
    <tableColumn id="13" xr3:uid="{00000000-0010-0000-0000-00000D000000}" name="New position" dataDxfId="4" dataCellStyle="Currency"/>
    <tableColumn id="7" xr3:uid="{00000000-0010-0000-0000-000007000000}" name="Change" dataDxfId="3">
      <calculatedColumnFormula>ROUND(Table1[[#This Row],[New position]]-Table1[[#This Row],[Old position]], -2)</calculatedColumnFormula>
    </tableColumn>
    <tableColumn id="4" xr3:uid="{00000000-0010-0000-0000-000004000000}" name="Weights (%)" dataDxfId="2"/>
    <tableColumn id="3" xr3:uid="{00000000-0010-0000-0000-000003000000}" name="Target allocation ($)" dataDxfId="1" dataCellStyle="Currency"/>
    <tableColumn id="8" xr3:uid="{00000000-0010-0000-0000-000008000000}" name="Comments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3"/>
  <sheetViews>
    <sheetView tabSelected="1" topLeftCell="E1" zoomScaleNormal="100" workbookViewId="0">
      <selection activeCell="P24" sqref="P24"/>
    </sheetView>
  </sheetViews>
  <sheetFormatPr defaultColWidth="9.125" defaultRowHeight="13.5"/>
  <cols>
    <col min="1" max="2" width="11.25" style="1" customWidth="1"/>
    <col min="3" max="3" width="15.375" style="1" customWidth="1"/>
    <col min="4" max="4" width="11.75" customWidth="1"/>
    <col min="5" max="5" width="12.125" customWidth="1"/>
    <col min="7" max="7" width="11.125" style="1" customWidth="1"/>
    <col min="8" max="8" width="20.875" customWidth="1"/>
    <col min="9" max="9" width="22.125" customWidth="1"/>
    <col min="10" max="10" width="16.25" customWidth="1"/>
    <col min="11" max="11" width="15.375" style="1" bestFit="1" customWidth="1"/>
    <col min="12" max="13" width="9.125" style="1"/>
    <col min="14" max="16" width="11.375" style="1" bestFit="1" customWidth="1"/>
    <col min="17" max="16384" width="9.125" style="1"/>
  </cols>
  <sheetData>
    <row r="1" spans="1:18" s="28" customFormat="1" ht="12.75">
      <c r="A1" s="59" t="s">
        <v>0</v>
      </c>
      <c r="B1" s="59"/>
      <c r="C1" s="27">
        <v>44439</v>
      </c>
      <c r="E1" s="29"/>
      <c r="F1" s="29"/>
      <c r="H1" s="30"/>
    </row>
    <row r="2" spans="1:18" s="28" customFormat="1" ht="12.75">
      <c r="A2" s="59" t="s">
        <v>11</v>
      </c>
      <c r="B2" s="59"/>
      <c r="C2" s="31">
        <f>C8/C7</f>
        <v>5.1290206770169142</v>
      </c>
      <c r="D2" s="53"/>
      <c r="E2" s="33"/>
      <c r="F2" s="34"/>
      <c r="H2" s="35"/>
    </row>
    <row r="3" spans="1:18" s="28" customFormat="1" ht="27.75" customHeight="1">
      <c r="A3" s="60" t="s">
        <v>12</v>
      </c>
      <c r="B3" s="60"/>
      <c r="C3" s="40">
        <f>(C8-SUM(H35:H45))/C7</f>
        <v>2.3813310262820062</v>
      </c>
      <c r="D3" s="32"/>
      <c r="E3" s="33"/>
      <c r="F3" s="34"/>
      <c r="H3" s="35"/>
    </row>
    <row r="4" spans="1:18" s="28" customFormat="1" ht="12.75">
      <c r="A4" s="59" t="s">
        <v>9</v>
      </c>
      <c r="B4" s="59"/>
      <c r="C4" s="36">
        <v>18370058</v>
      </c>
      <c r="D4" s="32"/>
      <c r="E4" s="37"/>
      <c r="F4" s="37"/>
      <c r="H4" s="35"/>
    </row>
    <row r="5" spans="1:18" s="28" customFormat="1" ht="12.75">
      <c r="A5" s="59" t="s">
        <v>7</v>
      </c>
      <c r="B5" s="59"/>
      <c r="C5" s="36">
        <v>0</v>
      </c>
      <c r="D5" s="32"/>
      <c r="E5" s="37"/>
      <c r="F5" s="37"/>
      <c r="H5" s="35"/>
    </row>
    <row r="6" spans="1:18" s="28" customFormat="1" ht="12.75">
      <c r="A6" s="59" t="s">
        <v>8</v>
      </c>
      <c r="B6" s="59"/>
      <c r="C6" s="36">
        <v>0</v>
      </c>
      <c r="D6" s="32"/>
      <c r="E6" s="37"/>
      <c r="F6" s="37"/>
      <c r="H6" s="35"/>
    </row>
    <row r="7" spans="1:18" s="28" customFormat="1" ht="12.75">
      <c r="A7" s="59" t="s">
        <v>10</v>
      </c>
      <c r="B7" s="59"/>
      <c r="C7" s="36">
        <f>C4-C6+C5</f>
        <v>18370058</v>
      </c>
      <c r="D7" s="32"/>
      <c r="E7" s="37"/>
      <c r="F7" s="37"/>
      <c r="G7" s="42"/>
      <c r="H7" s="39"/>
    </row>
    <row r="8" spans="1:18" s="28" customFormat="1" ht="27.75" customHeight="1">
      <c r="A8" s="60" t="s">
        <v>6</v>
      </c>
      <c r="B8" s="60"/>
      <c r="C8" s="24">
        <f>SUM(Table1[Target allocation ($)])</f>
        <v>94220407.319999978</v>
      </c>
      <c r="D8" s="32"/>
      <c r="E8" s="37"/>
      <c r="F8" s="37"/>
      <c r="H8" s="35"/>
      <c r="J8" s="38"/>
      <c r="O8" s="28">
        <v>8.66</v>
      </c>
    </row>
    <row r="9" spans="1:18" s="14" customFormat="1" ht="2.25" customHeight="1">
      <c r="A9" s="12"/>
      <c r="B9" s="12"/>
      <c r="C9" s="9"/>
      <c r="D9" s="8"/>
      <c r="E9" s="8"/>
      <c r="F9" s="8"/>
      <c r="G9" s="9"/>
      <c r="H9" s="19"/>
      <c r="I9" s="1"/>
    </row>
    <row r="10" spans="1:18" s="2" customFormat="1" ht="24">
      <c r="A10" s="16" t="s">
        <v>15</v>
      </c>
      <c r="B10" s="17" t="s">
        <v>16</v>
      </c>
      <c r="C10" s="25" t="s">
        <v>25</v>
      </c>
      <c r="D10" s="17" t="s">
        <v>26</v>
      </c>
      <c r="E10" s="13" t="s">
        <v>27</v>
      </c>
      <c r="F10" s="13" t="s">
        <v>5</v>
      </c>
      <c r="G10" s="17" t="s">
        <v>28</v>
      </c>
      <c r="H10" s="20" t="s">
        <v>29</v>
      </c>
      <c r="I10" s="23" t="s">
        <v>1</v>
      </c>
      <c r="M10" s="2" t="s">
        <v>81</v>
      </c>
      <c r="N10" s="2" t="s">
        <v>80</v>
      </c>
      <c r="O10" s="2" t="s">
        <v>83</v>
      </c>
      <c r="P10" s="2" t="s">
        <v>84</v>
      </c>
    </row>
    <row r="11" spans="1:18" s="2" customFormat="1">
      <c r="A11" s="18" t="s">
        <v>14</v>
      </c>
      <c r="B11" s="18" t="s">
        <v>17</v>
      </c>
      <c r="C11" s="41">
        <v>253.49</v>
      </c>
      <c r="D11" s="18">
        <v>1300</v>
      </c>
      <c r="E11" s="18">
        <v>1300</v>
      </c>
      <c r="F11" s="18">
        <f>Table1[[#This Row],[New position]]-Table1[[#This Row],[Old position]]</f>
        <v>0</v>
      </c>
      <c r="G11" s="26">
        <v>0.29799999999999999</v>
      </c>
      <c r="H11" s="21">
        <v>333697.28000000003</v>
      </c>
      <c r="I11" s="22"/>
      <c r="J11"/>
      <c r="L11" s="2" t="s">
        <v>75</v>
      </c>
      <c r="M11" s="56">
        <f>SUM(G11:G34)</f>
        <v>35.006000000000007</v>
      </c>
      <c r="N11" s="2">
        <f>M11*$N$17</f>
        <v>41.673809523809531</v>
      </c>
      <c r="O11" s="2">
        <f>N11*$O$17</f>
        <v>38.064857619047622</v>
      </c>
      <c r="P11" s="57">
        <f>O11/100</f>
        <v>0.38064857619047621</v>
      </c>
    </row>
    <row r="12" spans="1:18">
      <c r="A12" s="18" t="s">
        <v>37</v>
      </c>
      <c r="B12" s="18" t="s">
        <v>17</v>
      </c>
      <c r="C12" s="41">
        <v>164.06</v>
      </c>
      <c r="D12" s="18">
        <v>1877</v>
      </c>
      <c r="E12" s="18">
        <v>2034</v>
      </c>
      <c r="F12" s="18">
        <f>Table1[[#This Row],[New position]]-Table1[[#This Row],[Old position]]</f>
        <v>157</v>
      </c>
      <c r="G12" s="26">
        <v>0.29799999999999999</v>
      </c>
      <c r="H12" s="21">
        <v>333697.28000000003</v>
      </c>
      <c r="I12" s="11"/>
      <c r="L12" s="1" t="s">
        <v>76</v>
      </c>
      <c r="M12" s="46">
        <v>0</v>
      </c>
      <c r="N12" s="2">
        <f t="shared" ref="N12:N14" si="0">M12*$N$17</f>
        <v>0</v>
      </c>
      <c r="O12" s="2">
        <f t="shared" ref="O12:O14" si="1">N12*$O$17</f>
        <v>0</v>
      </c>
      <c r="P12" s="57">
        <f t="shared" ref="P12:P14" si="2">O12/100</f>
        <v>0</v>
      </c>
    </row>
    <row r="13" spans="1:18">
      <c r="A13" s="18" t="s">
        <v>40</v>
      </c>
      <c r="B13" s="18" t="s">
        <v>17</v>
      </c>
      <c r="C13" s="41">
        <v>416</v>
      </c>
      <c r="D13" s="18">
        <v>782</v>
      </c>
      <c r="E13" s="18">
        <v>782</v>
      </c>
      <c r="F13" s="18">
        <f>Table1[[#This Row],[New position]]-Table1[[#This Row],[Old position]]</f>
        <v>0</v>
      </c>
      <c r="G13" s="26">
        <v>0.29799999999999999</v>
      </c>
      <c r="H13" s="21">
        <v>333697.28000000003</v>
      </c>
      <c r="I13" s="11"/>
      <c r="L13" s="1" t="s">
        <v>77</v>
      </c>
      <c r="M13" s="46">
        <f>SUM(G35:G44)</f>
        <v>44</v>
      </c>
      <c r="N13" s="2">
        <f t="shared" si="0"/>
        <v>52.38095238095238</v>
      </c>
      <c r="O13" s="2">
        <f t="shared" si="1"/>
        <v>47.844761904761903</v>
      </c>
      <c r="P13" s="57">
        <f t="shared" si="2"/>
        <v>0.47844761904761901</v>
      </c>
    </row>
    <row r="14" spans="1:18">
      <c r="A14" s="18" t="s">
        <v>41</v>
      </c>
      <c r="B14" s="18" t="s">
        <v>17</v>
      </c>
      <c r="C14" s="41">
        <v>36.270000000000003</v>
      </c>
      <c r="D14" s="18">
        <v>8890</v>
      </c>
      <c r="E14" s="18">
        <v>9200</v>
      </c>
      <c r="F14" s="18">
        <f>Table1[[#This Row],[New position]]-Table1[[#This Row],[Old position]]</f>
        <v>310</v>
      </c>
      <c r="G14" s="26">
        <v>0.29799999999999999</v>
      </c>
      <c r="H14" s="21">
        <v>333697.28000000003</v>
      </c>
      <c r="I14" s="11"/>
      <c r="L14" s="1" t="s">
        <v>78</v>
      </c>
      <c r="M14" s="46">
        <v>5</v>
      </c>
      <c r="N14" s="2">
        <f t="shared" si="0"/>
        <v>5.9523809523809526</v>
      </c>
      <c r="O14" s="2">
        <f t="shared" si="1"/>
        <v>5.4369047619047617</v>
      </c>
      <c r="P14" s="57">
        <f t="shared" si="2"/>
        <v>5.4369047619047615E-2</v>
      </c>
    </row>
    <row r="15" spans="1:18">
      <c r="A15" s="18" t="s">
        <v>46</v>
      </c>
      <c r="B15" s="18" t="s">
        <v>17</v>
      </c>
      <c r="C15" s="41">
        <v>46.69</v>
      </c>
      <c r="D15" s="18">
        <v>7043</v>
      </c>
      <c r="E15" s="18">
        <v>7043</v>
      </c>
      <c r="F15" s="18">
        <f>Table1[[#This Row],[New position]]-Table1[[#This Row],[Old position]]</f>
        <v>0</v>
      </c>
      <c r="G15" s="26">
        <v>0.29799999999999999</v>
      </c>
      <c r="H15" s="21">
        <v>333697.28000000003</v>
      </c>
      <c r="I15" s="11"/>
      <c r="L15" s="1" t="s">
        <v>79</v>
      </c>
      <c r="M15" s="1">
        <v>16</v>
      </c>
      <c r="N15" s="1">
        <v>0</v>
      </c>
      <c r="P15" s="57">
        <v>8.6599999999999996E-2</v>
      </c>
      <c r="R15" s="58">
        <f>P12+P15</f>
        <v>8.6599999999999996E-2</v>
      </c>
    </row>
    <row r="16" spans="1:18">
      <c r="A16" s="18" t="s">
        <v>47</v>
      </c>
      <c r="B16" s="18" t="s">
        <v>17</v>
      </c>
      <c r="C16" s="41">
        <v>121.04</v>
      </c>
      <c r="D16" s="18">
        <v>2718</v>
      </c>
      <c r="E16" s="18">
        <v>2718</v>
      </c>
      <c r="F16" s="18">
        <f>Table1[[#This Row],[New position]]-Table1[[#This Row],[Old position]]</f>
        <v>0</v>
      </c>
      <c r="G16" s="26">
        <v>0.29799999999999999</v>
      </c>
      <c r="H16" s="21">
        <v>333697.28000000003</v>
      </c>
      <c r="I16" s="11"/>
      <c r="N16" s="1" t="s">
        <v>82</v>
      </c>
    </row>
    <row r="17" spans="1:16">
      <c r="A17" s="18" t="s">
        <v>50</v>
      </c>
      <c r="B17" s="18" t="s">
        <v>17</v>
      </c>
      <c r="C17" s="41">
        <v>185.65</v>
      </c>
      <c r="D17" s="18">
        <v>1785</v>
      </c>
      <c r="E17" s="18">
        <v>1785</v>
      </c>
      <c r="F17" s="18">
        <f>Table1[[#This Row],[New position]]-Table1[[#This Row],[Old position]]</f>
        <v>0</v>
      </c>
      <c r="G17" s="26">
        <v>0.29799999999999999</v>
      </c>
      <c r="H17" s="21">
        <v>333697.28000000003</v>
      </c>
      <c r="I17" s="11"/>
      <c r="M17" s="46">
        <f>SUM(M11:M15)</f>
        <v>100.006</v>
      </c>
      <c r="N17" s="1">
        <f>100/84</f>
        <v>1.1904761904761905</v>
      </c>
      <c r="O17" s="1">
        <f>(100-8.66)/100</f>
        <v>0.91339999999999999</v>
      </c>
    </row>
    <row r="18" spans="1:16">
      <c r="A18" s="18" t="s">
        <v>51</v>
      </c>
      <c r="B18" s="18" t="s">
        <v>17</v>
      </c>
      <c r="C18" s="41">
        <v>74.97</v>
      </c>
      <c r="D18" s="18">
        <v>4382</v>
      </c>
      <c r="E18" s="18">
        <v>4382</v>
      </c>
      <c r="F18" s="18">
        <f>Table1[[#This Row],[New position]]-Table1[[#This Row],[Old position]]</f>
        <v>0</v>
      </c>
      <c r="G18" s="26">
        <v>0.29799999999999999</v>
      </c>
      <c r="H18" s="21">
        <v>333697.28000000003</v>
      </c>
      <c r="I18" s="11"/>
      <c r="P18" s="58">
        <f>SUM(P11:P15)</f>
        <v>1.0000652428571428</v>
      </c>
    </row>
    <row r="19" spans="1:16">
      <c r="A19" s="18" t="s">
        <v>52</v>
      </c>
      <c r="B19" s="18" t="s">
        <v>17</v>
      </c>
      <c r="C19" s="41">
        <v>413.06</v>
      </c>
      <c r="D19" s="18">
        <v>804</v>
      </c>
      <c r="E19" s="18">
        <v>804</v>
      </c>
      <c r="F19" s="18">
        <f>Table1[[#This Row],[New position]]-Table1[[#This Row],[Old position]]</f>
        <v>0</v>
      </c>
      <c r="G19" s="26">
        <v>0.29799999999999999</v>
      </c>
      <c r="H19" s="21">
        <v>333697.28000000003</v>
      </c>
      <c r="I19" s="11"/>
    </row>
    <row r="20" spans="1:16">
      <c r="A20" s="18" t="s">
        <v>55</v>
      </c>
      <c r="B20" s="18" t="s">
        <v>17</v>
      </c>
      <c r="C20" s="41">
        <v>307.20999999999998</v>
      </c>
      <c r="D20" s="18">
        <v>1060</v>
      </c>
      <c r="E20" s="18">
        <v>1060</v>
      </c>
      <c r="F20" s="18">
        <f>Table1[[#This Row],[New position]]-Table1[[#This Row],[Old position]]</f>
        <v>0</v>
      </c>
      <c r="G20" s="26">
        <v>0.29799999999999999</v>
      </c>
      <c r="H20" s="21">
        <v>333697.28000000003</v>
      </c>
      <c r="I20" s="50"/>
    </row>
    <row r="21" spans="1:16">
      <c r="A21" s="18" t="s">
        <v>59</v>
      </c>
      <c r="B21" s="18" t="s">
        <v>17</v>
      </c>
      <c r="C21" s="41">
        <v>249.36</v>
      </c>
      <c r="D21" s="18">
        <v>657</v>
      </c>
      <c r="E21" s="18">
        <v>657</v>
      </c>
      <c r="F21" s="18">
        <f>Table1[[#This Row],[New position]]-Table1[[#This Row],[Old position]]</f>
        <v>0</v>
      </c>
      <c r="G21" s="26">
        <v>0.14899999999999999</v>
      </c>
      <c r="H21" s="21">
        <v>166848.64000000001</v>
      </c>
      <c r="I21" s="11"/>
    </row>
    <row r="22" spans="1:16">
      <c r="A22" s="18" t="s">
        <v>62</v>
      </c>
      <c r="B22" s="18" t="s">
        <v>17</v>
      </c>
      <c r="C22" s="41">
        <v>125.54</v>
      </c>
      <c r="D22" s="18">
        <v>2629</v>
      </c>
      <c r="E22" s="18">
        <v>2629</v>
      </c>
      <c r="F22" s="18">
        <f>Table1[[#This Row],[New position]]-Table1[[#This Row],[Old position]]</f>
        <v>0</v>
      </c>
      <c r="G22" s="26">
        <v>0.29799999999999999</v>
      </c>
      <c r="H22" s="21">
        <v>333697.28000000003</v>
      </c>
      <c r="I22" s="11"/>
    </row>
    <row r="23" spans="1:16">
      <c r="A23" s="18" t="s">
        <v>63</v>
      </c>
      <c r="B23" s="18" t="s">
        <v>17</v>
      </c>
      <c r="C23" s="41">
        <v>192.63</v>
      </c>
      <c r="D23" s="18">
        <v>1731</v>
      </c>
      <c r="E23" s="18">
        <v>1731</v>
      </c>
      <c r="F23" s="18">
        <f>Table1[[#This Row],[New position]]-Table1[[#This Row],[Old position]]</f>
        <v>0</v>
      </c>
      <c r="G23" s="26">
        <v>0.29799999999999999</v>
      </c>
      <c r="H23" s="21">
        <v>333697.28000000003</v>
      </c>
      <c r="I23" s="11"/>
    </row>
    <row r="24" spans="1:16">
      <c r="A24" s="18" t="s">
        <v>67</v>
      </c>
      <c r="B24" s="18" t="s">
        <v>17</v>
      </c>
      <c r="C24" s="41">
        <v>372.27</v>
      </c>
      <c r="D24" s="18">
        <v>871</v>
      </c>
      <c r="E24" s="18">
        <v>871</v>
      </c>
      <c r="F24" s="18">
        <f>Table1[[#This Row],[New position]]-Table1[[#This Row],[Old position]]</f>
        <v>0</v>
      </c>
      <c r="G24" s="26">
        <v>0.29799999999999999</v>
      </c>
      <c r="H24" s="21">
        <v>333697.28000000003</v>
      </c>
      <c r="I24" s="54"/>
    </row>
    <row r="25" spans="1:16">
      <c r="A25" s="18" t="s">
        <v>72</v>
      </c>
      <c r="B25" s="18" t="s">
        <v>17</v>
      </c>
      <c r="C25" s="41">
        <v>156.41</v>
      </c>
      <c r="D25" s="18">
        <v>2095</v>
      </c>
      <c r="E25" s="18">
        <v>2095</v>
      </c>
      <c r="F25" s="18">
        <f>Table1[[#This Row],[New position]]-Table1[[#This Row],[Old position]]</f>
        <v>0</v>
      </c>
      <c r="G25" s="26">
        <v>0.29799999999999999</v>
      </c>
      <c r="H25" s="21">
        <v>333697.28000000003</v>
      </c>
      <c r="I25" s="11"/>
    </row>
    <row r="26" spans="1:16">
      <c r="A26" s="18" t="s">
        <v>74</v>
      </c>
      <c r="B26" s="18" t="s">
        <v>17</v>
      </c>
      <c r="C26" s="41">
        <v>92.37</v>
      </c>
      <c r="D26" s="18">
        <v>1780</v>
      </c>
      <c r="E26" s="18">
        <v>1780</v>
      </c>
      <c r="F26" s="18">
        <f>Table1[[#This Row],[New position]]-Table1[[#This Row],[Old position]]</f>
        <v>0</v>
      </c>
      <c r="G26" s="26">
        <v>0.14899999999999999</v>
      </c>
      <c r="H26" s="21">
        <v>166848.64000000001</v>
      </c>
      <c r="I26" s="11"/>
    </row>
    <row r="27" spans="1:16">
      <c r="A27" s="18" t="s">
        <v>13</v>
      </c>
      <c r="B27" s="18" t="s">
        <v>17</v>
      </c>
      <c r="C27" s="41">
        <v>381.06</v>
      </c>
      <c r="D27" s="18">
        <v>79391</v>
      </c>
      <c r="E27" s="18">
        <v>79391</v>
      </c>
      <c r="F27" s="18">
        <f>Table1[[#This Row],[New position]]-Table1[[#This Row],[Old position]]</f>
        <v>0</v>
      </c>
      <c r="G27" s="26">
        <v>27.169</v>
      </c>
      <c r="H27" s="21">
        <v>30475250.789999999</v>
      </c>
      <c r="I27" s="11"/>
    </row>
    <row r="28" spans="1:16">
      <c r="A28" s="18" t="s">
        <v>36</v>
      </c>
      <c r="B28" s="18" t="s">
        <v>17</v>
      </c>
      <c r="C28" s="41">
        <v>48.64</v>
      </c>
      <c r="D28" s="18">
        <v>10761</v>
      </c>
      <c r="E28" s="18">
        <v>11095</v>
      </c>
      <c r="F28" s="18">
        <f>Table1[[#This Row],[New position]]-Table1[[#This Row],[Old position]]</f>
        <v>334</v>
      </c>
      <c r="G28" s="26">
        <v>0.48099999999999998</v>
      </c>
      <c r="H28" s="21">
        <v>539684.73</v>
      </c>
      <c r="I28" s="49"/>
    </row>
    <row r="29" spans="1:16">
      <c r="A29" s="18" t="s">
        <v>54</v>
      </c>
      <c r="B29" s="18" t="s">
        <v>17</v>
      </c>
      <c r="C29" s="41">
        <v>81.99</v>
      </c>
      <c r="D29" s="18">
        <v>6540</v>
      </c>
      <c r="E29" s="18">
        <v>6540</v>
      </c>
      <c r="F29" s="18">
        <f>Table1[[#This Row],[New position]]-Table1[[#This Row],[Old position]]</f>
        <v>0</v>
      </c>
      <c r="G29" s="26">
        <v>0.48099999999999998</v>
      </c>
      <c r="H29" s="21">
        <v>539684.73</v>
      </c>
      <c r="I29" s="11"/>
    </row>
    <row r="30" spans="1:16">
      <c r="A30" s="18">
        <v>2823</v>
      </c>
      <c r="B30" s="18" t="s">
        <v>17</v>
      </c>
      <c r="C30" s="41">
        <v>2.2200000000000002</v>
      </c>
      <c r="D30" s="18">
        <v>238600</v>
      </c>
      <c r="E30" s="18">
        <v>238600</v>
      </c>
      <c r="F30" s="18">
        <f>Table1[[#This Row],[New position]]-Table1[[#This Row],[Old position]]</f>
        <v>0</v>
      </c>
      <c r="G30" s="26">
        <v>0.48099999999999998</v>
      </c>
      <c r="H30" s="21">
        <v>539684.73</v>
      </c>
      <c r="I30" s="11"/>
    </row>
    <row r="31" spans="1:16">
      <c r="A31" s="18">
        <v>2800</v>
      </c>
      <c r="B31" s="18" t="s">
        <v>17</v>
      </c>
      <c r="C31" s="41">
        <v>3.39</v>
      </c>
      <c r="D31" s="18">
        <v>158500</v>
      </c>
      <c r="E31" s="18">
        <v>158500</v>
      </c>
      <c r="F31" s="18">
        <f>Table1[[#This Row],[New position]]-Table1[[#This Row],[Old position]]</f>
        <v>0</v>
      </c>
      <c r="G31" s="26">
        <v>0.48099999999999998</v>
      </c>
      <c r="H31" s="21">
        <v>539684.73</v>
      </c>
      <c r="I31" s="11"/>
    </row>
    <row r="32" spans="1:16">
      <c r="A32" s="18" t="s">
        <v>38</v>
      </c>
      <c r="B32" s="18" t="s">
        <v>17</v>
      </c>
      <c r="C32" s="41">
        <v>51.16</v>
      </c>
      <c r="D32" s="18">
        <v>10416</v>
      </c>
      <c r="E32" s="18">
        <v>10416</v>
      </c>
      <c r="F32" s="18">
        <f>Table1[[#This Row],[New position]]-Table1[[#This Row],[Old position]]</f>
        <v>0</v>
      </c>
      <c r="G32" s="26">
        <v>0.48099999999999998</v>
      </c>
      <c r="H32" s="21">
        <v>539684.73</v>
      </c>
      <c r="I32" s="48"/>
    </row>
    <row r="33" spans="1:11">
      <c r="A33" s="18" t="s">
        <v>48</v>
      </c>
      <c r="B33" s="18" t="s">
        <v>17</v>
      </c>
      <c r="C33" s="41">
        <v>37.5</v>
      </c>
      <c r="D33" s="18">
        <v>14102</v>
      </c>
      <c r="E33" s="18">
        <v>14102</v>
      </c>
      <c r="F33" s="18">
        <f>Table1[[#This Row],[New position]]-Table1[[#This Row],[Old position]]</f>
        <v>0</v>
      </c>
      <c r="G33" s="26">
        <v>0.48099999999999998</v>
      </c>
      <c r="H33" s="21">
        <v>539684.73</v>
      </c>
      <c r="I33" s="11"/>
      <c r="K33" s="52"/>
    </row>
    <row r="34" spans="1:11">
      <c r="A34" s="18" t="s">
        <v>60</v>
      </c>
      <c r="B34" s="18" t="s">
        <v>17</v>
      </c>
      <c r="C34" s="41">
        <v>40.96</v>
      </c>
      <c r="D34" s="18">
        <v>12956</v>
      </c>
      <c r="E34" s="18">
        <v>12956</v>
      </c>
      <c r="F34" s="18">
        <f>Table1[[#This Row],[New position]]-Table1[[#This Row],[Old position]]</f>
        <v>0</v>
      </c>
      <c r="G34" s="26">
        <v>0.48099999999999998</v>
      </c>
      <c r="H34" s="21">
        <v>539684.73</v>
      </c>
      <c r="I34" s="50"/>
    </row>
    <row r="35" spans="1:11">
      <c r="A35" s="18" t="s">
        <v>56</v>
      </c>
      <c r="B35" s="18" t="s">
        <v>17</v>
      </c>
      <c r="C35" s="41">
        <v>106.56</v>
      </c>
      <c r="D35" s="18">
        <v>51677</v>
      </c>
      <c r="E35" s="18">
        <v>51677</v>
      </c>
      <c r="F35" s="18">
        <f>Table1[[#This Row],[New position]]-Table1[[#This Row],[Old position]]</f>
        <v>0</v>
      </c>
      <c r="G35" s="26">
        <v>5</v>
      </c>
      <c r="H35" s="21">
        <v>5608357.5800000001</v>
      </c>
      <c r="I35" s="11"/>
    </row>
    <row r="36" spans="1:11">
      <c r="A36" s="18" t="s">
        <v>65</v>
      </c>
      <c r="B36" s="18" t="s">
        <v>18</v>
      </c>
      <c r="C36" s="41">
        <v>133520.32000000001</v>
      </c>
      <c r="D36" s="18">
        <v>41</v>
      </c>
      <c r="E36" s="18">
        <v>41</v>
      </c>
      <c r="F36" s="18">
        <f>Table1[[#This Row],[New position]]-Table1[[#This Row],[Old position]]</f>
        <v>0</v>
      </c>
      <c r="G36" s="26">
        <v>5</v>
      </c>
      <c r="H36" s="21">
        <v>5608357.5800000001</v>
      </c>
      <c r="I36" s="11"/>
    </row>
    <row r="37" spans="1:11">
      <c r="A37" s="18" t="s">
        <v>64</v>
      </c>
      <c r="B37" s="18" t="s">
        <v>18</v>
      </c>
      <c r="C37" s="41">
        <v>163414.74</v>
      </c>
      <c r="D37" s="18">
        <v>34</v>
      </c>
      <c r="E37" s="18">
        <v>34</v>
      </c>
      <c r="F37" s="18">
        <f>Table1[[#This Row],[New position]]-Table1[[#This Row],[Old position]]</f>
        <v>0</v>
      </c>
      <c r="G37" s="26">
        <v>5</v>
      </c>
      <c r="H37" s="21">
        <v>5608357.5800000001</v>
      </c>
      <c r="I37" s="11"/>
    </row>
    <row r="38" spans="1:11" ht="14.25" customHeight="1">
      <c r="A38" s="18" t="s">
        <v>19</v>
      </c>
      <c r="B38" s="18" t="s">
        <v>18</v>
      </c>
      <c r="C38" s="41">
        <v>220325.2</v>
      </c>
      <c r="D38" s="18">
        <v>25</v>
      </c>
      <c r="E38" s="18">
        <v>25</v>
      </c>
      <c r="F38" s="18">
        <f>Table1[[#This Row],[New position]]-Table1[[#This Row],[Old position]]</f>
        <v>0</v>
      </c>
      <c r="G38" s="26">
        <v>5</v>
      </c>
      <c r="H38" s="21">
        <v>5608357.5800000001</v>
      </c>
      <c r="I38" s="11"/>
    </row>
    <row r="39" spans="1:11" ht="14.25" customHeight="1">
      <c r="A39" s="18" t="s">
        <v>30</v>
      </c>
      <c r="B39" s="18" t="s">
        <v>18</v>
      </c>
      <c r="C39" s="41">
        <v>231411.17</v>
      </c>
      <c r="D39" s="18">
        <v>24</v>
      </c>
      <c r="E39" s="18">
        <v>24</v>
      </c>
      <c r="F39" s="18">
        <f>Table1[[#This Row],[New position]]-Table1[[#This Row],[Old position]]</f>
        <v>0</v>
      </c>
      <c r="G39" s="26">
        <v>5</v>
      </c>
      <c r="H39" s="21">
        <v>5608357.5800000001</v>
      </c>
      <c r="I39" s="11"/>
    </row>
    <row r="40" spans="1:11" ht="14.25" customHeight="1">
      <c r="A40" s="18" t="s">
        <v>31</v>
      </c>
      <c r="B40" s="18" t="s">
        <v>18</v>
      </c>
      <c r="C40" s="41">
        <v>95355.57</v>
      </c>
      <c r="D40" s="18">
        <v>35</v>
      </c>
      <c r="E40" s="18">
        <v>35</v>
      </c>
      <c r="F40" s="18">
        <f>Table1[[#This Row],[New position]]-Table1[[#This Row],[Old position]]</f>
        <v>0</v>
      </c>
      <c r="G40" s="26">
        <v>3</v>
      </c>
      <c r="H40" s="21">
        <v>3365014.55</v>
      </c>
      <c r="I40" s="11"/>
    </row>
    <row r="41" spans="1:11" ht="14.25" customHeight="1">
      <c r="A41" s="18" t="s">
        <v>61</v>
      </c>
      <c r="B41" s="18" t="s">
        <v>18</v>
      </c>
      <c r="C41" s="41">
        <v>252966.82</v>
      </c>
      <c r="D41" s="18">
        <v>17</v>
      </c>
      <c r="E41" s="18">
        <v>17</v>
      </c>
      <c r="F41" s="18">
        <f>Table1[[#This Row],[New position]]-Table1[[#This Row],[Old position]]</f>
        <v>0</v>
      </c>
      <c r="G41" s="26">
        <v>4</v>
      </c>
      <c r="H41" s="21">
        <v>4486686.07</v>
      </c>
      <c r="I41" s="11"/>
    </row>
    <row r="42" spans="1:11" ht="14.25" customHeight="1">
      <c r="A42" s="18" t="s">
        <v>66</v>
      </c>
      <c r="B42" s="18" t="s">
        <v>18</v>
      </c>
      <c r="C42" s="41">
        <v>182229.67</v>
      </c>
      <c r="D42" s="18">
        <v>24</v>
      </c>
      <c r="E42" s="18">
        <v>24</v>
      </c>
      <c r="F42" s="18">
        <f>Table1[[#This Row],[New position]]-Table1[[#This Row],[Old position]]</f>
        <v>0</v>
      </c>
      <c r="G42" s="26">
        <v>4</v>
      </c>
      <c r="H42" s="21">
        <v>4486686.07</v>
      </c>
      <c r="I42" s="11"/>
    </row>
    <row r="43" spans="1:11" ht="14.25" customHeight="1">
      <c r="A43" s="18" t="s">
        <v>68</v>
      </c>
      <c r="B43" s="18" t="s">
        <v>18</v>
      </c>
      <c r="C43" s="41">
        <v>208069.29</v>
      </c>
      <c r="D43" s="18">
        <v>21</v>
      </c>
      <c r="E43" s="18">
        <v>21</v>
      </c>
      <c r="F43" s="18">
        <f>Table1[[#This Row],[New position]]-Table1[[#This Row],[Old position]]</f>
        <v>0</v>
      </c>
      <c r="G43" s="26">
        <v>4</v>
      </c>
      <c r="H43" s="21">
        <v>4486686.07</v>
      </c>
      <c r="I43" s="55"/>
    </row>
    <row r="44" spans="1:11">
      <c r="A44" s="18" t="s">
        <v>71</v>
      </c>
      <c r="B44" s="18" t="s">
        <v>18</v>
      </c>
      <c r="C44" s="41">
        <v>191168.09</v>
      </c>
      <c r="D44" s="18">
        <v>23</v>
      </c>
      <c r="E44" s="18">
        <v>23</v>
      </c>
      <c r="F44" s="18">
        <f>Table1[[#This Row],[New position]]-Table1[[#This Row],[Old position]]</f>
        <v>0</v>
      </c>
      <c r="G44" s="26">
        <v>4</v>
      </c>
      <c r="H44" s="21">
        <v>4486686.07</v>
      </c>
      <c r="I44" s="50"/>
    </row>
    <row r="45" spans="1:11">
      <c r="A45" s="18" t="s">
        <v>57</v>
      </c>
      <c r="B45" s="18" t="s">
        <v>17</v>
      </c>
      <c r="C45" s="41">
        <v>34.57</v>
      </c>
      <c r="D45" s="18">
        <v>31844</v>
      </c>
      <c r="E45" s="18">
        <v>31844</v>
      </c>
      <c r="F45" s="18">
        <f>Table1[[#This Row],[New position]]-Table1[[#This Row],[Old position]]</f>
        <v>0</v>
      </c>
      <c r="G45" s="26">
        <v>1</v>
      </c>
      <c r="H45" s="21">
        <v>1121671.52</v>
      </c>
      <c r="I45" s="11"/>
    </row>
    <row r="46" spans="1:11">
      <c r="A46" s="18" t="s">
        <v>20</v>
      </c>
      <c r="B46" s="18" t="s">
        <v>18</v>
      </c>
      <c r="C46" s="41">
        <v>108838.67</v>
      </c>
      <c r="D46" s="18">
        <v>3</v>
      </c>
      <c r="E46" s="18">
        <v>3</v>
      </c>
      <c r="F46" s="18">
        <f>Table1[[#This Row],[New position]]-Table1[[#This Row],[Old position]]</f>
        <v>0</v>
      </c>
      <c r="G46" s="26">
        <v>0.33300000000000002</v>
      </c>
      <c r="H46" s="21">
        <v>373890.47</v>
      </c>
      <c r="I46" s="11"/>
    </row>
    <row r="47" spans="1:11">
      <c r="A47" s="18" t="s">
        <v>21</v>
      </c>
      <c r="B47" s="18" t="s">
        <v>18</v>
      </c>
      <c r="C47" s="41">
        <v>15249.17</v>
      </c>
      <c r="D47" s="18">
        <v>12</v>
      </c>
      <c r="E47" s="18">
        <v>12</v>
      </c>
      <c r="F47" s="18">
        <f>Table1[[#This Row],[New position]]-Table1[[#This Row],[Old position]]</f>
        <v>0</v>
      </c>
      <c r="G47" s="26">
        <v>0.16700000000000001</v>
      </c>
      <c r="H47" s="21">
        <v>186945.29</v>
      </c>
      <c r="I47" s="11"/>
    </row>
    <row r="48" spans="1:11">
      <c r="A48" s="18" t="s">
        <v>22</v>
      </c>
      <c r="B48" s="18" t="s">
        <v>18</v>
      </c>
      <c r="C48" s="41">
        <v>27073.85</v>
      </c>
      <c r="D48" s="18">
        <v>13</v>
      </c>
      <c r="E48" s="18">
        <v>14</v>
      </c>
      <c r="F48" s="18">
        <f>Table1[[#This Row],[New position]]-Table1[[#This Row],[Old position]]</f>
        <v>1</v>
      </c>
      <c r="G48" s="26">
        <v>0.33300000000000002</v>
      </c>
      <c r="H48" s="21">
        <v>373890.47</v>
      </c>
      <c r="I48" s="11"/>
    </row>
    <row r="49" spans="1:10">
      <c r="A49" s="18" t="s">
        <v>23</v>
      </c>
      <c r="B49" s="18" t="s">
        <v>18</v>
      </c>
      <c r="C49" s="41">
        <v>89460</v>
      </c>
      <c r="D49" s="18">
        <v>4</v>
      </c>
      <c r="E49" s="18">
        <v>4</v>
      </c>
      <c r="F49" s="18">
        <f>Table1[[#This Row],[New position]]-Table1[[#This Row],[Old position]]</f>
        <v>0</v>
      </c>
      <c r="G49" s="26">
        <v>0.33300000000000002</v>
      </c>
      <c r="H49" s="21">
        <v>373890.47</v>
      </c>
      <c r="I49" s="11"/>
    </row>
    <row r="50" spans="1:10">
      <c r="A50" s="18" t="s">
        <v>24</v>
      </c>
      <c r="B50" s="18" t="s">
        <v>18</v>
      </c>
      <c r="C50" s="41">
        <v>66907.67</v>
      </c>
      <c r="D50" s="18">
        <v>6</v>
      </c>
      <c r="E50" s="18">
        <v>6</v>
      </c>
      <c r="F50" s="18">
        <f>Table1[[#This Row],[New position]]-Table1[[#This Row],[Old position]]</f>
        <v>0</v>
      </c>
      <c r="G50" s="26">
        <v>0.33300000000000002</v>
      </c>
      <c r="H50" s="21">
        <v>373890.47</v>
      </c>
      <c r="I50" s="11"/>
    </row>
    <row r="51" spans="1:10">
      <c r="A51" s="18" t="s">
        <v>32</v>
      </c>
      <c r="B51" s="18" t="s">
        <v>18</v>
      </c>
      <c r="C51" s="41">
        <v>89023</v>
      </c>
      <c r="D51" s="18">
        <v>2</v>
      </c>
      <c r="E51" s="18">
        <v>2</v>
      </c>
      <c r="F51" s="18">
        <f>Table1[[#This Row],[New position]]-Table1[[#This Row],[Old position]]</f>
        <v>0</v>
      </c>
      <c r="G51" s="26">
        <v>0.16700000000000001</v>
      </c>
      <c r="H51" s="21">
        <v>186945.29</v>
      </c>
      <c r="I51" s="11"/>
    </row>
    <row r="52" spans="1:10">
      <c r="A52" s="18" t="s">
        <v>33</v>
      </c>
      <c r="B52" s="18" t="s">
        <v>18</v>
      </c>
      <c r="C52" s="41">
        <v>36076.800000000003</v>
      </c>
      <c r="D52" s="18">
        <v>10</v>
      </c>
      <c r="E52" s="18">
        <v>10</v>
      </c>
      <c r="F52" s="18">
        <f>Table1[[#This Row],[New position]]-Table1[[#This Row],[Old position]]</f>
        <v>0</v>
      </c>
      <c r="G52" s="26">
        <v>0.33300000000000002</v>
      </c>
      <c r="H52" s="21">
        <v>373890.47</v>
      </c>
      <c r="I52" s="11"/>
      <c r="J52" s="1"/>
    </row>
    <row r="53" spans="1:10">
      <c r="A53" s="18" t="s">
        <v>35</v>
      </c>
      <c r="B53" s="18" t="s">
        <v>18</v>
      </c>
      <c r="C53" s="41">
        <v>35574</v>
      </c>
      <c r="D53" s="18">
        <v>10</v>
      </c>
      <c r="E53" s="18">
        <v>11</v>
      </c>
      <c r="F53" s="18">
        <f>Table1[[#This Row],[New position]]-Table1[[#This Row],[Old position]]</f>
        <v>1</v>
      </c>
      <c r="G53" s="26">
        <v>0.33300000000000002</v>
      </c>
      <c r="H53" s="21">
        <v>373890.47</v>
      </c>
      <c r="I53" s="11"/>
      <c r="J53" s="1"/>
    </row>
    <row r="54" spans="1:10">
      <c r="A54" s="18" t="s">
        <v>44</v>
      </c>
      <c r="B54" s="18" t="s">
        <v>18</v>
      </c>
      <c r="C54" s="41">
        <v>74727.33</v>
      </c>
      <c r="D54" s="18">
        <v>3</v>
      </c>
      <c r="E54" s="18">
        <v>3</v>
      </c>
      <c r="F54" s="18">
        <f>Table1[[#This Row],[New position]]-Table1[[#This Row],[Old position]]</f>
        <v>0</v>
      </c>
      <c r="G54" s="26">
        <v>0.16700000000000001</v>
      </c>
      <c r="H54" s="21">
        <v>186945.29</v>
      </c>
      <c r="I54" s="11"/>
      <c r="J54" s="15"/>
    </row>
    <row r="55" spans="1:10">
      <c r="A55" s="18" t="s">
        <v>49</v>
      </c>
      <c r="B55" s="18" t="s">
        <v>18</v>
      </c>
      <c r="C55" s="41">
        <v>56752.33</v>
      </c>
      <c r="D55" s="18">
        <v>3</v>
      </c>
      <c r="E55" s="18">
        <v>3</v>
      </c>
      <c r="F55" s="18">
        <f>Table1[[#This Row],[New position]]-Table1[[#This Row],[Old position]]</f>
        <v>0</v>
      </c>
      <c r="G55" s="26">
        <v>0.16700000000000001</v>
      </c>
      <c r="H55" s="21">
        <v>186945.29</v>
      </c>
      <c r="I55" s="11"/>
      <c r="J55" s="1"/>
    </row>
    <row r="56" spans="1:10">
      <c r="A56" s="18" t="s">
        <v>53</v>
      </c>
      <c r="B56" s="18" t="s">
        <v>18</v>
      </c>
      <c r="C56" s="41">
        <v>46664</v>
      </c>
      <c r="D56" s="18">
        <v>8</v>
      </c>
      <c r="E56" s="18">
        <v>8</v>
      </c>
      <c r="F56" s="18">
        <f>Table1[[#This Row],[New position]]-Table1[[#This Row],[Old position]]</f>
        <v>0</v>
      </c>
      <c r="G56" s="26">
        <v>0.33300000000000002</v>
      </c>
      <c r="H56" s="21">
        <v>373890.47</v>
      </c>
      <c r="I56" s="11"/>
      <c r="J56" s="46"/>
    </row>
    <row r="57" spans="1:10">
      <c r="A57" s="18" t="s">
        <v>58</v>
      </c>
      <c r="B57" s="18" t="s">
        <v>18</v>
      </c>
      <c r="C57" s="41">
        <v>25368.86</v>
      </c>
      <c r="D57" s="18">
        <v>14</v>
      </c>
      <c r="E57" s="18">
        <v>15</v>
      </c>
      <c r="F57" s="18">
        <f>Table1[[#This Row],[New position]]-Table1[[#This Row],[Old position]]</f>
        <v>1</v>
      </c>
      <c r="G57" s="26">
        <v>0.33300000000000002</v>
      </c>
      <c r="H57" s="21">
        <v>373890.47</v>
      </c>
      <c r="I57" s="11"/>
      <c r="J57" s="1"/>
    </row>
    <row r="58" spans="1:10">
      <c r="A58" s="18" t="s">
        <v>69</v>
      </c>
      <c r="B58" s="18" t="s">
        <v>18</v>
      </c>
      <c r="C58" s="41">
        <v>35580.800000000003</v>
      </c>
      <c r="D58" s="18">
        <v>5</v>
      </c>
      <c r="E58" s="18">
        <v>5</v>
      </c>
      <c r="F58" s="18">
        <f>Table1[[#This Row],[New position]]-Table1[[#This Row],[Old position]]</f>
        <v>0</v>
      </c>
      <c r="G58" s="26">
        <v>0.16700000000000001</v>
      </c>
      <c r="H58" s="21">
        <v>186945.29</v>
      </c>
      <c r="I58" s="11"/>
      <c r="J58" s="1"/>
    </row>
    <row r="59" spans="1:10">
      <c r="A59" s="18" t="s">
        <v>70</v>
      </c>
      <c r="B59" s="18" t="s">
        <v>18</v>
      </c>
      <c r="C59" s="41">
        <v>22478.38</v>
      </c>
      <c r="D59" s="18">
        <v>16</v>
      </c>
      <c r="E59" s="18">
        <v>17</v>
      </c>
      <c r="F59" s="18">
        <f>Table1[[#This Row],[New position]]-Table1[[#This Row],[Old position]]</f>
        <v>1</v>
      </c>
      <c r="G59" s="26">
        <v>0.33300000000000002</v>
      </c>
      <c r="H59" s="21">
        <v>373890.47</v>
      </c>
      <c r="I59" s="11"/>
      <c r="J59" s="1"/>
    </row>
    <row r="60" spans="1:10">
      <c r="A60" s="18" t="s">
        <v>73</v>
      </c>
      <c r="B60" s="18" t="s">
        <v>18</v>
      </c>
      <c r="C60" s="41">
        <v>43690</v>
      </c>
      <c r="D60" s="18">
        <v>4</v>
      </c>
      <c r="E60" s="18">
        <v>4</v>
      </c>
      <c r="F60" s="18">
        <f>Table1[[#This Row],[New position]]-Table1[[#This Row],[Old position]]</f>
        <v>0</v>
      </c>
      <c r="G60" s="26">
        <v>0.16700000000000001</v>
      </c>
      <c r="H60" s="21">
        <v>186945.29</v>
      </c>
      <c r="I60" s="11"/>
      <c r="J60" s="1"/>
    </row>
    <row r="61" spans="1:10">
      <c r="A61" s="18" t="s">
        <v>34</v>
      </c>
      <c r="B61" s="18"/>
      <c r="C61" s="41"/>
      <c r="D61" s="18"/>
      <c r="E61" s="18"/>
      <c r="F61" s="18"/>
      <c r="G61" s="45">
        <v>16</v>
      </c>
      <c r="H61" s="21"/>
      <c r="I61" s="11"/>
    </row>
    <row r="62" spans="1:10">
      <c r="A62" s="18" t="s">
        <v>39</v>
      </c>
      <c r="B62" s="18"/>
      <c r="C62" s="41"/>
      <c r="D62" s="18">
        <v>0</v>
      </c>
      <c r="E62" s="18">
        <v>0</v>
      </c>
      <c r="F62" s="18">
        <v>0</v>
      </c>
      <c r="G62" s="45"/>
      <c r="H62" s="21"/>
      <c r="I62" s="11"/>
    </row>
    <row r="63" spans="1:10">
      <c r="A63" s="44"/>
      <c r="B63" s="10" t="s">
        <v>45</v>
      </c>
      <c r="D63" s="7"/>
      <c r="E63" s="10" t="s">
        <v>42</v>
      </c>
      <c r="F63" s="1"/>
      <c r="G63" s="43"/>
      <c r="H63" s="3" t="s">
        <v>3</v>
      </c>
      <c r="I63" s="9"/>
    </row>
    <row r="64" spans="1:10">
      <c r="B64" s="10" t="s">
        <v>2</v>
      </c>
      <c r="D64" s="7"/>
      <c r="E64" s="10" t="s">
        <v>43</v>
      </c>
      <c r="F64" s="1"/>
      <c r="G64" s="43"/>
      <c r="H64" s="3" t="s">
        <v>4</v>
      </c>
      <c r="J64" s="43"/>
    </row>
    <row r="65" spans="1:9">
      <c r="D65" s="1"/>
      <c r="E65" s="1"/>
      <c r="F65" s="1"/>
      <c r="H65" s="1"/>
    </row>
    <row r="66" spans="1:9">
      <c r="B66" s="5"/>
      <c r="D66" s="1"/>
      <c r="E66" s="5"/>
      <c r="F66" s="43"/>
      <c r="H66" s="6"/>
    </row>
    <row r="67" spans="1:9">
      <c r="D67" s="1"/>
      <c r="E67" s="1"/>
      <c r="F67" s="1"/>
      <c r="H67" s="1"/>
    </row>
    <row r="68" spans="1:9">
      <c r="H68" s="1"/>
      <c r="I68" s="1"/>
    </row>
    <row r="69" spans="1:9">
      <c r="A69" s="10"/>
      <c r="G69" s="46"/>
    </row>
    <row r="70" spans="1:9">
      <c r="A70" s="10"/>
      <c r="D70" s="47"/>
      <c r="G70" s="46"/>
      <c r="H70" s="47"/>
    </row>
    <row r="71" spans="1:9">
      <c r="D71" s="47"/>
      <c r="G71" s="46"/>
    </row>
    <row r="72" spans="1:9">
      <c r="A72" s="4"/>
      <c r="D72" s="47"/>
      <c r="G72" s="46"/>
    </row>
    <row r="73" spans="1:9">
      <c r="G73" s="46"/>
    </row>
  </sheetData>
  <mergeCells count="8">
    <mergeCell ref="A6:B6"/>
    <mergeCell ref="A7:B7"/>
    <mergeCell ref="A8:B8"/>
    <mergeCell ref="A1:B1"/>
    <mergeCell ref="A2:B2"/>
    <mergeCell ref="A3:B3"/>
    <mergeCell ref="A4:B4"/>
    <mergeCell ref="A5:B5"/>
  </mergeCells>
  <phoneticPr fontId="11" type="noConversion"/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4:I65"/>
  <sheetViews>
    <sheetView workbookViewId="0">
      <selection activeCell="C40" sqref="C40"/>
    </sheetView>
  </sheetViews>
  <sheetFormatPr defaultRowHeight="13.5"/>
  <sheetData>
    <row r="14" spans="5:9">
      <c r="E14" s="51"/>
      <c r="F14" s="51"/>
      <c r="G14" s="51"/>
      <c r="H14" s="51"/>
      <c r="I14" s="51"/>
    </row>
    <row r="15" spans="5:9">
      <c r="E15" s="51"/>
      <c r="F15" s="51"/>
      <c r="G15" s="51"/>
      <c r="H15" s="51"/>
      <c r="I15" s="51"/>
    </row>
    <row r="16" spans="5:9">
      <c r="E16" s="51"/>
      <c r="F16" s="51"/>
      <c r="G16" s="51"/>
      <c r="H16" s="51"/>
      <c r="I16" s="51"/>
    </row>
    <row r="17" spans="5:9">
      <c r="E17" s="51"/>
      <c r="F17" s="51"/>
      <c r="G17" s="51"/>
      <c r="H17" s="51"/>
      <c r="I17" s="51"/>
    </row>
    <row r="18" spans="5:9">
      <c r="E18" s="51"/>
      <c r="F18" s="51"/>
      <c r="G18" s="51"/>
      <c r="H18" s="51"/>
      <c r="I18" s="51"/>
    </row>
    <row r="19" spans="5:9">
      <c r="E19" s="51"/>
      <c r="F19" s="51"/>
      <c r="G19" s="51"/>
      <c r="H19" s="51"/>
      <c r="I19" s="51"/>
    </row>
    <row r="20" spans="5:9">
      <c r="E20" s="51"/>
      <c r="F20" s="51"/>
      <c r="G20" s="51"/>
      <c r="H20" s="51"/>
      <c r="I20" s="51"/>
    </row>
    <row r="21" spans="5:9">
      <c r="E21" s="51"/>
      <c r="F21" s="51"/>
      <c r="G21" s="51"/>
      <c r="H21" s="51"/>
      <c r="I21" s="51"/>
    </row>
    <row r="22" spans="5:9">
      <c r="E22" s="51"/>
      <c r="F22" s="51"/>
      <c r="G22" s="51"/>
      <c r="H22" s="51"/>
      <c r="I22" s="51"/>
    </row>
    <row r="23" spans="5:9">
      <c r="E23" s="51"/>
      <c r="F23" s="51"/>
      <c r="G23" s="51"/>
      <c r="H23" s="51"/>
      <c r="I23" s="51"/>
    </row>
    <row r="24" spans="5:9">
      <c r="E24" s="51"/>
      <c r="F24" s="51"/>
      <c r="G24" s="51"/>
      <c r="H24" s="51"/>
      <c r="I24" s="51"/>
    </row>
    <row r="25" spans="5:9">
      <c r="E25" s="51"/>
      <c r="F25" s="51"/>
      <c r="G25" s="51"/>
      <c r="H25" s="51"/>
      <c r="I25" s="51"/>
    </row>
    <row r="26" spans="5:9">
      <c r="E26" s="51"/>
      <c r="F26" s="51"/>
      <c r="G26" s="51"/>
      <c r="H26" s="51"/>
      <c r="I26" s="51"/>
    </row>
    <row r="27" spans="5:9">
      <c r="E27" s="51"/>
      <c r="F27" s="51"/>
      <c r="G27" s="51"/>
      <c r="H27" s="51"/>
      <c r="I27" s="51"/>
    </row>
    <row r="28" spans="5:9">
      <c r="E28" s="51"/>
      <c r="F28" s="51"/>
      <c r="G28" s="51"/>
      <c r="H28" s="51"/>
      <c r="I28" s="51"/>
    </row>
    <row r="29" spans="5:9">
      <c r="E29" s="51"/>
      <c r="F29" s="51"/>
      <c r="G29" s="51"/>
      <c r="H29" s="51"/>
      <c r="I29" s="51"/>
    </row>
    <row r="30" spans="5:9">
      <c r="E30" s="51"/>
      <c r="F30" s="51"/>
      <c r="G30" s="51"/>
      <c r="H30" s="51"/>
      <c r="I30" s="51"/>
    </row>
    <row r="31" spans="5:9">
      <c r="E31" s="51"/>
      <c r="F31" s="51"/>
      <c r="G31" s="51"/>
      <c r="H31" s="51"/>
      <c r="I31" s="51"/>
    </row>
    <row r="32" spans="5:9">
      <c r="E32" s="51"/>
      <c r="F32" s="51"/>
      <c r="G32" s="51"/>
      <c r="H32" s="51"/>
      <c r="I32" s="51"/>
    </row>
    <row r="33" spans="5:9">
      <c r="E33" s="51"/>
      <c r="F33" s="51"/>
      <c r="G33" s="51"/>
      <c r="H33" s="51"/>
      <c r="I33" s="51"/>
    </row>
    <row r="34" spans="5:9">
      <c r="E34" s="51"/>
      <c r="F34" s="51"/>
      <c r="G34" s="51"/>
      <c r="H34" s="51"/>
      <c r="I34" s="51"/>
    </row>
    <row r="35" spans="5:9">
      <c r="E35" s="51"/>
      <c r="F35" s="51"/>
      <c r="G35" s="51"/>
      <c r="H35" s="51"/>
      <c r="I35" s="51"/>
    </row>
    <row r="36" spans="5:9">
      <c r="E36" s="51"/>
      <c r="F36" s="51"/>
      <c r="G36" s="51"/>
      <c r="H36" s="51"/>
      <c r="I36" s="51"/>
    </row>
    <row r="37" spans="5:9">
      <c r="E37" s="51"/>
      <c r="F37" s="51"/>
      <c r="G37" s="51"/>
      <c r="H37" s="51"/>
      <c r="I37" s="51"/>
    </row>
    <row r="38" spans="5:9">
      <c r="E38" s="51"/>
      <c r="F38" s="51"/>
      <c r="G38" s="51"/>
      <c r="H38" s="51"/>
      <c r="I38" s="51"/>
    </row>
    <row r="39" spans="5:9">
      <c r="E39" s="51"/>
      <c r="F39" s="51"/>
      <c r="G39" s="51"/>
      <c r="H39" s="51"/>
      <c r="I39" s="51"/>
    </row>
    <row r="40" spans="5:9">
      <c r="E40" s="51"/>
      <c r="F40" s="51"/>
      <c r="G40" s="51"/>
      <c r="H40" s="51"/>
      <c r="I40" s="51"/>
    </row>
    <row r="41" spans="5:9">
      <c r="E41" s="51"/>
      <c r="F41" s="51"/>
      <c r="G41" s="51"/>
      <c r="H41" s="51"/>
      <c r="I41" s="51"/>
    </row>
    <row r="42" spans="5:9">
      <c r="E42" s="51"/>
      <c r="F42" s="51"/>
      <c r="G42" s="51"/>
      <c r="H42" s="51"/>
      <c r="I42" s="51"/>
    </row>
    <row r="43" spans="5:9">
      <c r="E43" s="51"/>
      <c r="F43" s="51"/>
      <c r="G43" s="51"/>
      <c r="H43" s="51"/>
      <c r="I43" s="51"/>
    </row>
    <row r="44" spans="5:9">
      <c r="E44" s="51"/>
      <c r="F44" s="51"/>
      <c r="G44" s="51"/>
      <c r="H44" s="51"/>
      <c r="I44" s="51"/>
    </row>
    <row r="45" spans="5:9">
      <c r="E45" s="51"/>
      <c r="F45" s="51"/>
      <c r="G45" s="51"/>
      <c r="H45" s="51"/>
      <c r="I45" s="51"/>
    </row>
    <row r="46" spans="5:9">
      <c r="E46" s="51"/>
      <c r="F46" s="51"/>
      <c r="G46" s="51"/>
      <c r="H46" s="51"/>
      <c r="I46" s="51"/>
    </row>
    <row r="47" spans="5:9">
      <c r="E47" s="51"/>
      <c r="F47" s="51"/>
      <c r="G47" s="51"/>
      <c r="H47" s="51"/>
      <c r="I47" s="51"/>
    </row>
    <row r="48" spans="5:9">
      <c r="E48" s="51"/>
      <c r="F48" s="51"/>
      <c r="G48" s="51"/>
      <c r="H48" s="51"/>
      <c r="I48" s="51"/>
    </row>
    <row r="49" spans="5:9">
      <c r="E49" s="51"/>
      <c r="F49" s="51"/>
      <c r="G49" s="51"/>
      <c r="H49" s="51"/>
      <c r="I49" s="51"/>
    </row>
    <row r="50" spans="5:9">
      <c r="E50" s="51"/>
      <c r="F50" s="51"/>
      <c r="G50" s="51"/>
      <c r="H50" s="51"/>
      <c r="I50" s="51"/>
    </row>
    <row r="51" spans="5:9">
      <c r="E51" s="51"/>
      <c r="F51" s="51"/>
      <c r="G51" s="51"/>
      <c r="H51" s="51"/>
      <c r="I51" s="51"/>
    </row>
    <row r="52" spans="5:9">
      <c r="E52" s="51"/>
      <c r="F52" s="51"/>
      <c r="G52" s="51"/>
      <c r="H52" s="51"/>
      <c r="I52" s="51"/>
    </row>
    <row r="53" spans="5:9">
      <c r="E53" s="51"/>
      <c r="F53" s="51"/>
      <c r="G53" s="51"/>
      <c r="H53" s="51"/>
      <c r="I53" s="51"/>
    </row>
    <row r="54" spans="5:9">
      <c r="E54" s="51"/>
      <c r="F54" s="51"/>
      <c r="G54" s="51"/>
      <c r="H54" s="51"/>
      <c r="I54" s="51"/>
    </row>
    <row r="55" spans="5:9">
      <c r="E55" s="51"/>
      <c r="F55" s="51"/>
      <c r="G55" s="51"/>
      <c r="H55" s="51"/>
      <c r="I55" s="51"/>
    </row>
    <row r="56" spans="5:9">
      <c r="E56" s="51"/>
      <c r="F56" s="51"/>
      <c r="G56" s="51"/>
      <c r="H56" s="51"/>
      <c r="I56" s="51"/>
    </row>
    <row r="57" spans="5:9">
      <c r="E57" s="51"/>
      <c r="F57" s="51"/>
      <c r="G57" s="51"/>
      <c r="H57" s="51"/>
      <c r="I57" s="51"/>
    </row>
    <row r="58" spans="5:9">
      <c r="E58" s="51"/>
      <c r="F58" s="51"/>
      <c r="G58" s="51"/>
      <c r="H58" s="51"/>
      <c r="I58" s="51"/>
    </row>
    <row r="59" spans="5:9">
      <c r="E59" s="51"/>
      <c r="F59" s="51"/>
      <c r="G59" s="51"/>
      <c r="H59" s="51"/>
      <c r="I59" s="51"/>
    </row>
    <row r="60" spans="5:9">
      <c r="E60" s="51"/>
      <c r="F60" s="51"/>
      <c r="G60" s="51"/>
      <c r="H60" s="51"/>
      <c r="I60" s="51"/>
    </row>
    <row r="61" spans="5:9">
      <c r="E61" s="51"/>
      <c r="F61" s="51"/>
      <c r="G61" s="51"/>
      <c r="H61" s="51"/>
      <c r="I61" s="51"/>
    </row>
    <row r="62" spans="5:9">
      <c r="E62" s="51"/>
      <c r="F62" s="51"/>
      <c r="G62" s="51"/>
      <c r="H62" s="51"/>
      <c r="I62" s="51"/>
    </row>
    <row r="63" spans="5:9">
      <c r="E63" s="51"/>
      <c r="F63" s="51"/>
      <c r="G63" s="51"/>
      <c r="H63" s="51"/>
      <c r="I63" s="51"/>
    </row>
    <row r="64" spans="5:9">
      <c r="E64" s="51"/>
      <c r="F64" s="51"/>
      <c r="G64" s="51"/>
      <c r="H64" s="51"/>
      <c r="I64" s="51"/>
    </row>
    <row r="65" spans="5:9">
      <c r="E65" s="51"/>
      <c r="F65" s="51"/>
      <c r="G65" s="51"/>
      <c r="H65" s="51"/>
      <c r="I65" s="51"/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Tang Jiayun</cp:lastModifiedBy>
  <cp:lastPrinted>2022-02-09T05:35:53Z</cp:lastPrinted>
  <dcterms:created xsi:type="dcterms:W3CDTF">2020-06-30T03:42:56Z</dcterms:created>
  <dcterms:modified xsi:type="dcterms:W3CDTF">2022-04-17T15:51:01Z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