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9-2021/"/>
    </mc:Choice>
  </mc:AlternateContent>
  <xr:revisionPtr revIDLastSave="250" documentId="13_ncr:1_{631A0A71-35BF-4907-8AC7-AC18461B3763}" xr6:coauthVersionLast="47" xr6:coauthVersionMax="47" xr10:uidLastSave="{1B018ABD-055F-423E-B7B9-DA9B9FDBCAA0}"/>
  <bookViews>
    <workbookView xWindow="-9900" yWindow="720" windowWidth="22395" windowHeight="14835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N16" i="1"/>
  <c r="N13" i="1" s="1"/>
  <c r="R14" i="1"/>
  <c r="O16" i="1" s="1"/>
  <c r="P14" i="1"/>
  <c r="M16" i="1" l="1"/>
  <c r="N11" i="1"/>
  <c r="O11" i="1" s="1"/>
  <c r="P11" i="1" s="1"/>
  <c r="O13" i="1"/>
  <c r="P13" i="1" s="1"/>
  <c r="N12" i="1"/>
  <c r="O12" i="1" s="1"/>
  <c r="P12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P17" i="1" l="1"/>
  <c r="M55" i="8"/>
  <c r="F55" i="8"/>
  <c r="C8" i="1" l="1"/>
  <c r="C7" i="1"/>
  <c r="C3" i="1" l="1"/>
  <c r="C2" i="1"/>
  <c r="F11" i="1" l="1"/>
</calcChain>
</file>

<file path=xl/sharedStrings.xml><?xml version="1.0" encoding="utf-8"?>
<sst xmlns="http://schemas.openxmlformats.org/spreadsheetml/2006/main" count="128" uniqueCount="82">
  <si>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</si>
  <si>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</si>
  <si>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</si>
  <si>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</si>
  <si>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</si>
  <si>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</si>
  <si>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</si>
  <si>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</si>
  <si>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</si>
  <si>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</si>
  <si>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</si>
  <si>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</si>
  <si>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</si>
  <si>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</si>
  <si>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</si>
  <si>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</si>
  <si>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</si>
  <si>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</si>
  <si>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</si>
  <si>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</si>
  <si>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</si>
  <si>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</si>
  <si>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</si>
  <si>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</si>
  <si>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</si>
  <si>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</si>
  <si>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</si>
  <si>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</si>
  <si>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</si>
  <si>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</si>
  <si>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</si>
  <si>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</si>
  <si>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</si>
  <si>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</si>
  <si>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</si>
  <si>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</si>
  <si>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</si>
  <si>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</si>
  <si>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</si>
  <si>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</si>
  <si>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NUE</t>
  </si>
  <si>
    <t>EWC</t>
  </si>
  <si>
    <t>PB</t>
  </si>
  <si>
    <t>EXR</t>
  </si>
  <si>
    <t>JCI</t>
  </si>
  <si>
    <t>CT</t>
  </si>
  <si>
    <t>PBW</t>
  </si>
  <si>
    <t>IT</t>
  </si>
  <si>
    <t>STIP</t>
  </si>
  <si>
    <t>IAU</t>
  </si>
  <si>
    <t>ZO</t>
  </si>
  <si>
    <t>TGT</t>
  </si>
  <si>
    <t>KSA</t>
  </si>
  <si>
    <t>EXPD</t>
  </si>
  <si>
    <t>MAA</t>
  </si>
  <si>
    <t>ZB</t>
  </si>
  <si>
    <t>ZN</t>
  </si>
  <si>
    <t>MRNA</t>
  </si>
  <si>
    <t>SB</t>
  </si>
  <si>
    <t>MMC</t>
  </si>
  <si>
    <t>NG</t>
  </si>
  <si>
    <t>OTIS</t>
  </si>
  <si>
    <t>CYBA</t>
  </si>
  <si>
    <t>CARR</t>
  </si>
  <si>
    <t>WM</t>
  </si>
  <si>
    <t>NI</t>
  </si>
  <si>
    <t>LTPZ</t>
  </si>
  <si>
    <t>REGN</t>
  </si>
  <si>
    <t>IGLB</t>
  </si>
  <si>
    <t>EFX</t>
  </si>
  <si>
    <t>GOIL</t>
  </si>
  <si>
    <t>original</t>
  </si>
  <si>
    <t>in house</t>
  </si>
  <si>
    <t>quant edge</t>
  </si>
  <si>
    <t>match %</t>
  </si>
  <si>
    <t>equity</t>
  </si>
  <si>
    <t>cash</t>
  </si>
  <si>
    <t>scale factor</t>
  </si>
  <si>
    <t>bond</t>
    <phoneticPr fontId="11" type="noConversion"/>
  </si>
  <si>
    <t>commodity</t>
  </si>
  <si>
    <t>QE weight</t>
    <phoneticPr fontId="11" type="noConversion"/>
  </si>
  <si>
    <t>option weight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</si>
</sst>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76" formatCode="_ &quot;¥&quot;* #,##0.00_ ;_ &quot;¥&quot;* \-#,##0.00_ ;_ &quot;¥&quot;* &quot;-&quot;??_ ;_ @_ 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  <numFmt numFmtId="184" formatCode="\$#,##0.00;\-\$#,##0.00"/>
    <numFmt numFmtId="185" formatCode="_(&quot;$&quot;* #,##0.00000_);_(&quot;$&quot;* \(#,##0.00000\);_(&quot;$&quot;* &quot;-&quot;??_);_(@_)"/>
  </numFmts>
  <fonts count="17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82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76" fontId="2" fillId="0" borderId="0" xfId="0" applyNumberFormat="1" applyFont="1"/>
    <xf numFmtId="0" fontId="15" fillId="2" borderId="0" xfId="0" applyFont="1" applyFill="1"/>
    <xf numFmtId="182" fontId="2" fillId="0" borderId="0" xfId="0" applyNumberFormat="1" applyFont="1" applyFill="1" applyBorder="1" applyAlignment="1">
      <alignment vertical="center"/>
    </xf>
    <xf numFmtId="182" fontId="2" fillId="0" borderId="0" xfId="0" applyNumberFormat="1" applyFont="1" applyBorder="1" applyAlignment="1">
      <alignment vertical="center"/>
    </xf>
    <xf numFmtId="184" fontId="2" fillId="0" borderId="0" xfId="0" applyNumberFormat="1" applyFont="1" applyBorder="1" applyAlignment="1">
      <alignment vertical="center"/>
    </xf>
    <xf numFmtId="185" fontId="2" fillId="0" borderId="0" xfId="1" applyNumberFormat="1" applyFont="1" applyBorder="1" applyAlignment="1">
      <alignment vertical="center"/>
    </xf>
    <xf numFmtId="0" fontId="0" fillId="2" borderId="1" xfId="0" applyFont="1" applyFill="1" applyBorder="1"/>
    <xf numFmtId="0" fontId="16" fillId="2" borderId="0" xfId="0" applyFont="1" applyFill="1"/>
    <xf numFmtId="182" fontId="2" fillId="0" borderId="0" xfId="0" applyNumberFormat="1" applyFont="1" applyAlignment="1">
      <alignment vertical="center" wrapText="1"/>
    </xf>
    <xf numFmtId="10" fontId="2" fillId="0" borderId="0" xfId="5" applyNumberFormat="1" applyFont="1" applyAlignment="1">
      <alignment vertical="center" wrapText="1"/>
    </xf>
    <xf numFmtId="10" fontId="2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7" totalsRowShown="0" headerRowDxfId="13" dataDxfId="11" headerRowBorderDxfId="12" tableBorderDxfId="10" totalsRowBorderDxfId="9">
  <autoFilter ref="A10:I57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9"/>
  <sheetViews>
    <sheetView tabSelected="1" topLeftCell="D1" zoomScale="95" zoomScaleNormal="95" workbookViewId="0">
      <selection activeCell="Q34" sqref="Q34"/>
    </sheetView>
  </sheetViews>
  <sheetFormatPr defaultColWidth="9.125" defaultRowHeight="13.5"/>
  <cols>
    <col min="1" max="2" width="11.25" style="1" customWidth="1"/>
    <col min="3" max="3" width="15.375" style="1" customWidth="1"/>
    <col min="4" max="4" width="15.125" bestFit="1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5.375" style="1" bestFit="1" customWidth="1"/>
    <col min="12" max="14" width="9.125" style="1"/>
    <col min="15" max="15" width="9.375" style="1" customWidth="1"/>
    <col min="16" max="16384" width="9.125" style="1"/>
  </cols>
  <sheetData>
    <row r="1" spans="1:18" s="28" customFormat="1" ht="12.75">
      <c r="A1" s="62" t="s">
        <v>0</v>
      </c>
      <c r="B1" s="62"/>
      <c r="C1" s="27">
        <v>44469</v>
      </c>
      <c r="E1" s="29"/>
      <c r="F1" s="29"/>
      <c r="H1" s="30"/>
    </row>
    <row r="2" spans="1:18" s="28" customFormat="1" ht="12.75">
      <c r="A2" s="62" t="s">
        <v>11</v>
      </c>
      <c r="B2" s="62"/>
      <c r="C2" s="31">
        <f>C8/C7</f>
        <v>4.3630082008114144</v>
      </c>
      <c r="D2" s="53"/>
      <c r="E2" s="33"/>
      <c r="F2" s="34"/>
      <c r="H2" s="56"/>
    </row>
    <row r="3" spans="1:18" s="28" customFormat="1" ht="27.75" customHeight="1">
      <c r="A3" s="63" t="s">
        <v>12</v>
      </c>
      <c r="B3" s="63"/>
      <c r="C3" s="39">
        <f>(C8-SUM(H36:H44))/C7</f>
        <v>2.4840484761646202</v>
      </c>
      <c r="D3" s="54"/>
      <c r="E3" s="33"/>
      <c r="F3" s="34"/>
      <c r="H3" s="35"/>
    </row>
    <row r="4" spans="1:18" s="28" customFormat="1" ht="12.75">
      <c r="A4" s="62" t="s">
        <v>9</v>
      </c>
      <c r="B4" s="62"/>
      <c r="C4" s="36">
        <v>36467489</v>
      </c>
      <c r="D4" s="55"/>
      <c r="E4" s="37"/>
      <c r="F4" s="37"/>
      <c r="H4" s="35"/>
    </row>
    <row r="5" spans="1:18" s="28" customFormat="1" ht="12.75">
      <c r="A5" s="62" t="s">
        <v>7</v>
      </c>
      <c r="B5" s="62"/>
      <c r="C5" s="36">
        <v>0</v>
      </c>
      <c r="D5" s="32"/>
      <c r="E5" s="32"/>
      <c r="F5" s="37"/>
      <c r="H5" s="35"/>
    </row>
    <row r="6" spans="1:18" s="28" customFormat="1" ht="12.75">
      <c r="A6" s="62" t="s">
        <v>8</v>
      </c>
      <c r="B6" s="62"/>
      <c r="C6" s="36">
        <v>0</v>
      </c>
      <c r="D6" s="32"/>
      <c r="E6" s="37"/>
      <c r="F6" s="37"/>
      <c r="H6" s="35"/>
    </row>
    <row r="7" spans="1:18" s="28" customFormat="1" ht="12.75">
      <c r="A7" s="62" t="s">
        <v>10</v>
      </c>
      <c r="B7" s="62"/>
      <c r="C7" s="36">
        <f>C4+C5-C6</f>
        <v>36467489</v>
      </c>
      <c r="D7" s="32"/>
      <c r="E7" s="37"/>
      <c r="F7" s="37"/>
      <c r="G7" s="41"/>
      <c r="H7" s="36"/>
    </row>
    <row r="8" spans="1:18" s="28" customFormat="1" ht="27.75" customHeight="1">
      <c r="A8" s="63" t="s">
        <v>6</v>
      </c>
      <c r="B8" s="63"/>
      <c r="C8" s="24">
        <f>SUM(Table1[Target allocation ($)])</f>
        <v>159107953.57000005</v>
      </c>
      <c r="D8" s="55"/>
      <c r="E8" s="37"/>
      <c r="F8" s="37"/>
      <c r="H8" s="35"/>
      <c r="J8" s="38"/>
    </row>
    <row r="9" spans="1:18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8" s="2" customFormat="1" ht="24">
      <c r="A10" s="16" t="s">
        <v>15</v>
      </c>
      <c r="B10" s="17" t="s">
        <v>16</v>
      </c>
      <c r="C10" s="25" t="s">
        <v>21</v>
      </c>
      <c r="D10" s="17" t="s">
        <v>22</v>
      </c>
      <c r="E10" s="13" t="s">
        <v>23</v>
      </c>
      <c r="F10" s="13" t="s">
        <v>5</v>
      </c>
      <c r="G10" s="17" t="s">
        <v>24</v>
      </c>
      <c r="H10" s="20" t="s">
        <v>25</v>
      </c>
      <c r="I10" s="23" t="s">
        <v>1</v>
      </c>
      <c r="M10" s="2" t="s">
        <v>71</v>
      </c>
      <c r="N10" s="2" t="s">
        <v>72</v>
      </c>
      <c r="O10" s="2" t="s">
        <v>73</v>
      </c>
      <c r="P10" s="2" t="s">
        <v>74</v>
      </c>
    </row>
    <row r="11" spans="1:18" s="2" customFormat="1">
      <c r="A11" s="18" t="s">
        <v>14</v>
      </c>
      <c r="B11" s="18" t="s">
        <v>17</v>
      </c>
      <c r="C11" s="40">
        <v>252.22</v>
      </c>
      <c r="D11" s="18">
        <v>2775</v>
      </c>
      <c r="E11" s="18">
        <v>2775</v>
      </c>
      <c r="F11" s="18">
        <f>Table1[[#This Row],[New position]]-Table1[[#This Row],[Old position]]</f>
        <v>0</v>
      </c>
      <c r="G11" s="26">
        <v>0.29799999999999999</v>
      </c>
      <c r="H11" s="21">
        <v>691016.29</v>
      </c>
      <c r="I11" s="22"/>
      <c r="J11"/>
      <c r="L11" s="2" t="s">
        <v>75</v>
      </c>
      <c r="M11" s="59">
        <v>35</v>
      </c>
      <c r="N11" s="2">
        <f>M11*$N$16</f>
        <v>51.094890510948908</v>
      </c>
      <c r="O11" s="2">
        <f>N11*$O$16</f>
        <v>49.623357664233581</v>
      </c>
      <c r="P11" s="60">
        <f>O11/100</f>
        <v>0.49623357664233581</v>
      </c>
    </row>
    <row r="12" spans="1:18">
      <c r="A12" s="18" t="s">
        <v>34</v>
      </c>
      <c r="B12" s="18" t="s">
        <v>17</v>
      </c>
      <c r="C12" s="40">
        <v>385.3</v>
      </c>
      <c r="D12" s="18">
        <v>1787</v>
      </c>
      <c r="E12" s="18">
        <v>1787</v>
      </c>
      <c r="F12" s="18">
        <f>Table1[[#This Row],[New position]]-Table1[[#This Row],[Old position]]</f>
        <v>0</v>
      </c>
      <c r="G12" s="26">
        <v>0.29799999999999999</v>
      </c>
      <c r="H12" s="21">
        <v>691016.29</v>
      </c>
      <c r="I12" s="11"/>
      <c r="L12" s="1" t="s">
        <v>78</v>
      </c>
      <c r="M12" s="45">
        <f>SUM(G36:G43)</f>
        <v>28.5</v>
      </c>
      <c r="N12" s="2">
        <f>M12*$N$16</f>
        <v>41.605839416058394</v>
      </c>
      <c r="O12" s="2">
        <f>N12*$O$16</f>
        <v>40.407591240875917</v>
      </c>
      <c r="P12" s="60">
        <f t="shared" ref="P12:P13" si="0">O12/100</f>
        <v>0.40407591240875917</v>
      </c>
    </row>
    <row r="13" spans="1:18">
      <c r="A13" s="18" t="s">
        <v>35</v>
      </c>
      <c r="B13" s="18" t="s">
        <v>17</v>
      </c>
      <c r="C13" s="40">
        <v>37.49</v>
      </c>
      <c r="D13" s="18">
        <v>18611</v>
      </c>
      <c r="E13" s="18">
        <v>18611</v>
      </c>
      <c r="F13" s="18">
        <f>Table1[[#This Row],[New position]]-Table1[[#This Row],[Old position]]</f>
        <v>0</v>
      </c>
      <c r="G13" s="26">
        <v>0.29799999999999999</v>
      </c>
      <c r="H13" s="21">
        <v>691016.29</v>
      </c>
      <c r="I13" s="11"/>
      <c r="L13" s="1" t="s">
        <v>79</v>
      </c>
      <c r="M13" s="45">
        <v>5</v>
      </c>
      <c r="N13" s="2">
        <f t="shared" ref="N13" si="1">M13*$N$16</f>
        <v>7.2992700729927007</v>
      </c>
      <c r="O13" s="2">
        <f>N13*$O$16</f>
        <v>7.089051094890511</v>
      </c>
      <c r="P13" s="60">
        <f t="shared" si="0"/>
        <v>7.0890510948905111E-2</v>
      </c>
    </row>
    <row r="14" spans="1:18">
      <c r="A14" s="18" t="s">
        <v>40</v>
      </c>
      <c r="B14" s="18" t="s">
        <v>17</v>
      </c>
      <c r="C14" s="40">
        <v>100</v>
      </c>
      <c r="D14" s="18">
        <v>3387</v>
      </c>
      <c r="E14" s="18">
        <v>3387</v>
      </c>
      <c r="F14" s="18">
        <f>Table1[[#This Row],[New position]]-Table1[[#This Row],[Old position]]</f>
        <v>0</v>
      </c>
      <c r="G14" s="26">
        <v>0.14899999999999999</v>
      </c>
      <c r="H14" s="21">
        <v>345508.15</v>
      </c>
      <c r="I14" s="11"/>
      <c r="L14" s="1" t="s">
        <v>76</v>
      </c>
      <c r="M14" s="1">
        <v>31.5</v>
      </c>
      <c r="N14" s="1">
        <v>0</v>
      </c>
      <c r="P14" s="60">
        <f>R14</f>
        <v>2.8799999999999999E-2</v>
      </c>
      <c r="R14" s="61">
        <f>(M20+M21)/100</f>
        <v>2.8799999999999999E-2</v>
      </c>
    </row>
    <row r="15" spans="1:18">
      <c r="A15" s="18" t="s">
        <v>43</v>
      </c>
      <c r="B15" s="18" t="s">
        <v>17</v>
      </c>
      <c r="C15" s="40">
        <v>172.01</v>
      </c>
      <c r="D15" s="18">
        <v>4078</v>
      </c>
      <c r="E15" s="18">
        <v>4078</v>
      </c>
      <c r="F15" s="18">
        <f>Table1[[#This Row],[New position]]-Table1[[#This Row],[Old position]]</f>
        <v>0</v>
      </c>
      <c r="G15" s="26">
        <v>0.29799999999999999</v>
      </c>
      <c r="H15" s="21">
        <v>691016.29</v>
      </c>
      <c r="I15" s="11"/>
      <c r="N15" s="1" t="s">
        <v>77</v>
      </c>
    </row>
    <row r="16" spans="1:18">
      <c r="A16" s="18" t="s">
        <v>44</v>
      </c>
      <c r="B16" s="18" t="s">
        <v>17</v>
      </c>
      <c r="C16" s="40">
        <v>70.489999999999995</v>
      </c>
      <c r="D16" s="18">
        <v>9857</v>
      </c>
      <c r="E16" s="18">
        <v>9857</v>
      </c>
      <c r="F16" s="18">
        <f>Table1[[#This Row],[New position]]-Table1[[#This Row],[Old position]]</f>
        <v>0</v>
      </c>
      <c r="G16" s="26">
        <v>0.29799999999999999</v>
      </c>
      <c r="H16" s="21">
        <v>691016.29</v>
      </c>
      <c r="I16" s="11"/>
      <c r="M16" s="45">
        <f>SUM(M11:M14)</f>
        <v>100</v>
      </c>
      <c r="N16" s="1">
        <f>100/(100-M14)</f>
        <v>1.4598540145985401</v>
      </c>
      <c r="O16" s="1">
        <f>(100-R14*100)/100</f>
        <v>0.97120000000000006</v>
      </c>
    </row>
    <row r="17" spans="1:16">
      <c r="A17" s="18" t="s">
        <v>47</v>
      </c>
      <c r="B17" s="18" t="s">
        <v>17</v>
      </c>
      <c r="C17" s="40">
        <v>307.85000000000002</v>
      </c>
      <c r="D17" s="18">
        <v>2300</v>
      </c>
      <c r="E17" s="18">
        <v>2300</v>
      </c>
      <c r="F17" s="18">
        <f>Table1[[#This Row],[New position]]-Table1[[#This Row],[Old position]]</f>
        <v>0</v>
      </c>
      <c r="G17" s="26">
        <v>0.29799999999999999</v>
      </c>
      <c r="H17" s="21">
        <v>691016.29</v>
      </c>
      <c r="I17" s="11"/>
      <c r="P17" s="61">
        <f>SUM(P11:P14)</f>
        <v>1</v>
      </c>
    </row>
    <row r="18" spans="1:16">
      <c r="A18" s="18" t="s">
        <v>51</v>
      </c>
      <c r="B18" s="18" t="s">
        <v>17</v>
      </c>
      <c r="C18" s="40">
        <v>235.85</v>
      </c>
      <c r="D18" s="18">
        <v>1496</v>
      </c>
      <c r="E18" s="18">
        <v>1496</v>
      </c>
      <c r="F18" s="18">
        <f>Table1[[#This Row],[New position]]-Table1[[#This Row],[Old position]]</f>
        <v>0</v>
      </c>
      <c r="G18" s="26">
        <v>0.14899999999999999</v>
      </c>
      <c r="H18" s="21">
        <v>345508.15</v>
      </c>
      <c r="I18" s="49"/>
      <c r="L18" s="50"/>
      <c r="M18" s="2"/>
    </row>
    <row r="19" spans="1:16">
      <c r="A19" s="18" t="s">
        <v>53</v>
      </c>
      <c r="B19" s="18" t="s">
        <v>17</v>
      </c>
      <c r="C19" s="40">
        <v>121.06</v>
      </c>
      <c r="D19" s="18">
        <v>2889</v>
      </c>
      <c r="E19" s="18">
        <v>2889</v>
      </c>
      <c r="F19" s="18">
        <f>Table1[[#This Row],[New position]]-Table1[[#This Row],[Old position]]</f>
        <v>0</v>
      </c>
      <c r="G19" s="26">
        <v>0.14899999999999999</v>
      </c>
      <c r="H19" s="21">
        <v>345508.15</v>
      </c>
      <c r="I19" s="11"/>
      <c r="L19" s="50"/>
      <c r="M19" s="2"/>
    </row>
    <row r="20" spans="1:16">
      <c r="A20" s="18" t="s">
        <v>54</v>
      </c>
      <c r="B20" s="18" t="s">
        <v>17</v>
      </c>
      <c r="C20" s="40">
        <v>189.94</v>
      </c>
      <c r="D20" s="18">
        <v>3744</v>
      </c>
      <c r="E20" s="18">
        <v>3744</v>
      </c>
      <c r="F20" s="18">
        <f>Table1[[#This Row],[New position]]-Table1[[#This Row],[Old position]]</f>
        <v>0</v>
      </c>
      <c r="G20" s="26">
        <v>0.29799999999999999</v>
      </c>
      <c r="H20" s="21">
        <v>691016.29</v>
      </c>
      <c r="I20" s="11"/>
      <c r="L20" s="50" t="s">
        <v>80</v>
      </c>
      <c r="M20" s="2">
        <v>2.88</v>
      </c>
    </row>
    <row r="21" spans="1:16">
      <c r="A21" s="18" t="s">
        <v>57</v>
      </c>
      <c r="B21" s="18" t="s">
        <v>17</v>
      </c>
      <c r="C21" s="40">
        <v>381.93</v>
      </c>
      <c r="D21" s="18">
        <v>1796</v>
      </c>
      <c r="E21" s="18">
        <v>1796</v>
      </c>
      <c r="F21" s="18">
        <f>Table1[[#This Row],[New position]]-Table1[[#This Row],[Old position]]</f>
        <v>0</v>
      </c>
      <c r="G21" s="26">
        <v>0.29799999999999999</v>
      </c>
      <c r="H21" s="21">
        <v>691016.29</v>
      </c>
      <c r="I21" s="11"/>
      <c r="L21" s="50" t="s">
        <v>81</v>
      </c>
      <c r="M21" s="2">
        <v>0</v>
      </c>
    </row>
    <row r="22" spans="1:16">
      <c r="A22" s="18" t="s">
        <v>59</v>
      </c>
      <c r="B22" s="18" t="s">
        <v>17</v>
      </c>
      <c r="C22" s="40">
        <v>155.02000000000001</v>
      </c>
      <c r="D22" s="18">
        <v>4558</v>
      </c>
      <c r="E22" s="18">
        <v>4558</v>
      </c>
      <c r="F22" s="18">
        <f>Table1[[#This Row],[New position]]-Table1[[#This Row],[Old position]]</f>
        <v>0</v>
      </c>
      <c r="G22" s="26">
        <v>0.29799999999999999</v>
      </c>
      <c r="H22" s="21">
        <v>691016.29</v>
      </c>
      <c r="I22" s="52"/>
      <c r="L22"/>
      <c r="M22" s="2"/>
    </row>
    <row r="23" spans="1:16">
      <c r="A23" s="18" t="s">
        <v>61</v>
      </c>
      <c r="B23" s="18" t="s">
        <v>17</v>
      </c>
      <c r="C23" s="40">
        <v>83.31</v>
      </c>
      <c r="D23" s="18">
        <v>4173</v>
      </c>
      <c r="E23" s="18">
        <v>4173</v>
      </c>
      <c r="F23" s="18">
        <f>Table1[[#This Row],[New position]]-Table1[[#This Row],[Old position]]</f>
        <v>0</v>
      </c>
      <c r="G23" s="26">
        <v>0.14899999999999999</v>
      </c>
      <c r="H23" s="21">
        <v>345508.15</v>
      </c>
      <c r="I23" s="11"/>
      <c r="L23"/>
      <c r="M23" s="2"/>
    </row>
    <row r="24" spans="1:16">
      <c r="A24" s="18" t="s">
        <v>63</v>
      </c>
      <c r="B24" s="18" t="s">
        <v>17</v>
      </c>
      <c r="C24" s="40">
        <v>52.85</v>
      </c>
      <c r="D24" s="18">
        <v>13446</v>
      </c>
      <c r="E24" s="18">
        <v>13446</v>
      </c>
      <c r="F24" s="18">
        <f>Table1[[#This Row],[New position]]-Table1[[#This Row],[Old position]]</f>
        <v>0</v>
      </c>
      <c r="G24" s="26">
        <v>0.29799999999999999</v>
      </c>
      <c r="H24" s="21">
        <v>691016.29</v>
      </c>
      <c r="I24" s="11"/>
      <c r="L24"/>
      <c r="M24" s="2"/>
    </row>
    <row r="25" spans="1:16">
      <c r="A25" s="18" t="s">
        <v>64</v>
      </c>
      <c r="B25" s="18" t="s">
        <v>17</v>
      </c>
      <c r="C25" s="40">
        <v>151.6</v>
      </c>
      <c r="D25" s="18">
        <v>4660</v>
      </c>
      <c r="E25" s="18">
        <v>4660</v>
      </c>
      <c r="F25" s="18">
        <f>Table1[[#This Row],[New position]]-Table1[[#This Row],[Old position]]</f>
        <v>0</v>
      </c>
      <c r="G25" s="26">
        <v>0.29799999999999999</v>
      </c>
      <c r="H25" s="21">
        <v>691016.29</v>
      </c>
      <c r="I25" s="11"/>
      <c r="L25"/>
      <c r="M25" s="2"/>
    </row>
    <row r="26" spans="1:16">
      <c r="A26" s="18" t="s">
        <v>67</v>
      </c>
      <c r="B26" s="18" t="s">
        <v>17</v>
      </c>
      <c r="C26" s="40">
        <v>606.70000000000005</v>
      </c>
      <c r="D26" s="18">
        <v>1155</v>
      </c>
      <c r="E26" s="18">
        <v>1155</v>
      </c>
      <c r="F26" s="18">
        <f>Table1[[#This Row],[New position]]-Table1[[#This Row],[Old position]]</f>
        <v>0</v>
      </c>
      <c r="G26" s="26">
        <v>0.29799999999999999</v>
      </c>
      <c r="H26" s="21">
        <v>691016.29</v>
      </c>
      <c r="I26" s="11"/>
      <c r="L26"/>
      <c r="M26" s="2"/>
    </row>
    <row r="27" spans="1:16">
      <c r="A27" s="18" t="s">
        <v>69</v>
      </c>
      <c r="B27" s="18" t="s">
        <v>17</v>
      </c>
      <c r="C27" s="40">
        <v>256.55</v>
      </c>
      <c r="D27" s="18">
        <v>2724</v>
      </c>
      <c r="E27" s="18">
        <v>2724</v>
      </c>
      <c r="F27" s="18">
        <f>Table1[[#This Row],[New position]]-Table1[[#This Row],[Old position]]</f>
        <v>0</v>
      </c>
      <c r="G27" s="26">
        <v>0.29799999999999999</v>
      </c>
      <c r="H27" s="21">
        <v>691016.29</v>
      </c>
      <c r="I27" s="11"/>
      <c r="L27"/>
      <c r="M27" s="2"/>
    </row>
    <row r="28" spans="1:16">
      <c r="A28" s="18" t="s">
        <v>13</v>
      </c>
      <c r="B28" s="18" t="s">
        <v>17</v>
      </c>
      <c r="C28" s="40">
        <v>360.69</v>
      </c>
      <c r="D28" s="18">
        <v>176122</v>
      </c>
      <c r="E28" s="18">
        <v>176122</v>
      </c>
      <c r="F28" s="18">
        <f>Table1[[#This Row],[New position]]-Table1[[#This Row],[Old position]]</f>
        <v>0</v>
      </c>
      <c r="G28" s="26">
        <v>27.169</v>
      </c>
      <c r="H28" s="21">
        <v>63107781.399999999</v>
      </c>
      <c r="I28" s="11"/>
      <c r="L28"/>
      <c r="M28" s="2"/>
    </row>
    <row r="29" spans="1:16">
      <c r="A29" s="18" t="s">
        <v>31</v>
      </c>
      <c r="B29" s="18" t="s">
        <v>17</v>
      </c>
      <c r="C29" s="40">
        <v>53.27</v>
      </c>
      <c r="D29" s="18">
        <v>21376</v>
      </c>
      <c r="E29" s="18">
        <v>21376</v>
      </c>
      <c r="F29" s="18">
        <f>Table1[[#This Row],[New position]]-Table1[[#This Row],[Old position]]</f>
        <v>0</v>
      </c>
      <c r="G29" s="26">
        <v>0.48099999999999998</v>
      </c>
      <c r="H29" s="21">
        <v>1117572.6299999999</v>
      </c>
      <c r="I29" s="11"/>
      <c r="L29"/>
      <c r="M29" s="2"/>
    </row>
    <row r="30" spans="1:16">
      <c r="A30" s="18" t="s">
        <v>46</v>
      </c>
      <c r="B30" s="18" t="s">
        <v>17</v>
      </c>
      <c r="C30" s="40">
        <v>77.180000000000007</v>
      </c>
      <c r="D30" s="18">
        <v>14516</v>
      </c>
      <c r="E30" s="18">
        <v>14516</v>
      </c>
      <c r="F30" s="18">
        <f>Table1[[#This Row],[New position]]-Table1[[#This Row],[Old position]]</f>
        <v>0</v>
      </c>
      <c r="G30" s="26">
        <v>0.48099999999999998</v>
      </c>
      <c r="H30" s="21">
        <v>1117572.6299999999</v>
      </c>
      <c r="I30" s="48"/>
      <c r="L30"/>
      <c r="M30" s="2"/>
    </row>
    <row r="31" spans="1:16">
      <c r="A31" s="18">
        <v>2823</v>
      </c>
      <c r="B31" s="18" t="s">
        <v>17</v>
      </c>
      <c r="C31" s="40">
        <v>2.3199999999999998</v>
      </c>
      <c r="D31" s="18">
        <v>487000</v>
      </c>
      <c r="E31" s="18">
        <v>487000</v>
      </c>
      <c r="F31" s="18">
        <f>Table1[[#This Row],[New position]]-Table1[[#This Row],[Old position]]</f>
        <v>0</v>
      </c>
      <c r="G31" s="26">
        <v>0.48099999999999998</v>
      </c>
      <c r="H31" s="21">
        <v>1117572.6299999999</v>
      </c>
      <c r="I31" s="11"/>
      <c r="K31" s="51"/>
      <c r="L31"/>
      <c r="M31" s="2"/>
    </row>
    <row r="32" spans="1:16">
      <c r="A32" s="18">
        <v>2800</v>
      </c>
      <c r="B32" s="18" t="s">
        <v>17</v>
      </c>
      <c r="C32" s="40">
        <v>3.23</v>
      </c>
      <c r="D32" s="18">
        <v>347500</v>
      </c>
      <c r="E32" s="18">
        <v>347500</v>
      </c>
      <c r="F32" s="18">
        <f>Table1[[#This Row],[New position]]-Table1[[#This Row],[Old position]]</f>
        <v>0</v>
      </c>
      <c r="G32" s="26">
        <v>0.48099999999999998</v>
      </c>
      <c r="H32" s="21">
        <v>1117572.6299999999</v>
      </c>
      <c r="I32" s="11"/>
      <c r="L32"/>
      <c r="M32" s="2"/>
    </row>
    <row r="33" spans="1:13">
      <c r="A33" s="18" t="s">
        <v>32</v>
      </c>
      <c r="B33" s="18" t="s">
        <v>17</v>
      </c>
      <c r="C33" s="40">
        <v>48.47</v>
      </c>
      <c r="D33" s="18">
        <v>23197</v>
      </c>
      <c r="E33" s="18">
        <v>23197</v>
      </c>
      <c r="F33" s="18">
        <f>Table1[[#This Row],[New position]]-Table1[[#This Row],[Old position]]</f>
        <v>0</v>
      </c>
      <c r="G33" s="26">
        <v>0.48099999999999998</v>
      </c>
      <c r="H33" s="21">
        <v>1117572.6299999999</v>
      </c>
      <c r="I33" s="11"/>
      <c r="L33"/>
      <c r="M33" s="2"/>
    </row>
    <row r="34" spans="1:13">
      <c r="A34" s="18" t="s">
        <v>41</v>
      </c>
      <c r="B34" s="18" t="s">
        <v>17</v>
      </c>
      <c r="C34" s="40">
        <v>36.31</v>
      </c>
      <c r="D34" s="18">
        <v>30957</v>
      </c>
      <c r="E34" s="18">
        <v>30957</v>
      </c>
      <c r="F34" s="18">
        <f>Table1[[#This Row],[New position]]-Table1[[#This Row],[Old position]]</f>
        <v>0</v>
      </c>
      <c r="G34" s="26">
        <v>0.48099999999999998</v>
      </c>
      <c r="H34" s="21">
        <v>1117572.6299999999</v>
      </c>
      <c r="I34" s="47"/>
      <c r="L34"/>
      <c r="M34" s="2"/>
    </row>
    <row r="35" spans="1:13">
      <c r="A35" s="18" t="s">
        <v>52</v>
      </c>
      <c r="B35" s="18" t="s">
        <v>17</v>
      </c>
      <c r="C35" s="40">
        <v>41.71</v>
      </c>
      <c r="D35" s="18">
        <v>27129</v>
      </c>
      <c r="E35" s="18">
        <v>27129</v>
      </c>
      <c r="F35" s="18">
        <f>Table1[[#This Row],[New position]]-Table1[[#This Row],[Old position]]</f>
        <v>0</v>
      </c>
      <c r="G35" s="26">
        <v>0.48099999999999998</v>
      </c>
      <c r="H35" s="21">
        <v>1117572.6299999999</v>
      </c>
      <c r="I35" s="11"/>
      <c r="L35"/>
      <c r="M35" s="2"/>
    </row>
    <row r="36" spans="1:13" ht="14.25" customHeight="1">
      <c r="A36" s="18" t="s">
        <v>48</v>
      </c>
      <c r="B36" s="18" t="s">
        <v>17</v>
      </c>
      <c r="C36" s="40">
        <v>105.65</v>
      </c>
      <c r="D36" s="18">
        <v>111215</v>
      </c>
      <c r="E36" s="18">
        <v>111215</v>
      </c>
      <c r="F36" s="18">
        <f>Table1[[#This Row],[New position]]-Table1[[#This Row],[Old position]]</f>
        <v>0</v>
      </c>
      <c r="G36" s="26">
        <v>5</v>
      </c>
      <c r="H36" s="21">
        <v>11613719.17</v>
      </c>
      <c r="I36" s="49"/>
      <c r="L36"/>
      <c r="M36" s="2"/>
    </row>
    <row r="37" spans="1:13" ht="14.25" customHeight="1">
      <c r="A37" s="18" t="s">
        <v>66</v>
      </c>
      <c r="B37" s="18" t="s">
        <v>17</v>
      </c>
      <c r="C37" s="40">
        <v>86.68</v>
      </c>
      <c r="D37" s="18">
        <v>81232</v>
      </c>
      <c r="E37" s="18">
        <v>81232</v>
      </c>
      <c r="F37" s="18">
        <f>Table1[[#This Row],[New position]]-Table1[[#This Row],[Old position]]</f>
        <v>0</v>
      </c>
      <c r="G37" s="26">
        <v>3</v>
      </c>
      <c r="H37" s="21">
        <v>6968231.5</v>
      </c>
      <c r="I37" s="11"/>
      <c r="L37"/>
      <c r="M37" s="2"/>
    </row>
    <row r="38" spans="1:13" ht="14.25" customHeight="1">
      <c r="A38" s="18" t="s">
        <v>56</v>
      </c>
      <c r="B38" s="18" t="s">
        <v>18</v>
      </c>
      <c r="C38" s="40">
        <v>131615.47</v>
      </c>
      <c r="D38" s="18">
        <v>53</v>
      </c>
      <c r="E38" s="18">
        <v>53</v>
      </c>
      <c r="F38" s="18">
        <f>Table1[[#This Row],[New position]]-Table1[[#This Row],[Old position]]</f>
        <v>0</v>
      </c>
      <c r="G38" s="26">
        <v>3</v>
      </c>
      <c r="H38" s="21">
        <v>6968231.5</v>
      </c>
      <c r="I38" s="11"/>
      <c r="L38"/>
      <c r="M38" s="2"/>
    </row>
    <row r="39" spans="1:13" ht="14.25" customHeight="1">
      <c r="A39" s="18" t="s">
        <v>55</v>
      </c>
      <c r="B39" s="18" t="s">
        <v>18</v>
      </c>
      <c r="C39" s="40">
        <v>159574.18</v>
      </c>
      <c r="D39" s="18">
        <v>22</v>
      </c>
      <c r="E39" s="18">
        <v>22</v>
      </c>
      <c r="F39" s="18">
        <f>Table1[[#This Row],[New position]]-Table1[[#This Row],[Old position]]</f>
        <v>0</v>
      </c>
      <c r="G39" s="26">
        <v>1.5</v>
      </c>
      <c r="H39" s="21">
        <v>3484115.75</v>
      </c>
      <c r="I39" s="11"/>
      <c r="L39"/>
      <c r="M39" s="2"/>
    </row>
    <row r="40" spans="1:13" ht="14.25" customHeight="1">
      <c r="A40" s="18" t="s">
        <v>19</v>
      </c>
      <c r="B40" s="18" t="s">
        <v>18</v>
      </c>
      <c r="C40" s="40">
        <v>220028.11</v>
      </c>
      <c r="D40" s="18">
        <v>53</v>
      </c>
      <c r="E40" s="18">
        <v>53</v>
      </c>
      <c r="F40" s="18">
        <f>Table1[[#This Row],[New position]]-Table1[[#This Row],[Old position]]</f>
        <v>0</v>
      </c>
      <c r="G40" s="26">
        <v>5</v>
      </c>
      <c r="H40" s="21">
        <v>11613719.17</v>
      </c>
      <c r="I40" s="11"/>
      <c r="L40"/>
      <c r="M40" s="2"/>
    </row>
    <row r="41" spans="1:13" ht="14.25" customHeight="1">
      <c r="A41" s="18" t="s">
        <v>26</v>
      </c>
      <c r="B41" s="18" t="s">
        <v>18</v>
      </c>
      <c r="C41" s="40">
        <v>230700</v>
      </c>
      <c r="D41" s="18">
        <v>51</v>
      </c>
      <c r="E41" s="18">
        <v>51</v>
      </c>
      <c r="F41" s="18">
        <f>Table1[[#This Row],[New position]]-Table1[[#This Row],[Old position]]</f>
        <v>0</v>
      </c>
      <c r="G41" s="26">
        <v>5</v>
      </c>
      <c r="H41" s="21">
        <v>11613719.17</v>
      </c>
      <c r="I41" s="11"/>
      <c r="L41"/>
      <c r="M41" s="2"/>
    </row>
    <row r="42" spans="1:13">
      <c r="A42" s="18" t="s">
        <v>62</v>
      </c>
      <c r="B42" s="18" t="s">
        <v>17</v>
      </c>
      <c r="C42" s="40">
        <v>5.63</v>
      </c>
      <c r="D42" s="18">
        <v>1249159</v>
      </c>
      <c r="E42" s="18">
        <v>1249159</v>
      </c>
      <c r="F42" s="18">
        <f>Table1[[#This Row],[New position]]-Table1[[#This Row],[Old position]]</f>
        <v>0</v>
      </c>
      <c r="G42" s="26">
        <v>3</v>
      </c>
      <c r="H42" s="21">
        <v>6968231.5</v>
      </c>
      <c r="I42" s="11"/>
      <c r="L42"/>
      <c r="M42" s="2"/>
    </row>
    <row r="43" spans="1:13">
      <c r="A43" s="18" t="s">
        <v>68</v>
      </c>
      <c r="B43" s="18" t="s">
        <v>17</v>
      </c>
      <c r="C43" s="40">
        <v>69.72</v>
      </c>
      <c r="D43" s="18">
        <v>101094</v>
      </c>
      <c r="E43" s="18">
        <v>101094</v>
      </c>
      <c r="F43" s="18">
        <f>Table1[[#This Row],[New position]]-Table1[[#This Row],[Old position]]</f>
        <v>0</v>
      </c>
      <c r="G43" s="26">
        <v>3</v>
      </c>
      <c r="H43" s="21">
        <v>6968231.5</v>
      </c>
      <c r="I43" s="58"/>
      <c r="L43"/>
      <c r="M43" s="2"/>
    </row>
    <row r="44" spans="1:13">
      <c r="A44" s="18" t="s">
        <v>49</v>
      </c>
      <c r="B44" s="18" t="s">
        <v>17</v>
      </c>
      <c r="C44" s="40">
        <v>32.869999999999997</v>
      </c>
      <c r="D44" s="18">
        <v>70757</v>
      </c>
      <c r="E44" s="18">
        <v>70757</v>
      </c>
      <c r="F44" s="18">
        <f>Table1[[#This Row],[New position]]-Table1[[#This Row],[Old position]]</f>
        <v>0</v>
      </c>
      <c r="G44" s="26">
        <v>1</v>
      </c>
      <c r="H44" s="21">
        <v>2322743.83</v>
      </c>
      <c r="I44" s="11"/>
      <c r="L44"/>
      <c r="M44" s="2"/>
    </row>
    <row r="45" spans="1:13">
      <c r="A45" s="18" t="s">
        <v>20</v>
      </c>
      <c r="B45" s="18" t="s">
        <v>18</v>
      </c>
      <c r="C45" s="40">
        <v>71872.83</v>
      </c>
      <c r="D45" s="18">
        <v>12</v>
      </c>
      <c r="E45" s="18">
        <v>12</v>
      </c>
      <c r="F45" s="18">
        <f>Table1[[#This Row],[New position]]-Table1[[#This Row],[Old position]]</f>
        <v>0</v>
      </c>
      <c r="G45" s="26">
        <v>0.36399999999999999</v>
      </c>
      <c r="H45" s="21">
        <v>844634.21</v>
      </c>
      <c r="I45" s="11"/>
      <c r="J45" s="1"/>
      <c r="L45"/>
      <c r="M45" s="2"/>
    </row>
    <row r="46" spans="1:13">
      <c r="A46" s="18" t="s">
        <v>27</v>
      </c>
      <c r="B46" s="18" t="s">
        <v>18</v>
      </c>
      <c r="C46" s="40">
        <v>97419</v>
      </c>
      <c r="D46" s="18">
        <v>9</v>
      </c>
      <c r="E46" s="18">
        <v>9</v>
      </c>
      <c r="F46" s="18">
        <f>Table1[[#This Row],[New position]]-Table1[[#This Row],[Old position]]</f>
        <v>0</v>
      </c>
      <c r="G46" s="26">
        <v>0.36399999999999999</v>
      </c>
      <c r="H46" s="21">
        <v>844634.21</v>
      </c>
      <c r="I46" s="11"/>
      <c r="J46" s="15"/>
      <c r="L46"/>
      <c r="M46" s="2"/>
    </row>
    <row r="47" spans="1:13">
      <c r="A47" s="18" t="s">
        <v>28</v>
      </c>
      <c r="B47" s="18" t="s">
        <v>18</v>
      </c>
      <c r="C47" s="40">
        <v>33462.879999999997</v>
      </c>
      <c r="D47" s="18">
        <v>26</v>
      </c>
      <c r="E47" s="18">
        <v>25</v>
      </c>
      <c r="F47" s="18">
        <f>Table1[[#This Row],[New position]]-Table1[[#This Row],[Old position]]</f>
        <v>-1</v>
      </c>
      <c r="G47" s="26">
        <v>0.36399999999999999</v>
      </c>
      <c r="H47" s="21">
        <v>844634.21</v>
      </c>
      <c r="I47" s="11"/>
      <c r="J47" s="1"/>
      <c r="L47"/>
      <c r="M47" s="2"/>
    </row>
    <row r="48" spans="1:13">
      <c r="A48" s="18" t="s">
        <v>30</v>
      </c>
      <c r="B48" s="18" t="s">
        <v>18</v>
      </c>
      <c r="C48" s="40">
        <v>34980</v>
      </c>
      <c r="D48" s="18">
        <v>25</v>
      </c>
      <c r="E48" s="18">
        <v>24</v>
      </c>
      <c r="F48" s="18">
        <f>Table1[[#This Row],[New position]]-Table1[[#This Row],[Old position]]</f>
        <v>-1</v>
      </c>
      <c r="G48" s="26">
        <v>0.36399999999999999</v>
      </c>
      <c r="H48" s="21">
        <v>844634.21</v>
      </c>
      <c r="I48" s="11"/>
      <c r="J48" s="45"/>
      <c r="L48"/>
      <c r="M48" s="2"/>
    </row>
    <row r="49" spans="1:13">
      <c r="A49" s="18" t="s">
        <v>38</v>
      </c>
      <c r="B49" s="18" t="s">
        <v>18</v>
      </c>
      <c r="C49" s="40">
        <v>73565.75</v>
      </c>
      <c r="D49" s="18">
        <v>12</v>
      </c>
      <c r="E49" s="18">
        <v>11</v>
      </c>
      <c r="F49" s="18">
        <f>Table1[[#This Row],[New position]]-Table1[[#This Row],[Old position]]</f>
        <v>-1</v>
      </c>
      <c r="G49" s="26">
        <v>0.36399999999999999</v>
      </c>
      <c r="H49" s="21">
        <v>844634.21</v>
      </c>
      <c r="I49" s="11"/>
      <c r="J49" s="1"/>
      <c r="L49"/>
      <c r="M49" s="2"/>
    </row>
    <row r="50" spans="1:13">
      <c r="A50" s="18" t="s">
        <v>42</v>
      </c>
      <c r="B50" s="18" t="s">
        <v>18</v>
      </c>
      <c r="C50" s="40">
        <v>52227</v>
      </c>
      <c r="D50" s="18">
        <v>8</v>
      </c>
      <c r="E50" s="18">
        <v>8</v>
      </c>
      <c r="F50" s="18">
        <f>Table1[[#This Row],[New position]]-Table1[[#This Row],[Old position]]</f>
        <v>0</v>
      </c>
      <c r="G50" s="26">
        <v>0.182</v>
      </c>
      <c r="H50" s="21">
        <v>422317.1</v>
      </c>
      <c r="I50" s="11"/>
      <c r="J50" s="1"/>
      <c r="L50"/>
      <c r="M50" s="2"/>
    </row>
    <row r="51" spans="1:13">
      <c r="A51" s="18" t="s">
        <v>45</v>
      </c>
      <c r="B51" s="18" t="s">
        <v>18</v>
      </c>
      <c r="C51" s="40">
        <v>52140</v>
      </c>
      <c r="D51" s="18">
        <v>17</v>
      </c>
      <c r="E51" s="18">
        <v>16</v>
      </c>
      <c r="F51" s="18">
        <f>Table1[[#This Row],[New position]]-Table1[[#This Row],[Old position]]</f>
        <v>-1</v>
      </c>
      <c r="G51" s="26">
        <v>0.36399999999999999</v>
      </c>
      <c r="H51" s="21">
        <v>844634.21</v>
      </c>
      <c r="I51" s="11"/>
      <c r="J51" s="1"/>
      <c r="L51"/>
      <c r="M51" s="2"/>
    </row>
    <row r="52" spans="1:13">
      <c r="A52" s="18" t="s">
        <v>50</v>
      </c>
      <c r="B52" s="18" t="s">
        <v>18</v>
      </c>
      <c r="C52" s="40">
        <v>29332.1</v>
      </c>
      <c r="D52" s="18">
        <v>29</v>
      </c>
      <c r="E52" s="18">
        <v>29</v>
      </c>
      <c r="F52" s="18">
        <f>Table1[[#This Row],[New position]]-Table1[[#This Row],[Old position]]</f>
        <v>0</v>
      </c>
      <c r="G52" s="26">
        <v>0.36399999999999999</v>
      </c>
      <c r="H52" s="21">
        <v>844634.21</v>
      </c>
      <c r="I52" s="11"/>
      <c r="J52" s="1"/>
      <c r="L52"/>
      <c r="M52" s="2"/>
    </row>
    <row r="53" spans="1:13">
      <c r="A53" s="18" t="s">
        <v>58</v>
      </c>
      <c r="B53" s="18" t="s">
        <v>18</v>
      </c>
      <c r="C53" s="40">
        <v>22097.59</v>
      </c>
      <c r="D53" s="18">
        <v>39</v>
      </c>
      <c r="E53" s="18">
        <v>39</v>
      </c>
      <c r="F53" s="18">
        <f>Table1[[#This Row],[New position]]-Table1[[#This Row],[Old position]]</f>
        <v>0</v>
      </c>
      <c r="G53" s="26">
        <v>0.36399999999999999</v>
      </c>
      <c r="H53" s="21">
        <v>844634.21</v>
      </c>
      <c r="I53" s="11"/>
      <c r="M53" s="2"/>
    </row>
    <row r="54" spans="1:13">
      <c r="A54" s="18" t="s">
        <v>60</v>
      </c>
      <c r="B54" s="18" t="s">
        <v>18</v>
      </c>
      <c r="C54" s="40">
        <v>56537.29</v>
      </c>
      <c r="D54" s="18">
        <v>7</v>
      </c>
      <c r="E54" s="18">
        <v>7</v>
      </c>
      <c r="F54" s="18">
        <f>Table1[[#This Row],[New position]]-Table1[[#This Row],[Old position]]</f>
        <v>0</v>
      </c>
      <c r="G54" s="26">
        <v>0.182</v>
      </c>
      <c r="H54" s="21">
        <v>422317.1</v>
      </c>
      <c r="I54" s="11"/>
      <c r="J54" s="42"/>
      <c r="M54" s="2"/>
    </row>
    <row r="55" spans="1:13">
      <c r="A55" s="18" t="s">
        <v>65</v>
      </c>
      <c r="B55" s="18" t="s">
        <v>18</v>
      </c>
      <c r="C55" s="40">
        <v>108770.75</v>
      </c>
      <c r="D55" s="18">
        <v>8</v>
      </c>
      <c r="E55" s="18">
        <v>8</v>
      </c>
      <c r="F55" s="18">
        <f>Table1[[#This Row],[New position]]-Table1[[#This Row],[Old position]]</f>
        <v>0</v>
      </c>
      <c r="G55" s="26">
        <v>0.36399999999999999</v>
      </c>
      <c r="H55" s="21">
        <v>844634.21</v>
      </c>
      <c r="I55" s="11"/>
      <c r="M55" s="2"/>
    </row>
    <row r="56" spans="1:13">
      <c r="A56" s="18" t="s">
        <v>70</v>
      </c>
      <c r="B56" s="18" t="s">
        <v>18</v>
      </c>
      <c r="C56" s="40">
        <v>66475</v>
      </c>
      <c r="D56" s="18">
        <v>13</v>
      </c>
      <c r="E56" s="18">
        <v>13</v>
      </c>
      <c r="F56" s="18">
        <f>Table1[[#This Row],[New position]]-Table1[[#This Row],[Old position]]</f>
        <v>0</v>
      </c>
      <c r="G56" s="26">
        <v>0.36399999999999999</v>
      </c>
      <c r="H56" s="21">
        <v>844634.21</v>
      </c>
      <c r="I56" s="11"/>
      <c r="M56" s="2"/>
    </row>
    <row r="57" spans="1:13">
      <c r="A57" s="18" t="s">
        <v>29</v>
      </c>
      <c r="B57" s="18"/>
      <c r="C57" s="40"/>
      <c r="D57" s="18"/>
      <c r="E57" s="18"/>
      <c r="F57" s="18"/>
      <c r="G57" s="44">
        <v>31.5</v>
      </c>
      <c r="H57" s="21"/>
      <c r="I57" s="11"/>
      <c r="K57" s="45"/>
    </row>
    <row r="58" spans="1:13">
      <c r="A58" s="18" t="s">
        <v>33</v>
      </c>
      <c r="B58" s="18"/>
      <c r="C58" s="40"/>
      <c r="D58" s="18">
        <v>500</v>
      </c>
      <c r="E58" s="18">
        <v>500</v>
      </c>
      <c r="F58" s="18">
        <v>0</v>
      </c>
      <c r="G58" s="44"/>
      <c r="H58" s="21"/>
      <c r="I58" s="11"/>
    </row>
    <row r="59" spans="1:13">
      <c r="A59" s="43"/>
      <c r="B59" s="10" t="s">
        <v>39</v>
      </c>
      <c r="D59" s="7"/>
      <c r="E59" s="10" t="s">
        <v>36</v>
      </c>
      <c r="F59" s="1"/>
      <c r="G59" s="42"/>
      <c r="H59" s="3" t="s">
        <v>3</v>
      </c>
      <c r="I59" s="9"/>
    </row>
    <row r="60" spans="1:13">
      <c r="B60" s="10" t="s">
        <v>2</v>
      </c>
      <c r="D60" s="7"/>
      <c r="E60" s="10" t="s">
        <v>37</v>
      </c>
      <c r="F60" s="1"/>
      <c r="G60" s="42"/>
      <c r="H60" s="3" t="s">
        <v>4</v>
      </c>
    </row>
    <row r="61" spans="1:13">
      <c r="B61" s="5"/>
      <c r="D61" s="1"/>
      <c r="E61" s="5"/>
      <c r="F61" s="42"/>
      <c r="H61" s="6"/>
    </row>
    <row r="63" spans="1:13">
      <c r="D63" s="1"/>
      <c r="E63" s="1"/>
      <c r="F63" s="1"/>
      <c r="H63" s="1"/>
    </row>
    <row r="64" spans="1:13">
      <c r="G64" s="45"/>
      <c r="H64" s="1"/>
      <c r="I64" s="1"/>
    </row>
    <row r="65" spans="1:11">
      <c r="A65" s="10"/>
      <c r="G65" s="45"/>
      <c r="K65" s="45"/>
    </row>
    <row r="66" spans="1:11">
      <c r="A66" s="10"/>
      <c r="D66" s="46"/>
      <c r="H66" s="46"/>
    </row>
    <row r="67" spans="1:11">
      <c r="D67" s="46"/>
      <c r="G67" s="45"/>
    </row>
    <row r="68" spans="1:11">
      <c r="A68" s="4"/>
      <c r="D68" s="46"/>
      <c r="G68" s="45"/>
    </row>
    <row r="69" spans="1:11">
      <c r="G69" s="4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5"/>
  <sheetViews>
    <sheetView topLeftCell="A16" workbookViewId="0">
      <selection activeCell="F37" sqref="F37"/>
    </sheetView>
  </sheetViews>
  <sheetFormatPr defaultRowHeight="13.5"/>
  <sheetData>
    <row r="1" spans="1:9">
      <c r="A1" s="18">
        <v>2775</v>
      </c>
      <c r="B1" s="57">
        <v>2775</v>
      </c>
    </row>
    <row r="2" spans="1:9">
      <c r="A2" s="18">
        <v>1787</v>
      </c>
      <c r="B2" s="57">
        <v>1787</v>
      </c>
    </row>
    <row r="3" spans="1:9">
      <c r="A3" s="18">
        <v>18611</v>
      </c>
      <c r="B3" s="57">
        <v>18611</v>
      </c>
    </row>
    <row r="4" spans="1:9">
      <c r="A4" s="18">
        <v>3387</v>
      </c>
      <c r="B4" s="57">
        <v>3387</v>
      </c>
    </row>
    <row r="5" spans="1:9">
      <c r="A5" s="18">
        <v>4078</v>
      </c>
      <c r="B5" s="57">
        <v>4078</v>
      </c>
    </row>
    <row r="6" spans="1:9">
      <c r="A6" s="18">
        <v>9857</v>
      </c>
      <c r="B6" s="57">
        <v>9857</v>
      </c>
    </row>
    <row r="7" spans="1:9">
      <c r="A7" s="18">
        <v>2300</v>
      </c>
      <c r="B7" s="57">
        <v>2300</v>
      </c>
    </row>
    <row r="8" spans="1:9">
      <c r="A8" s="18">
        <v>1496</v>
      </c>
      <c r="B8" s="57">
        <v>1496</v>
      </c>
    </row>
    <row r="9" spans="1:9">
      <c r="A9" s="18">
        <v>2889</v>
      </c>
      <c r="B9" s="57">
        <v>2889</v>
      </c>
    </row>
    <row r="10" spans="1:9">
      <c r="A10" s="18">
        <v>3744</v>
      </c>
      <c r="B10" s="57">
        <v>3744</v>
      </c>
    </row>
    <row r="11" spans="1:9">
      <c r="A11" s="18">
        <v>1796</v>
      </c>
      <c r="B11" s="57">
        <v>1796</v>
      </c>
    </row>
    <row r="12" spans="1:9">
      <c r="A12" s="18">
        <v>4558</v>
      </c>
      <c r="B12" s="57">
        <v>4558</v>
      </c>
    </row>
    <row r="13" spans="1:9">
      <c r="A13" s="18">
        <v>4173</v>
      </c>
      <c r="B13" s="57">
        <v>4173</v>
      </c>
    </row>
    <row r="14" spans="1:9">
      <c r="A14" s="18">
        <v>13446</v>
      </c>
      <c r="B14" s="57">
        <v>13446</v>
      </c>
      <c r="E14" s="50"/>
      <c r="F14" s="50"/>
      <c r="G14" s="50"/>
      <c r="H14" s="50"/>
      <c r="I14" s="50"/>
    </row>
    <row r="15" spans="1:9">
      <c r="A15" s="18">
        <v>4660</v>
      </c>
      <c r="B15" s="57">
        <v>4660</v>
      </c>
      <c r="E15" s="50"/>
      <c r="F15" s="50"/>
      <c r="G15" s="50"/>
      <c r="H15" s="50"/>
      <c r="I15" s="50"/>
    </row>
    <row r="16" spans="1:9">
      <c r="A16" s="18">
        <v>1155</v>
      </c>
      <c r="B16" s="57">
        <v>1155</v>
      </c>
      <c r="E16" s="50"/>
      <c r="F16" s="50"/>
      <c r="G16" s="50"/>
      <c r="H16" s="50"/>
      <c r="I16" s="50"/>
    </row>
    <row r="17" spans="1:9">
      <c r="A17" s="18">
        <v>2724</v>
      </c>
      <c r="B17" s="57">
        <v>2724</v>
      </c>
      <c r="E17" s="50"/>
      <c r="F17" s="50"/>
      <c r="G17" s="50"/>
      <c r="H17" s="50"/>
      <c r="I17" s="50"/>
    </row>
    <row r="18" spans="1:9">
      <c r="A18" s="18">
        <v>176122</v>
      </c>
      <c r="B18" s="57">
        <v>176122</v>
      </c>
      <c r="E18" s="50"/>
      <c r="F18" s="50"/>
      <c r="G18" s="50"/>
      <c r="H18" s="50"/>
      <c r="I18" s="50"/>
    </row>
    <row r="19" spans="1:9">
      <c r="A19" s="18">
        <v>21376</v>
      </c>
      <c r="B19" s="57">
        <v>21376</v>
      </c>
      <c r="E19" s="50"/>
      <c r="F19" s="50"/>
      <c r="G19" s="50"/>
      <c r="H19" s="50"/>
      <c r="I19" s="50"/>
    </row>
    <row r="20" spans="1:9">
      <c r="A20" s="18">
        <v>14516</v>
      </c>
      <c r="B20" s="57">
        <v>14516</v>
      </c>
      <c r="E20" s="50"/>
      <c r="F20" s="50"/>
      <c r="G20" s="50"/>
      <c r="H20" s="50"/>
      <c r="I20" s="50"/>
    </row>
    <row r="21" spans="1:9">
      <c r="A21" s="18">
        <v>487037</v>
      </c>
      <c r="B21" s="57">
        <v>487000</v>
      </c>
      <c r="E21" s="50"/>
      <c r="F21" s="50"/>
      <c r="G21" s="50"/>
      <c r="H21" s="50"/>
      <c r="I21" s="50"/>
    </row>
    <row r="22" spans="1:9">
      <c r="A22" s="18">
        <v>347669</v>
      </c>
      <c r="B22" s="57">
        <v>347500</v>
      </c>
      <c r="E22" s="50"/>
      <c r="F22" s="50"/>
      <c r="G22" s="50"/>
      <c r="H22" s="50"/>
      <c r="I22" s="50"/>
    </row>
    <row r="23" spans="1:9">
      <c r="A23" s="18">
        <v>23197</v>
      </c>
      <c r="B23" s="57">
        <v>23197</v>
      </c>
      <c r="E23" s="50"/>
      <c r="F23" s="50"/>
      <c r="G23" s="50"/>
      <c r="H23" s="50"/>
      <c r="I23" s="50"/>
    </row>
    <row r="24" spans="1:9">
      <c r="A24" s="18">
        <v>30957</v>
      </c>
      <c r="B24" s="57">
        <v>30957</v>
      </c>
      <c r="E24" s="50"/>
      <c r="F24" s="50"/>
      <c r="G24" s="50"/>
      <c r="H24" s="50"/>
      <c r="I24" s="50"/>
    </row>
    <row r="25" spans="1:9">
      <c r="A25" s="18">
        <v>27129</v>
      </c>
      <c r="B25" s="57">
        <v>27129</v>
      </c>
      <c r="E25" s="50"/>
      <c r="F25" s="50"/>
      <c r="G25" s="50"/>
      <c r="H25" s="50"/>
      <c r="I25" s="50"/>
    </row>
    <row r="26" spans="1:9">
      <c r="A26" s="18">
        <v>111215</v>
      </c>
      <c r="B26" s="57">
        <v>111215</v>
      </c>
      <c r="E26" s="50"/>
      <c r="F26" s="50"/>
      <c r="G26" s="50"/>
      <c r="H26" s="50"/>
      <c r="I26" s="50"/>
    </row>
    <row r="27" spans="1:9">
      <c r="A27" s="18">
        <v>81232</v>
      </c>
      <c r="B27" s="57">
        <v>81232</v>
      </c>
      <c r="E27" s="50"/>
      <c r="F27" s="50"/>
      <c r="G27" s="50"/>
      <c r="H27" s="50"/>
      <c r="I27" s="50"/>
    </row>
    <row r="28" spans="1:9">
      <c r="A28" s="18">
        <v>53</v>
      </c>
      <c r="B28" s="57">
        <v>53</v>
      </c>
      <c r="E28" s="50"/>
      <c r="F28" s="50"/>
      <c r="G28" s="50"/>
      <c r="H28" s="50"/>
      <c r="I28" s="50"/>
    </row>
    <row r="29" spans="1:9">
      <c r="A29" s="18">
        <v>22</v>
      </c>
      <c r="B29" s="57">
        <v>22</v>
      </c>
      <c r="E29" s="50"/>
      <c r="F29" s="50"/>
      <c r="G29" s="50"/>
      <c r="H29" s="50"/>
      <c r="I29" s="50"/>
    </row>
    <row r="30" spans="1:9">
      <c r="A30" s="18">
        <v>53</v>
      </c>
      <c r="B30" s="57">
        <v>53</v>
      </c>
      <c r="E30" s="50"/>
      <c r="F30" s="50"/>
      <c r="G30" s="50"/>
      <c r="H30" s="50"/>
      <c r="I30" s="50"/>
    </row>
    <row r="31" spans="1:9">
      <c r="A31" s="18">
        <v>51</v>
      </c>
      <c r="B31" s="57">
        <v>51</v>
      </c>
      <c r="E31" s="50"/>
      <c r="F31" s="50"/>
      <c r="G31" s="50"/>
      <c r="H31" s="50"/>
      <c r="I31" s="50"/>
    </row>
    <row r="32" spans="1:9">
      <c r="A32" s="18">
        <v>1249159</v>
      </c>
      <c r="B32" s="57">
        <v>1249159</v>
      </c>
      <c r="E32" s="50"/>
      <c r="F32" s="50"/>
      <c r="G32" s="50"/>
      <c r="H32" s="50"/>
      <c r="I32" s="50"/>
    </row>
    <row r="33" spans="1:9">
      <c r="A33" s="18">
        <v>101094</v>
      </c>
      <c r="B33" s="57">
        <v>101094</v>
      </c>
      <c r="E33" s="50"/>
      <c r="F33" s="50"/>
      <c r="G33" s="50"/>
      <c r="H33" s="50"/>
      <c r="I33" s="50"/>
    </row>
    <row r="34" spans="1:9">
      <c r="A34" s="18">
        <v>70757</v>
      </c>
      <c r="B34" s="57">
        <v>70757</v>
      </c>
      <c r="E34" s="50"/>
      <c r="F34" s="50"/>
      <c r="G34" s="50"/>
      <c r="H34" s="50"/>
      <c r="I34" s="50"/>
    </row>
    <row r="35" spans="1:9">
      <c r="A35" s="18">
        <v>12</v>
      </c>
      <c r="B35" s="57">
        <v>12</v>
      </c>
      <c r="E35" s="50"/>
      <c r="F35" s="50"/>
      <c r="G35" s="50"/>
      <c r="H35" s="50"/>
      <c r="I35" s="50"/>
    </row>
    <row r="36" spans="1:9">
      <c r="A36" s="18">
        <v>9</v>
      </c>
      <c r="B36" s="57">
        <v>9</v>
      </c>
      <c r="E36" s="50"/>
      <c r="F36" s="50"/>
      <c r="G36" s="50"/>
      <c r="H36" s="50"/>
      <c r="I36" s="50"/>
    </row>
    <row r="37" spans="1:9">
      <c r="A37" s="18">
        <v>26</v>
      </c>
      <c r="B37" s="57">
        <v>26</v>
      </c>
      <c r="E37" s="50"/>
      <c r="F37" s="50"/>
      <c r="G37" s="50"/>
      <c r="H37" s="50"/>
      <c r="I37" s="50"/>
    </row>
    <row r="38" spans="1:9">
      <c r="A38" s="18">
        <v>25</v>
      </c>
      <c r="B38" s="57">
        <v>25</v>
      </c>
      <c r="E38" s="50"/>
      <c r="F38" s="50"/>
      <c r="G38" s="50"/>
      <c r="H38" s="50"/>
      <c r="I38" s="50"/>
    </row>
    <row r="39" spans="1:9">
      <c r="A39" s="18">
        <v>12</v>
      </c>
      <c r="B39" s="57">
        <v>12</v>
      </c>
      <c r="E39" s="50"/>
      <c r="F39" s="50"/>
      <c r="G39" s="50"/>
      <c r="H39" s="50"/>
      <c r="I39" s="50"/>
    </row>
    <row r="40" spans="1:9">
      <c r="A40" s="18">
        <v>8</v>
      </c>
      <c r="B40" s="57">
        <v>8</v>
      </c>
      <c r="E40" s="50"/>
      <c r="F40" s="50"/>
      <c r="G40" s="50"/>
      <c r="H40" s="50"/>
      <c r="I40" s="50"/>
    </row>
    <row r="41" spans="1:9">
      <c r="A41" s="18">
        <v>17</v>
      </c>
      <c r="B41" s="57">
        <v>17</v>
      </c>
      <c r="E41" s="50"/>
      <c r="F41" s="50"/>
      <c r="G41" s="50"/>
      <c r="H41" s="50"/>
      <c r="I41" s="50"/>
    </row>
    <row r="42" spans="1:9">
      <c r="A42" s="18">
        <v>29</v>
      </c>
      <c r="B42" s="57">
        <v>29</v>
      </c>
      <c r="E42" s="50"/>
      <c r="F42" s="50"/>
      <c r="G42" s="50"/>
      <c r="H42" s="50"/>
      <c r="I42" s="50"/>
    </row>
    <row r="43" spans="1:9">
      <c r="A43" s="18">
        <v>39</v>
      </c>
      <c r="B43" s="57">
        <v>39</v>
      </c>
      <c r="E43" s="50"/>
      <c r="F43" s="50"/>
      <c r="G43" s="50"/>
      <c r="H43" s="50"/>
      <c r="I43" s="50"/>
    </row>
    <row r="44" spans="1:9">
      <c r="A44" s="18">
        <v>7</v>
      </c>
      <c r="B44" s="57">
        <v>7</v>
      </c>
      <c r="E44" s="50"/>
      <c r="F44" s="50"/>
      <c r="G44" s="50"/>
      <c r="H44" s="50"/>
      <c r="I44" s="50"/>
    </row>
    <row r="45" spans="1:9">
      <c r="A45" s="18">
        <v>8</v>
      </c>
      <c r="B45" s="57">
        <v>8</v>
      </c>
      <c r="E45" s="50"/>
      <c r="F45" s="50"/>
      <c r="G45" s="50"/>
      <c r="H45" s="50"/>
      <c r="I45" s="50"/>
    </row>
    <row r="46" spans="1:9">
      <c r="A46" s="18">
        <v>13</v>
      </c>
      <c r="B46" s="57">
        <v>13</v>
      </c>
      <c r="E46" s="50"/>
      <c r="F46" s="50"/>
      <c r="G46" s="50"/>
      <c r="H46" s="50"/>
      <c r="I46" s="50"/>
    </row>
    <row r="47" spans="1:9">
      <c r="A47" s="18">
        <v>25</v>
      </c>
      <c r="B47" s="57">
        <v>12</v>
      </c>
      <c r="E47" s="50"/>
      <c r="F47" s="50"/>
      <c r="G47" s="50"/>
      <c r="H47" s="50"/>
      <c r="I47" s="50"/>
    </row>
    <row r="48" spans="1:9">
      <c r="A48" s="18">
        <v>5</v>
      </c>
      <c r="B48" s="57">
        <v>20</v>
      </c>
      <c r="E48" s="50"/>
      <c r="F48" s="50"/>
      <c r="G48" s="50"/>
      <c r="H48" s="50"/>
      <c r="I48" s="50"/>
    </row>
    <row r="49" spans="1:13">
      <c r="A49" s="18">
        <v>5</v>
      </c>
      <c r="B49" s="57">
        <v>25</v>
      </c>
      <c r="E49" s="50"/>
      <c r="F49" s="50"/>
      <c r="G49" s="50"/>
      <c r="H49" s="50"/>
      <c r="I49" s="50"/>
    </row>
    <row r="50" spans="1:13">
      <c r="B50" s="57">
        <v>5</v>
      </c>
      <c r="E50" s="50"/>
      <c r="F50" s="50"/>
      <c r="G50" s="50"/>
      <c r="H50" s="50"/>
      <c r="I50" s="50"/>
    </row>
    <row r="51" spans="1:13">
      <c r="B51" s="57">
        <v>5</v>
      </c>
      <c r="E51" s="50"/>
      <c r="F51" s="50"/>
      <c r="G51" s="50"/>
      <c r="H51" s="50"/>
      <c r="I51" s="50"/>
    </row>
    <row r="52" spans="1:13">
      <c r="E52" s="50"/>
      <c r="F52" s="50"/>
      <c r="G52" s="50"/>
      <c r="H52" s="50"/>
      <c r="I52" s="50"/>
    </row>
    <row r="53" spans="1:13">
      <c r="A53" s="18" t="s">
        <v>49</v>
      </c>
      <c r="E53" s="50"/>
      <c r="F53" s="50"/>
      <c r="G53" s="50"/>
      <c r="H53" s="50"/>
      <c r="I53" s="50"/>
    </row>
    <row r="54" spans="1:13">
      <c r="E54" s="50"/>
      <c r="F54" s="50"/>
      <c r="G54" s="50"/>
      <c r="H54" s="50"/>
      <c r="I54" s="50"/>
    </row>
    <row r="55" spans="1:13" s="1" customFormat="1">
      <c r="A55"/>
      <c r="B55" s="18" t="s">
        <v>17</v>
      </c>
      <c r="C55" s="40">
        <v>33.799999999999997</v>
      </c>
      <c r="D55" s="18">
        <v>44288</v>
      </c>
      <c r="E55" s="18">
        <v>44288</v>
      </c>
      <c r="F55" s="18">
        <f>Table1[[#This Row],[New position]]-Table1[[#This Row],[Old position]]</f>
        <v>0</v>
      </c>
      <c r="G55" s="26">
        <v>1</v>
      </c>
      <c r="H55" s="21">
        <v>1463268.69</v>
      </c>
      <c r="I55" s="11"/>
      <c r="J55"/>
      <c r="L55">
        <v>-2.2490000000000001</v>
      </c>
      <c r="M55" s="2">
        <f>IF(ABS(L55)&gt;3,Table1[[#This Row],[New position]],Table1[[#This Row],[Old position]])</f>
        <v>8</v>
      </c>
    </row>
    <row r="56" spans="1:13">
      <c r="E56" s="50"/>
      <c r="F56" s="50"/>
      <c r="G56" s="50"/>
      <c r="H56" s="50"/>
      <c r="I56" s="50"/>
    </row>
    <row r="57" spans="1:13">
      <c r="E57" s="50"/>
      <c r="F57" s="50"/>
      <c r="G57" s="50"/>
      <c r="H57" s="50"/>
      <c r="I57" s="50"/>
    </row>
    <row r="58" spans="1:13">
      <c r="E58" s="50"/>
      <c r="F58" s="50"/>
      <c r="G58" s="50"/>
      <c r="H58" s="50"/>
      <c r="I58" s="50"/>
    </row>
    <row r="59" spans="1:13">
      <c r="E59" s="50"/>
      <c r="F59" s="50"/>
      <c r="G59" s="50"/>
      <c r="H59" s="50"/>
      <c r="I59" s="50"/>
    </row>
    <row r="60" spans="1:13">
      <c r="E60" s="50"/>
      <c r="F60" s="50"/>
      <c r="G60" s="50"/>
      <c r="H60" s="50"/>
      <c r="I60" s="50"/>
    </row>
    <row r="61" spans="1:13">
      <c r="E61" s="50"/>
      <c r="F61" s="50"/>
      <c r="G61" s="50"/>
      <c r="H61" s="50"/>
      <c r="I61" s="50"/>
    </row>
    <row r="62" spans="1:13">
      <c r="E62" s="50"/>
      <c r="F62" s="50"/>
      <c r="G62" s="50"/>
      <c r="H62" s="50"/>
      <c r="I62" s="50"/>
    </row>
    <row r="63" spans="1:13">
      <c r="E63" s="50"/>
      <c r="F63" s="50"/>
      <c r="G63" s="50"/>
      <c r="H63" s="50"/>
      <c r="I63" s="50"/>
    </row>
    <row r="64" spans="1:13">
      <c r="E64" s="50"/>
      <c r="F64" s="50"/>
      <c r="G64" s="50"/>
      <c r="H64" s="50"/>
      <c r="I64" s="50"/>
    </row>
    <row r="65" spans="5:9">
      <c r="E65" s="50"/>
      <c r="F65" s="50"/>
      <c r="G65" s="50"/>
      <c r="H65" s="50"/>
      <c r="I65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2021-09-06T05:19:33Z</cp:lastPrinted>
  <dcterms:created xsi:type="dcterms:W3CDTF">2020-06-30T03:42:56Z</dcterms:created>
  <dcterms:modified xsi:type="dcterms:W3CDTF">2022-04-17T15:50:49Z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