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OneDrive\OneDrive - Golden Horse Fund Management Pte. Ltd\GHFM_Macro\Investment_Thesis\2021\11-2021\"/>
    </mc:Choice>
  </mc:AlternateContent>
  <bookViews>
    <workbookView xWindow="8985" yWindow="1245" windowWidth="14040" windowHeight="14355"/>
  </bookViews>
  <sheets>
    <sheet name="Sheet1" sheetId="1" r:id="rId1"/>
    <sheet name="Sheet2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K61" i="1" l="1"/>
  <c r="K33" i="1"/>
  <c r="K65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C8" i="1" l="1" a="1"/>
  <c r="C8" i="1" s="1"/>
  <c r="C2" i="1" s="1"/>
  <c r="M58" i="1" l="1"/>
  <c r="K58" i="1"/>
  <c r="M57" i="1"/>
  <c r="K57" i="1"/>
  <c r="M56" i="1"/>
  <c r="K56" i="1"/>
  <c r="M55" i="1"/>
  <c r="K55" i="1"/>
  <c r="M54" i="1"/>
  <c r="K54" i="1"/>
  <c r="M53" i="1"/>
  <c r="K53" i="1"/>
  <c r="M52" i="1"/>
  <c r="K52" i="1"/>
  <c r="M51" i="1"/>
  <c r="K51" i="1"/>
  <c r="M58" i="8"/>
  <c r="K58" i="8"/>
  <c r="F58" i="8"/>
  <c r="M57" i="8"/>
  <c r="K57" i="8"/>
  <c r="F57" i="8"/>
  <c r="M56" i="8"/>
  <c r="K56" i="8"/>
  <c r="F56" i="8"/>
  <c r="M55" i="8"/>
  <c r="K55" i="8"/>
  <c r="F55" i="8"/>
  <c r="M54" i="8"/>
  <c r="K54" i="8"/>
  <c r="F54" i="8"/>
  <c r="M53" i="8"/>
  <c r="K53" i="8"/>
  <c r="F53" i="8"/>
  <c r="C4" i="1"/>
  <c r="C7" i="1" s="1"/>
  <c r="F11" i="1"/>
  <c r="M11" i="1"/>
  <c r="K29" i="1"/>
  <c r="K11" i="1"/>
  <c r="K49" i="1"/>
  <c r="K50" i="1"/>
  <c r="K59" i="1"/>
  <c r="K60" i="1"/>
  <c r="K62" i="1"/>
  <c r="K63" i="1"/>
  <c r="K64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30" i="1"/>
  <c r="K31" i="1"/>
  <c r="K32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9" i="1"/>
  <c r="M60" i="1"/>
  <c r="M61" i="1"/>
  <c r="M62" i="1"/>
  <c r="M63" i="1"/>
  <c r="M64" i="1"/>
  <c r="M65" i="1"/>
  <c r="M60" i="8"/>
  <c r="F60" i="8"/>
  <c r="N5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<sst xmlns="http://schemas.openxmlformats.org/spreadsheetml/2006/main" count="249" uniqueCount="87">
  <si>
    <t>Date</t>
  </si>
  <si>
    <t>Comments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</si>
  <si>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</si>
  <si>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</si>
  <si>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</si>
  <si>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</si>
  <si>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</si>
  <si>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</si>
  <si>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</si>
  <si>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</si>
  <si>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</si>
  <si>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</si>
  <si>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</si>
  <si>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</si>
  <si>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</si>
  <si>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</si>
  <si>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RB</t>
  </si>
  <si>
    <t>AH</t>
  </si>
  <si>
    <t>Last_Price</t>
  </si>
  <si>
    <t>Old position</t>
  </si>
  <si>
    <t>New position</t>
  </si>
  <si>
    <t>Weights (%)</t>
  </si>
  <si>
    <t>Target allocation ($)</t>
  </si>
  <si>
    <t>Z3N</t>
  </si>
  <si>
    <t>3KTB</t>
  </si>
  <si>
    <t>HO</t>
  </si>
  <si>
    <t>HE</t>
  </si>
  <si>
    <t>Cash</t>
  </si>
  <si>
    <t>ZL</t>
  </si>
  <si>
    <t>XLE</t>
  </si>
  <si>
    <t>EZU</t>
  </si>
  <si>
    <t>ES Bear Put</t>
  </si>
  <si>
    <t>GS</t>
  </si>
  <si>
    <t>IPG</t>
  </si>
  <si>
    <t>KC</t>
  </si>
  <si>
    <t>NUE</t>
  </si>
  <si>
    <t>EWC</t>
  </si>
  <si>
    <t>PB</t>
  </si>
  <si>
    <t>EXR</t>
  </si>
  <si>
    <t>JCI</t>
  </si>
  <si>
    <t>CT</t>
  </si>
  <si>
    <t>PBW</t>
  </si>
  <si>
    <t>IT</t>
  </si>
  <si>
    <t>STIP</t>
  </si>
  <si>
    <t>IAU</t>
  </si>
  <si>
    <t>ZO</t>
  </si>
  <si>
    <t>TGT</t>
  </si>
  <si>
    <t>KSA</t>
  </si>
  <si>
    <t>GBX</t>
  </si>
  <si>
    <t>MAA</t>
  </si>
  <si>
    <t>ZB</t>
  </si>
  <si>
    <t>ZN</t>
  </si>
  <si>
    <t>BTP</t>
  </si>
  <si>
    <t>MRNA</t>
  </si>
  <si>
    <t>SB</t>
  </si>
  <si>
    <t>OAT</t>
  </si>
  <si>
    <t>MMC</t>
  </si>
  <si>
    <t>NG</t>
  </si>
  <si>
    <t>CYBA</t>
  </si>
  <si>
    <t>CARR</t>
  </si>
  <si>
    <t>WM</t>
  </si>
  <si>
    <t>NI</t>
  </si>
  <si>
    <t>LTPZ</t>
  </si>
  <si>
    <t>REGN</t>
  </si>
  <si>
    <t>IGLB</t>
  </si>
  <si>
    <t>EFX</t>
  </si>
  <si>
    <t>GOIL</t>
  </si>
  <si>
    <t>RMD</t>
  </si>
  <si>
    <t>RHI</t>
  </si>
  <si>
    <t>TEAM</t>
  </si>
  <si>
    <t>AON</t>
  </si>
  <si>
    <t>PLD</t>
  </si>
  <si>
    <t>FM</t>
  </si>
  <si>
    <t>ZSLME</t>
  </si>
  <si>
    <t>ORCL</t>
  </si>
  <si>
    <t>ORLY</t>
  </si>
  <si>
    <t>COIL</t>
  </si>
  <si>
    <t>ALB</t>
  </si>
  <si>
    <t>TMO</t>
  </si>
  <si>
    <t>ODFL</t>
  </si>
  <si>
    <t>CL</t>
  </si>
  <si>
    <t>ZS</t>
  </si>
  <si>
    <t>SCI</t>
  </si>
  <si>
    <t>CC</t>
  </si>
  <si>
    <t>Recommended by:Li Xiaoman</t>
  </si>
  <si>
    <t>Prepared and Checked by:Tang Jiayun</t>
  </si>
  <si>
    <t>Approved by:Lawrence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</si>
</sst>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\$#,##0.00;\-\$#,##0.00"/>
    <numFmt numFmtId="172" formatCode="_(&quot;$&quot;* #,##0.00000_);_(&quot;$&quot;* \(#,##0.00000\);_(&quot;$&quot;* &quot;-&quot;??_);_(@_)"/>
  </numFmts>
  <fonts count="19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69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9" fontId="2" fillId="0" borderId="0" xfId="0" applyNumberFormat="1" applyFont="1" applyAlignment="1">
      <alignment vertical="center"/>
    </xf>
    <xf numFmtId="169" fontId="0" fillId="0" borderId="0" xfId="0" applyNumberFormat="1"/>
    <xf numFmtId="0" fontId="0" fillId="2" borderId="0" xfId="0" applyFill="1" applyBorder="1"/>
    <xf numFmtId="169" fontId="4" fillId="2" borderId="1" xfId="5" applyNumberFormat="1" applyFont="1" applyFill="1" applyBorder="1"/>
    <xf numFmtId="169" fontId="2" fillId="0" borderId="0" xfId="0" applyNumberFormat="1" applyFont="1"/>
    <xf numFmtId="44" fontId="0" fillId="0" borderId="0" xfId="0" applyNumberFormat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0" fillId="0" borderId="0" xfId="0" applyAlignment="1">
      <alignment vertical="center"/>
    </xf>
    <xf numFmtId="0" fontId="15" fillId="2" borderId="0" xfId="0" applyFont="1" applyFill="1"/>
    <xf numFmtId="169" fontId="2" fillId="0" borderId="0" xfId="0" applyNumberFormat="1" applyFont="1" applyFill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71" fontId="2" fillId="0" borderId="0" xfId="0" applyNumberFormat="1" applyFont="1" applyBorder="1" applyAlignment="1">
      <alignment vertical="center"/>
    </xf>
    <xf numFmtId="172" fontId="2" fillId="0" borderId="0" xfId="1" applyNumberFormat="1" applyFont="1" applyBorder="1" applyAlignment="1">
      <alignment vertical="center"/>
    </xf>
    <xf numFmtId="0" fontId="0" fillId="2" borderId="1" xfId="0" applyFont="1" applyFill="1" applyBorder="1"/>
    <xf numFmtId="0" fontId="16" fillId="2" borderId="0" xfId="0" applyFont="1" applyFill="1"/>
    <xf numFmtId="0" fontId="17" fillId="2" borderId="0" xfId="0" applyFont="1" applyFill="1"/>
    <xf numFmtId="44" fontId="2" fillId="0" borderId="0" xfId="0" applyNumberFormat="1" applyFont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/>
    <cellStyle name="Normal" xfId="0" builtinId="0"/>
    <cellStyle name="Normal 2" xfId="2"/>
    <cellStyle name="Normal 4" xfId="6"/>
    <cellStyle name="Percent" xfId="5" builtinId="5"/>
    <cellStyle name="Percent 2" xfId="4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1175027</xdr:colOff>
      <xdr:row>6</xdr:row>
      <xdr:rowOff>2929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0:I66" totalsRowShown="0" headerRowDxfId="13" dataDxfId="11" headerRowBorderDxfId="12" tableBorderDxfId="10" totalsRowBorderDxfId="9">
  <autoFilter ref="A10:I66"/>
  <tableColumns count="9">
    <tableColumn id="1" name="Symbol" dataDxfId="8"/>
    <tableColumn id="2" name="SecType" dataDxfId="7"/>
    <tableColumn id="5" name="Last_Price" dataDxfId="6" dataCellStyle="Currency"/>
    <tableColumn id="12" name="Old position" dataDxfId="5" dataCellStyle="Currency"/>
    <tableColumn id="13" name="New position" dataDxfId="4" dataCellStyle="Currency"/>
    <tableColumn id="7" name="Change" dataDxfId="3">
      <calculatedColumnFormula>ROUND(Table1[[#This Row],[New position]]-Table1[[#This Row],[Old position]], -2)</calculatedColumnFormula>
    </tableColumn>
    <tableColumn id="4" name="Weights (%)" dataDxfId="2"/>
    <tableColumn id="3" name="Target allocation ($)" dataDxfId="1" dataCellStyle="Currency"/>
    <tableColumn id="8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78"/>
  <sheetViews>
    <sheetView tabSelected="1" topLeftCell="A52" zoomScaleNormal="100" workbookViewId="0">
      <selection activeCell="I75" sqref="I75"/>
    </sheetView>
  </sheetViews>
  <sheetFormatPr defaultColWidth="9.140625" defaultRowHeight="15"/>
  <cols>
    <col min="1" max="2" width="11.28515625" style="1" customWidth="1"/>
    <col min="3" max="3" width="15.42578125" style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6.140625" style="1" bestFit="1" customWidth="1"/>
    <col min="12" max="16384" width="9.140625" style="1"/>
  </cols>
  <sheetData>
    <row r="1" spans="1:14" s="28" customFormat="1" ht="12.75">
      <c r="A1" s="60" t="s">
        <v>0</v>
      </c>
      <c r="B1" s="60"/>
      <c r="C1" s="27">
        <v>44501</v>
      </c>
      <c r="E1" s="29"/>
      <c r="F1" s="29"/>
      <c r="H1" s="30"/>
    </row>
    <row r="2" spans="1:14" s="28" customFormat="1" ht="12.75">
      <c r="A2" s="60" t="s">
        <v>8</v>
      </c>
      <c r="B2" s="60"/>
      <c r="C2" s="31">
        <f>C8/C7</f>
        <v>4.1804675392375801</v>
      </c>
      <c r="D2" s="52"/>
      <c r="E2" s="33"/>
      <c r="F2" s="34"/>
      <c r="H2" s="55"/>
    </row>
    <row r="3" spans="1:14" s="28" customFormat="1" ht="13.5" customHeight="1">
      <c r="A3" s="61" t="s">
        <v>9</v>
      </c>
      <c r="B3" s="61"/>
      <c r="C3" s="39">
        <f>(C8-SUM(H38:H46))/C7</f>
        <v>2.3801170538480982</v>
      </c>
      <c r="D3" s="53"/>
      <c r="E3" s="33"/>
      <c r="F3" s="34"/>
      <c r="H3" s="35"/>
    </row>
    <row r="4" spans="1:14" s="28" customFormat="1" ht="12.75">
      <c r="A4" s="60" t="s">
        <v>6</v>
      </c>
      <c r="B4" s="60"/>
      <c r="C4" s="36">
        <f>66020384-C5</f>
        <v>65730384</v>
      </c>
      <c r="D4" s="54"/>
      <c r="E4" s="37"/>
      <c r="F4" s="37"/>
      <c r="H4" s="35"/>
    </row>
    <row r="5" spans="1:14" s="28" customFormat="1" ht="12.75">
      <c r="A5" s="60" t="s">
        <v>4</v>
      </c>
      <c r="B5" s="60"/>
      <c r="C5" s="36">
        <v>290000</v>
      </c>
      <c r="D5" s="32"/>
      <c r="E5" s="32"/>
      <c r="F5" s="37"/>
      <c r="H5" s="35"/>
      <c r="L5" s="28">
        <v>37377835</v>
      </c>
      <c r="M5" s="28">
        <v>2700000</v>
      </c>
      <c r="N5" s="28">
        <f>L5-M5</f>
        <v>34677835</v>
      </c>
    </row>
    <row r="6" spans="1:14" s="28" customFormat="1" ht="12.75">
      <c r="A6" s="60" t="s">
        <v>5</v>
      </c>
      <c r="B6" s="60"/>
      <c r="C6" s="36">
        <v>0</v>
      </c>
      <c r="D6" s="32"/>
      <c r="E6" s="37"/>
      <c r="F6" s="37"/>
      <c r="H6" s="35"/>
    </row>
    <row r="7" spans="1:14" s="28" customFormat="1" ht="12.75">
      <c r="A7" s="60" t="s">
        <v>7</v>
      </c>
      <c r="B7" s="60"/>
      <c r="C7" s="36">
        <f>C4+C5-C6</f>
        <v>66020384</v>
      </c>
      <c r="D7" s="54"/>
      <c r="E7" s="37"/>
      <c r="F7" s="37"/>
      <c r="G7" s="41"/>
    </row>
    <row r="8" spans="1:14" s="28" customFormat="1" ht="12" customHeight="1">
      <c r="A8" s="61" t="s">
        <v>3</v>
      </c>
      <c r="B8" s="61"/>
      <c r="C8" s="24" cm="1">
        <f t="array" ref="C8">SUM(ABS(Table1[Target allocation ($)]))</f>
        <v>275996072.24000013</v>
      </c>
      <c r="D8" s="54"/>
      <c r="E8" s="37"/>
      <c r="F8" s="37"/>
      <c r="H8" s="35"/>
      <c r="J8" s="38"/>
    </row>
    <row r="9" spans="1:14" s="14" customFormat="1" ht="1.5" hidden="1" customHeight="1">
      <c r="A9" s="12"/>
      <c r="B9" s="12"/>
      <c r="C9" s="9"/>
      <c r="D9" s="8"/>
      <c r="E9" s="8"/>
      <c r="F9" s="8"/>
      <c r="G9" s="9"/>
      <c r="H9" s="19"/>
      <c r="I9" s="1"/>
    </row>
    <row r="10" spans="1:14" s="2" customFormat="1" ht="12.75">
      <c r="A10" s="16" t="s">
        <v>11</v>
      </c>
      <c r="B10" s="17" t="s">
        <v>12</v>
      </c>
      <c r="C10" s="25" t="s">
        <v>18</v>
      </c>
      <c r="D10" s="17" t="s">
        <v>19</v>
      </c>
      <c r="E10" s="13" t="s">
        <v>20</v>
      </c>
      <c r="F10" s="13" t="s">
        <v>2</v>
      </c>
      <c r="G10" s="17" t="s">
        <v>21</v>
      </c>
      <c r="H10" s="20" t="s">
        <v>22</v>
      </c>
      <c r="I10" s="23" t="s">
        <v>1</v>
      </c>
    </row>
    <row r="11" spans="1:14" s="2" customFormat="1">
      <c r="A11" s="18" t="s">
        <v>32</v>
      </c>
      <c r="B11" s="18" t="s">
        <v>13</v>
      </c>
      <c r="C11" s="40">
        <v>416.8</v>
      </c>
      <c r="D11" s="18">
        <v>2782</v>
      </c>
      <c r="E11" s="18">
        <v>2876</v>
      </c>
      <c r="F11" s="18">
        <f>Table1[[#This Row],[New position]]-Table1[[#This Row],[Old position]]</f>
        <v>94</v>
      </c>
      <c r="G11" s="26">
        <v>0.29799999999999999</v>
      </c>
      <c r="H11" s="21">
        <v>1198671.17</v>
      </c>
      <c r="I11" s="22"/>
      <c r="J11"/>
      <c r="K11" s="59">
        <f>Table1[[#This Row],[New position]]*Table1[[#This Row],[Last_Price]]</f>
        <v>1198716.8</v>
      </c>
      <c r="L11" s="50">
        <v>-0.89900000000000002</v>
      </c>
      <c r="M11" s="2">
        <f>IF(ABS(L11)&gt;3,Table1[[#This Row],[New position]],Table1[[#This Row],[Old position]])</f>
        <v>2782</v>
      </c>
    </row>
    <row r="12" spans="1:14">
      <c r="A12" s="18" t="s">
        <v>38</v>
      </c>
      <c r="B12" s="18" t="s">
        <v>13</v>
      </c>
      <c r="C12" s="40">
        <v>197.37</v>
      </c>
      <c r="D12" s="18">
        <v>5997</v>
      </c>
      <c r="E12" s="18">
        <v>5997</v>
      </c>
      <c r="F12" s="18">
        <f>Table1[[#This Row],[New position]]-Table1[[#This Row],[Old position]]</f>
        <v>0</v>
      </c>
      <c r="G12" s="26">
        <v>0.29799999999999999</v>
      </c>
      <c r="H12" s="21">
        <v>1198671.17</v>
      </c>
      <c r="I12" s="11"/>
      <c r="K12" s="59">
        <f>Table1[[#This Row],[New position]]*Table1[[#This Row],[Last_Price]]</f>
        <v>1183627.8900000001</v>
      </c>
      <c r="L12" s="50">
        <v>0.52400000000000002</v>
      </c>
      <c r="M12" s="2">
        <f>IF(ABS(L12)&gt;3,Table1[[#This Row],[New position]],Table1[[#This Row],[Old position]])</f>
        <v>5997</v>
      </c>
    </row>
    <row r="13" spans="1:14">
      <c r="A13" s="18" t="s">
        <v>39</v>
      </c>
      <c r="B13" s="18" t="s">
        <v>13</v>
      </c>
      <c r="C13" s="40">
        <v>73.37</v>
      </c>
      <c r="D13" s="18">
        <v>16204</v>
      </c>
      <c r="E13" s="18">
        <v>0</v>
      </c>
      <c r="F13" s="18">
        <f>Table1[[#This Row],[New position]]-Table1[[#This Row],[Old position]]</f>
        <v>-16204</v>
      </c>
      <c r="G13" s="26">
        <v>0</v>
      </c>
      <c r="H13" s="21">
        <v>0</v>
      </c>
      <c r="I13" s="11"/>
      <c r="K13" s="59">
        <f>Table1[[#This Row],[New position]]*Table1[[#This Row],[Last_Price]]</f>
        <v>0</v>
      </c>
      <c r="L13" s="50">
        <v>1.137</v>
      </c>
      <c r="M13" s="2">
        <f>IF(ABS(L13)&gt;3,Table1[[#This Row],[New position]],Table1[[#This Row],[Old position]])</f>
        <v>16204</v>
      </c>
    </row>
    <row r="14" spans="1:14">
      <c r="A14" s="18" t="s">
        <v>42</v>
      </c>
      <c r="B14" s="18" t="s">
        <v>13</v>
      </c>
      <c r="C14" s="40">
        <v>337.44</v>
      </c>
      <c r="D14" s="18">
        <v>3554</v>
      </c>
      <c r="E14" s="18">
        <v>3554</v>
      </c>
      <c r="F14" s="18">
        <f>Table1[[#This Row],[New position]]-Table1[[#This Row],[Old position]]</f>
        <v>0</v>
      </c>
      <c r="G14" s="26">
        <v>0.29799999999999999</v>
      </c>
      <c r="H14" s="21">
        <v>1198671.17</v>
      </c>
      <c r="I14" s="11"/>
      <c r="K14" s="59">
        <f>Table1[[#This Row],[New position]]*Table1[[#This Row],[Last_Price]]</f>
        <v>1199261.76</v>
      </c>
      <c r="L14" s="50">
        <v>-0.81599999999999995</v>
      </c>
      <c r="M14" s="2">
        <f>IF(ABS(L14)&gt;3,Table1[[#This Row],[New position]],Table1[[#This Row],[Old position]])</f>
        <v>3554</v>
      </c>
    </row>
    <row r="15" spans="1:14">
      <c r="A15" s="18" t="s">
        <v>49</v>
      </c>
      <c r="B15" s="18" t="s">
        <v>13</v>
      </c>
      <c r="C15" s="40">
        <v>204.21</v>
      </c>
      <c r="D15" s="18">
        <v>5654</v>
      </c>
      <c r="E15" s="18">
        <v>5870</v>
      </c>
      <c r="F15" s="18">
        <f>Table1[[#This Row],[New position]]-Table1[[#This Row],[Old position]]</f>
        <v>216</v>
      </c>
      <c r="G15" s="26">
        <v>0.29799999999999999</v>
      </c>
      <c r="H15" s="21">
        <v>1198671.17</v>
      </c>
      <c r="I15" s="11"/>
      <c r="K15" s="59">
        <f>Table1[[#This Row],[New position]]*Table1[[#This Row],[Last_Price]]</f>
        <v>1198712.7</v>
      </c>
      <c r="L15" s="50"/>
      <c r="M15" s="2">
        <f>IF(ABS(L15)&gt;3,Table1[[#This Row],[New position]],Table1[[#This Row],[Old position]])</f>
        <v>5654</v>
      </c>
    </row>
    <row r="16" spans="1:14">
      <c r="A16" s="18" t="s">
        <v>53</v>
      </c>
      <c r="B16" s="18" t="s">
        <v>13</v>
      </c>
      <c r="C16" s="40">
        <v>334.52</v>
      </c>
      <c r="D16" s="18">
        <v>3288</v>
      </c>
      <c r="E16" s="18">
        <v>3583</v>
      </c>
      <c r="F16" s="18">
        <f>Table1[[#This Row],[New position]]-Table1[[#This Row],[Old position]]</f>
        <v>295</v>
      </c>
      <c r="G16" s="26">
        <v>0.29799999999999999</v>
      </c>
      <c r="H16" s="21">
        <v>1198671.17</v>
      </c>
      <c r="I16" s="11"/>
      <c r="K16" s="59">
        <f>Table1[[#This Row],[New position]]*Table1[[#This Row],[Last_Price]]</f>
        <v>1198585.1599999999</v>
      </c>
      <c r="L16" s="50">
        <v>0.40699999999999997</v>
      </c>
      <c r="M16" s="2">
        <f>IF(ABS(L16)&gt;3,Table1[[#This Row],[New position]],Table1[[#This Row],[Old position]])</f>
        <v>3288</v>
      </c>
    </row>
    <row r="17" spans="1:13">
      <c r="A17" s="18" t="s">
        <v>56</v>
      </c>
      <c r="B17" s="18" t="s">
        <v>13</v>
      </c>
      <c r="C17" s="40">
        <v>166.8</v>
      </c>
      <c r="D17" s="18">
        <v>6933</v>
      </c>
      <c r="E17" s="18">
        <v>0</v>
      </c>
      <c r="F17" s="18">
        <f>Table1[[#This Row],[New position]]-Table1[[#This Row],[Old position]]</f>
        <v>-6933</v>
      </c>
      <c r="G17" s="26">
        <v>0</v>
      </c>
      <c r="H17" s="21">
        <v>0</v>
      </c>
      <c r="I17" s="11"/>
      <c r="K17" s="59">
        <f>Table1[[#This Row],[New position]]*Table1[[#This Row],[Last_Price]]</f>
        <v>0</v>
      </c>
      <c r="L17" s="50">
        <v>1.399</v>
      </c>
      <c r="M17" s="2">
        <f>IF(ABS(L17)&gt;3,Table1[[#This Row],[New position]],Table1[[#This Row],[Old position]])</f>
        <v>6933</v>
      </c>
    </row>
    <row r="18" spans="1:13">
      <c r="A18" s="18" t="s">
        <v>60</v>
      </c>
      <c r="B18" s="18" t="s">
        <v>13</v>
      </c>
      <c r="C18" s="40">
        <v>161.4</v>
      </c>
      <c r="D18" s="18">
        <v>7492</v>
      </c>
      <c r="E18" s="18">
        <v>7492</v>
      </c>
      <c r="F18" s="18">
        <f>Table1[[#This Row],[New position]]-Table1[[#This Row],[Old position]]</f>
        <v>0</v>
      </c>
      <c r="G18" s="26">
        <v>0.29799999999999999</v>
      </c>
      <c r="H18" s="21">
        <v>1198671.17</v>
      </c>
      <c r="I18" s="49"/>
      <c r="K18" s="59">
        <f>Table1[[#This Row],[New position]]*Table1[[#This Row],[Last_Price]]</f>
        <v>1209208.8</v>
      </c>
      <c r="L18" s="50">
        <v>1.839</v>
      </c>
      <c r="M18" s="2">
        <f>IF(ABS(L18)&gt;3,Table1[[#This Row],[New position]],Table1[[#This Row],[Old position]])</f>
        <v>7492</v>
      </c>
    </row>
    <row r="19" spans="1:13">
      <c r="A19" s="18" t="s">
        <v>65</v>
      </c>
      <c r="B19" s="18" t="s">
        <v>13</v>
      </c>
      <c r="C19" s="40">
        <v>277.43</v>
      </c>
      <c r="D19" s="18">
        <v>4213</v>
      </c>
      <c r="E19" s="18">
        <v>4213</v>
      </c>
      <c r="F19" s="18">
        <f>Table1[[#This Row],[New position]]-Table1[[#This Row],[Old position]]</f>
        <v>0</v>
      </c>
      <c r="G19" s="26">
        <v>0.29799999999999999</v>
      </c>
      <c r="H19" s="21">
        <v>1198671.17</v>
      </c>
      <c r="I19" s="11"/>
      <c r="K19" s="59">
        <f>Table1[[#This Row],[New position]]*Table1[[#This Row],[Last_Price]]</f>
        <v>1168812.5900000001</v>
      </c>
      <c r="L19" s="50"/>
      <c r="M19" s="2">
        <f>IF(ABS(L19)&gt;3,Table1[[#This Row],[New position]],Table1[[#This Row],[Old position]])</f>
        <v>4213</v>
      </c>
    </row>
    <row r="20" spans="1:13">
      <c r="A20" s="18" t="s">
        <v>67</v>
      </c>
      <c r="B20" s="18" t="s">
        <v>13</v>
      </c>
      <c r="C20" s="40">
        <v>263.89999999999998</v>
      </c>
      <c r="D20" s="18">
        <v>2158</v>
      </c>
      <c r="E20" s="18">
        <v>2271</v>
      </c>
      <c r="F20" s="18">
        <f>Table1[[#This Row],[New position]]-Table1[[#This Row],[Old position]]</f>
        <v>113</v>
      </c>
      <c r="G20" s="26">
        <v>0.14899999999999999</v>
      </c>
      <c r="H20" s="21">
        <v>599335.59</v>
      </c>
      <c r="I20" s="11"/>
      <c r="K20" s="59">
        <f>Table1[[#This Row],[New position]]*Table1[[#This Row],[Last_Price]]</f>
        <v>599316.89999999991</v>
      </c>
      <c r="L20" s="50">
        <v>-1.0189999999999999</v>
      </c>
      <c r="M20" s="2">
        <f>IF(ABS(L20)&gt;3,Table1[[#This Row],[New position]],Table1[[#This Row],[Old position]])</f>
        <v>2158</v>
      </c>
    </row>
    <row r="21" spans="1:13">
      <c r="A21" s="18" t="s">
        <v>68</v>
      </c>
      <c r="B21" s="18" t="s">
        <v>13</v>
      </c>
      <c r="C21" s="40">
        <v>113.07</v>
      </c>
      <c r="D21" s="18">
        <v>10573</v>
      </c>
      <c r="E21" s="18">
        <v>10573</v>
      </c>
      <c r="F21" s="18">
        <f>Table1[[#This Row],[New position]]-Table1[[#This Row],[Old position]]</f>
        <v>0</v>
      </c>
      <c r="G21" s="26">
        <v>0.29799999999999999</v>
      </c>
      <c r="H21" s="21">
        <v>1198671.17</v>
      </c>
      <c r="I21" s="11"/>
      <c r="K21" s="59">
        <f>Table1[[#This Row],[New position]]*Table1[[#This Row],[Last_Price]]</f>
        <v>1195489.1099999999</v>
      </c>
      <c r="L21" s="50"/>
      <c r="M21" s="2">
        <f>IF(ABS(L21)&gt;3,Table1[[#This Row],[New position]],Table1[[#This Row],[Old position]])</f>
        <v>10573</v>
      </c>
    </row>
    <row r="22" spans="1:13">
      <c r="A22" s="18" t="s">
        <v>69</v>
      </c>
      <c r="B22" s="18" t="s">
        <v>13</v>
      </c>
      <c r="C22" s="40">
        <v>459</v>
      </c>
      <c r="D22" s="18">
        <v>2552</v>
      </c>
      <c r="E22" s="18">
        <v>2552</v>
      </c>
      <c r="F22" s="18">
        <f>Table1[[#This Row],[New position]]-Table1[[#This Row],[Old position]]</f>
        <v>0</v>
      </c>
      <c r="G22" s="26">
        <v>0.29799999999999999</v>
      </c>
      <c r="H22" s="21">
        <v>1198671.17</v>
      </c>
      <c r="I22" s="51"/>
      <c r="K22" s="59">
        <f>Table1[[#This Row],[New position]]*Table1[[#This Row],[Last_Price]]</f>
        <v>1171368</v>
      </c>
      <c r="L22" s="50">
        <v>1.095</v>
      </c>
      <c r="M22" s="2">
        <f>IF(ABS(L22)&gt;3,Table1[[#This Row],[New position]],Table1[[#This Row],[Old position]])</f>
        <v>2552</v>
      </c>
    </row>
    <row r="23" spans="1:13">
      <c r="A23" s="18" t="s">
        <v>70</v>
      </c>
      <c r="B23" s="18" t="s">
        <v>13</v>
      </c>
      <c r="C23" s="40">
        <v>319.89999999999998</v>
      </c>
      <c r="D23" s="18">
        <v>3668</v>
      </c>
      <c r="E23" s="18">
        <v>3668</v>
      </c>
      <c r="F23" s="18">
        <f>Table1[[#This Row],[New position]]-Table1[[#This Row],[Old position]]</f>
        <v>0</v>
      </c>
      <c r="G23" s="26">
        <v>0.29799999999999999</v>
      </c>
      <c r="H23" s="21">
        <v>1198671.17</v>
      </c>
      <c r="I23" s="11"/>
      <c r="K23" s="59">
        <f>Table1[[#This Row],[New position]]*Table1[[#This Row],[Last_Price]]</f>
        <v>1173393.2</v>
      </c>
      <c r="L23" s="50">
        <v>-1.0660000000000001</v>
      </c>
      <c r="M23" s="2">
        <f>IF(ABS(L23)&gt;3,Table1[[#This Row],[New position]],Table1[[#This Row],[Old position]])</f>
        <v>3668</v>
      </c>
    </row>
    <row r="24" spans="1:13">
      <c r="A24" s="18" t="s">
        <v>71</v>
      </c>
      <c r="B24" s="18" t="s">
        <v>13</v>
      </c>
      <c r="C24" s="40">
        <v>145.4</v>
      </c>
      <c r="D24" s="18">
        <v>3998</v>
      </c>
      <c r="E24" s="18">
        <v>4122</v>
      </c>
      <c r="F24" s="18">
        <f>Table1[[#This Row],[New position]]-Table1[[#This Row],[Old position]]</f>
        <v>124</v>
      </c>
      <c r="G24" s="26">
        <v>0.14899999999999999</v>
      </c>
      <c r="H24" s="21">
        <v>599335.59</v>
      </c>
      <c r="I24" s="11"/>
      <c r="K24" s="59">
        <f>Table1[[#This Row],[New position]]*Table1[[#This Row],[Last_Price]]</f>
        <v>599338.80000000005</v>
      </c>
      <c r="L24" s="50">
        <v>1.19</v>
      </c>
      <c r="M24" s="2">
        <f>IF(ABS(L24)&gt;3,Table1[[#This Row],[New position]],Table1[[#This Row],[Old position]])</f>
        <v>3998</v>
      </c>
    </row>
    <row r="25" spans="1:13">
      <c r="A25" s="18" t="s">
        <v>74</v>
      </c>
      <c r="B25" s="18" t="s">
        <v>13</v>
      </c>
      <c r="C25" s="40">
        <v>96.28</v>
      </c>
      <c r="D25" s="18">
        <v>11833</v>
      </c>
      <c r="E25" s="18">
        <v>12450</v>
      </c>
      <c r="F25" s="18">
        <f>Table1[[#This Row],[New position]]-Table1[[#This Row],[Old position]]</f>
        <v>617</v>
      </c>
      <c r="G25" s="26">
        <v>0.29799999999999999</v>
      </c>
      <c r="H25" s="21">
        <v>1198671.17</v>
      </c>
      <c r="I25" s="11"/>
      <c r="K25" s="59">
        <f>Table1[[#This Row],[New position]]*Table1[[#This Row],[Last_Price]]</f>
        <v>1198686</v>
      </c>
      <c r="L25" s="50">
        <v>-0.443</v>
      </c>
      <c r="M25" s="2">
        <f>IF(ABS(L25)&gt;3,Table1[[#This Row],[New position]],Table1[[#This Row],[Old position]])</f>
        <v>11833</v>
      </c>
    </row>
    <row r="26" spans="1:13">
      <c r="A26" s="18" t="s">
        <v>75</v>
      </c>
      <c r="B26" s="18" t="s">
        <v>13</v>
      </c>
      <c r="C26" s="40">
        <v>622.32000000000005</v>
      </c>
      <c r="D26" s="18">
        <v>1857</v>
      </c>
      <c r="E26" s="18">
        <v>963</v>
      </c>
      <c r="F26" s="18">
        <f>Table1[[#This Row],[New position]]-Table1[[#This Row],[Old position]]</f>
        <v>-894</v>
      </c>
      <c r="G26" s="26">
        <v>0.14899999999999999</v>
      </c>
      <c r="H26" s="21">
        <v>599335.59</v>
      </c>
      <c r="I26" s="11"/>
      <c r="K26" s="59">
        <f>Table1[[#This Row],[New position]]*Table1[[#This Row],[Last_Price]]</f>
        <v>599294.16</v>
      </c>
      <c r="L26" s="50">
        <v>1.1539999999999999</v>
      </c>
      <c r="M26" s="2">
        <f>IF(ABS(L26)&gt;3,Table1[[#This Row],[New position]],Table1[[#This Row],[Old position]])</f>
        <v>1857</v>
      </c>
    </row>
    <row r="27" spans="1:13">
      <c r="A27" s="18" t="s">
        <v>77</v>
      </c>
      <c r="B27" s="18" t="s">
        <v>13</v>
      </c>
      <c r="C27" s="40">
        <v>255</v>
      </c>
      <c r="D27" s="18">
        <v>0</v>
      </c>
      <c r="E27" s="18">
        <v>2350</v>
      </c>
      <c r="F27" s="18">
        <f>Table1[[#This Row],[New position]]-Table1[[#This Row],[Old position]]</f>
        <v>2350</v>
      </c>
      <c r="G27" s="26">
        <v>0.14899999999999999</v>
      </c>
      <c r="H27" s="21">
        <v>599335.59</v>
      </c>
      <c r="I27" s="11"/>
      <c r="K27" s="59">
        <f>Table1[[#This Row],[New position]]*Table1[[#This Row],[Last_Price]]</f>
        <v>599250</v>
      </c>
      <c r="L27" s="50">
        <v>-1.601</v>
      </c>
      <c r="M27" s="2">
        <f>IF(ABS(L27)&gt;3,Table1[[#This Row],[New position]],Table1[[#This Row],[Old position]])</f>
        <v>0</v>
      </c>
    </row>
    <row r="28" spans="1:13">
      <c r="A28" s="18" t="s">
        <v>78</v>
      </c>
      <c r="B28" s="18" t="s">
        <v>13</v>
      </c>
      <c r="C28" s="40">
        <v>633.07000000000005</v>
      </c>
      <c r="D28" s="18">
        <v>0</v>
      </c>
      <c r="E28" s="18">
        <v>1893</v>
      </c>
      <c r="F28" s="18">
        <f>Table1[[#This Row],[New position]]-Table1[[#This Row],[Old position]]</f>
        <v>1893</v>
      </c>
      <c r="G28" s="26">
        <v>0.29799999999999999</v>
      </c>
      <c r="H28" s="21">
        <v>1198671.17</v>
      </c>
      <c r="I28" s="11"/>
      <c r="K28" s="59">
        <f>Table1[[#This Row],[New position]]*Table1[[#This Row],[Last_Price]]</f>
        <v>1198401.51</v>
      </c>
      <c r="L28" s="50">
        <v>3.165</v>
      </c>
      <c r="M28" s="2">
        <f>IF(ABS(L28)&gt;3,Table1[[#This Row],[New position]],Table1[[#This Row],[Old position]])</f>
        <v>1893</v>
      </c>
    </row>
    <row r="29" spans="1:13">
      <c r="A29" s="18" t="s">
        <v>79</v>
      </c>
      <c r="B29" s="18" t="s">
        <v>13</v>
      </c>
      <c r="C29" s="40">
        <v>341.35</v>
      </c>
      <c r="D29" s="18">
        <v>0</v>
      </c>
      <c r="E29" s="18">
        <v>3512</v>
      </c>
      <c r="F29" s="18">
        <f>Table1[[#This Row],[New position]]-Table1[[#This Row],[Old position]]</f>
        <v>3512</v>
      </c>
      <c r="G29" s="26">
        <v>0.29799999999999999</v>
      </c>
      <c r="H29" s="21">
        <v>1198671.17</v>
      </c>
      <c r="I29" s="11"/>
      <c r="K29" s="59">
        <f>Table1[[#This Row],[New position]]*Table1[[#This Row],[Last_Price]]</f>
        <v>1198821.2000000002</v>
      </c>
      <c r="L29" s="50">
        <v>-0.34200000000000003</v>
      </c>
      <c r="M29" s="2">
        <f>IF(ABS(L29)&gt;3,Table1[[#This Row],[New position]],Table1[[#This Row],[Old position]])</f>
        <v>0</v>
      </c>
    </row>
    <row r="30" spans="1:13">
      <c r="A30" s="18" t="s">
        <v>10</v>
      </c>
      <c r="B30" s="18" t="s">
        <v>13</v>
      </c>
      <c r="C30" s="40">
        <v>387.72</v>
      </c>
      <c r="D30" s="18">
        <v>273990</v>
      </c>
      <c r="E30" s="18">
        <v>282343</v>
      </c>
      <c r="F30" s="18">
        <f>Table1[[#This Row],[New position]]-Table1[[#This Row],[Old position]]</f>
        <v>8353</v>
      </c>
      <c r="G30" s="26">
        <v>27.17</v>
      </c>
      <c r="H30" s="21">
        <v>109469903.76000001</v>
      </c>
      <c r="I30" s="58"/>
      <c r="K30" s="59">
        <f>Table1[[#This Row],[New position]]*Table1[[#This Row],[Last_Price]]</f>
        <v>109470027.96000001</v>
      </c>
      <c r="L30" s="50">
        <v>1.2669999999999999</v>
      </c>
      <c r="M30" s="2">
        <f>IF(ABS(L30)&gt;3,Table1[[#This Row],[New position]],Table1[[#This Row],[Old position]])</f>
        <v>273990</v>
      </c>
    </row>
    <row r="31" spans="1:13">
      <c r="A31" s="18" t="s">
        <v>29</v>
      </c>
      <c r="B31" s="18" t="s">
        <v>13</v>
      </c>
      <c r="C31" s="40">
        <v>57.88</v>
      </c>
      <c r="D31" s="18">
        <v>32979</v>
      </c>
      <c r="E31" s="18">
        <v>32979</v>
      </c>
      <c r="F31" s="18">
        <f>Table1[[#This Row],[New position]]-Table1[[#This Row],[Old position]]</f>
        <v>0</v>
      </c>
      <c r="G31" s="26">
        <v>0.48099999999999998</v>
      </c>
      <c r="H31" s="21">
        <v>1938583.69</v>
      </c>
      <c r="I31" s="58"/>
      <c r="K31" s="59">
        <f>Table1[[#This Row],[New position]]*Table1[[#This Row],[Last_Price]]</f>
        <v>1908824.52</v>
      </c>
      <c r="L31" s="50">
        <v>1.014</v>
      </c>
      <c r="M31" s="2">
        <f>IF(ABS(L31)&gt;3,Table1[[#This Row],[New position]],Table1[[#This Row],[Old position]])</f>
        <v>32979</v>
      </c>
    </row>
    <row r="32" spans="1:13">
      <c r="A32" s="18" t="s">
        <v>41</v>
      </c>
      <c r="B32" s="18" t="s">
        <v>13</v>
      </c>
      <c r="C32" s="40">
        <v>90.49</v>
      </c>
      <c r="D32" s="18">
        <v>21428</v>
      </c>
      <c r="E32" s="18">
        <v>21428</v>
      </c>
      <c r="F32" s="18">
        <f>Table1[[#This Row],[New position]]-Table1[[#This Row],[Old position]]</f>
        <v>0</v>
      </c>
      <c r="G32" s="26">
        <v>0.48099999999999998</v>
      </c>
      <c r="H32" s="21">
        <v>1938583.69</v>
      </c>
      <c r="I32" s="11"/>
      <c r="K32" s="59">
        <f>Table1[[#This Row],[New position]]*Table1[[#This Row],[Last_Price]]</f>
        <v>1939019.72</v>
      </c>
      <c r="L32" s="50">
        <v>-1.4450000000000001</v>
      </c>
      <c r="M32" s="2">
        <f>IF(ABS(L32)&gt;3,Table1[[#This Row],[New position]],Table1[[#This Row],[Old position]])</f>
        <v>21428</v>
      </c>
    </row>
    <row r="33" spans="1:13">
      <c r="A33" s="18">
        <v>2823</v>
      </c>
      <c r="B33" s="18" t="s">
        <v>13</v>
      </c>
      <c r="C33" s="40">
        <v>2.39</v>
      </c>
      <c r="D33" s="18">
        <v>780000</v>
      </c>
      <c r="E33" s="18">
        <v>811100</v>
      </c>
      <c r="F33" s="18">
        <f>Table1[[#This Row],[New position]]-Table1[[#This Row],[Old position]]</f>
        <v>31100</v>
      </c>
      <c r="G33" s="26">
        <v>0.48099999999999998</v>
      </c>
      <c r="H33" s="21">
        <v>1938583.69</v>
      </c>
      <c r="I33" s="48"/>
      <c r="K33" s="59">
        <f>Table1[[#This Row],[New position]]*Table1[[#This Row],[Last_Price]]</f>
        <v>1938529</v>
      </c>
      <c r="L33" s="50">
        <v>2.0830000000000002</v>
      </c>
      <c r="M33" s="2">
        <f>IF(ABS(L33)&gt;3,Table1[[#This Row],[New position]],Table1[[#This Row],[Old position]])</f>
        <v>780000</v>
      </c>
    </row>
    <row r="34" spans="1:13">
      <c r="A34" s="18">
        <v>2800</v>
      </c>
      <c r="B34" s="18" t="s">
        <v>13</v>
      </c>
      <c r="C34" s="40">
        <v>3.25</v>
      </c>
      <c r="D34" s="18">
        <v>572500</v>
      </c>
      <c r="E34" s="18">
        <v>596500</v>
      </c>
      <c r="F34" s="18">
        <f>Table1[[#This Row],[New position]]-Table1[[#This Row],[Old position]]</f>
        <v>24000</v>
      </c>
      <c r="G34" s="26">
        <v>0.48099999999999998</v>
      </c>
      <c r="H34" s="21">
        <v>1938583.69</v>
      </c>
      <c r="I34" s="11"/>
      <c r="K34" s="59">
        <f>Table1[[#This Row],[New position]]*Table1[[#This Row],[Last_Price]]</f>
        <v>1938625</v>
      </c>
      <c r="L34" s="50">
        <v>3.198</v>
      </c>
      <c r="M34" s="2">
        <f>IF(ABS(L34)&gt;3,Table1[[#This Row],[New position]],Table1[[#This Row],[Old position]])</f>
        <v>596500</v>
      </c>
    </row>
    <row r="35" spans="1:13">
      <c r="A35" s="18" t="s">
        <v>36</v>
      </c>
      <c r="B35" s="18" t="s">
        <v>13</v>
      </c>
      <c r="C35" s="40">
        <v>39.18</v>
      </c>
      <c r="D35" s="18">
        <v>48200</v>
      </c>
      <c r="E35" s="18">
        <v>48200</v>
      </c>
      <c r="F35" s="18">
        <f>Table1[[#This Row],[New position]]-Table1[[#This Row],[Old position]]</f>
        <v>0</v>
      </c>
      <c r="G35" s="26">
        <v>0.48099999999999998</v>
      </c>
      <c r="H35" s="21">
        <v>1938583.69</v>
      </c>
      <c r="I35" s="11"/>
      <c r="K35" s="59">
        <f>Table1[[#This Row],[New position]]*Table1[[#This Row],[Last_Price]]</f>
        <v>1888476</v>
      </c>
      <c r="L35" s="50">
        <v>1.794</v>
      </c>
      <c r="M35" s="2">
        <f>IF(ABS(L35)&gt;3,Table1[[#This Row],[New position]],Table1[[#This Row],[Old position]])</f>
        <v>48200</v>
      </c>
    </row>
    <row r="36" spans="1:13">
      <c r="A36" s="18" t="s">
        <v>47</v>
      </c>
      <c r="B36" s="18" t="s">
        <v>13</v>
      </c>
      <c r="C36" s="40">
        <v>43.23</v>
      </c>
      <c r="D36" s="18">
        <v>43264</v>
      </c>
      <c r="E36" s="18">
        <v>44843</v>
      </c>
      <c r="F36" s="18">
        <f>Table1[[#This Row],[New position]]-Table1[[#This Row],[Old position]]</f>
        <v>1579</v>
      </c>
      <c r="G36" s="26">
        <v>0.48099999999999998</v>
      </c>
      <c r="H36" s="21">
        <v>1938583.69</v>
      </c>
      <c r="I36" s="11"/>
      <c r="K36" s="59">
        <f>Table1[[#This Row],[New position]]*Table1[[#This Row],[Last_Price]]</f>
        <v>1938562.89</v>
      </c>
      <c r="L36" s="50">
        <v>1.581</v>
      </c>
      <c r="M36" s="2">
        <f>IF(ABS(L36)&gt;3,Table1[[#This Row],[New position]],Table1[[#This Row],[Old position]])</f>
        <v>43264</v>
      </c>
    </row>
    <row r="37" spans="1:13">
      <c r="A37" s="18" t="s">
        <v>72</v>
      </c>
      <c r="B37" s="18" t="s">
        <v>13</v>
      </c>
      <c r="C37" s="40">
        <v>36.15</v>
      </c>
      <c r="D37" s="18">
        <v>52807</v>
      </c>
      <c r="E37" s="18">
        <v>52807</v>
      </c>
      <c r="F37" s="18">
        <f>Table1[[#This Row],[New position]]-Table1[[#This Row],[Old position]]</f>
        <v>0</v>
      </c>
      <c r="G37" s="26">
        <v>0.48099999999999998</v>
      </c>
      <c r="H37" s="21">
        <v>1938583.69</v>
      </c>
      <c r="I37" s="47"/>
      <c r="K37" s="59">
        <f>Table1[[#This Row],[New position]]*Table1[[#This Row],[Last_Price]]</f>
        <v>1908973.0499999998</v>
      </c>
      <c r="L37" s="50">
        <v>-1.0680000000000001</v>
      </c>
      <c r="M37" s="2">
        <f>IF(ABS(L37)&gt;3,Table1[[#This Row],[New position]],Table1[[#This Row],[Old position]])</f>
        <v>52807</v>
      </c>
    </row>
    <row r="38" spans="1:13">
      <c r="A38" s="18" t="s">
        <v>43</v>
      </c>
      <c r="B38" s="18" t="s">
        <v>13</v>
      </c>
      <c r="C38" s="40">
        <v>105.94</v>
      </c>
      <c r="D38" s="18">
        <v>178733</v>
      </c>
      <c r="E38" s="18">
        <v>190162</v>
      </c>
      <c r="F38" s="18">
        <f>Table1[[#This Row],[New position]]-Table1[[#This Row],[Old position]]</f>
        <v>11429</v>
      </c>
      <c r="G38" s="26">
        <v>5</v>
      </c>
      <c r="H38" s="21">
        <v>20145733.960000001</v>
      </c>
      <c r="I38" s="11"/>
      <c r="K38" s="59">
        <f>Table1[[#This Row],[New position]]*Table1[[#This Row],[Last_Price]]</f>
        <v>20145762.280000001</v>
      </c>
      <c r="L38" s="50">
        <v>1.823</v>
      </c>
      <c r="M38" s="2">
        <f>IF(ABS(L38)&gt;3,Table1[[#This Row],[New position]],Table1[[#This Row],[Old position]])</f>
        <v>178733</v>
      </c>
    </row>
    <row r="39" spans="1:13" ht="14.25" customHeight="1">
      <c r="A39" s="18" t="s">
        <v>62</v>
      </c>
      <c r="B39" s="18" t="s">
        <v>13</v>
      </c>
      <c r="C39" s="40">
        <v>88.48</v>
      </c>
      <c r="D39" s="18">
        <v>127036</v>
      </c>
      <c r="E39" s="18">
        <v>136612</v>
      </c>
      <c r="F39" s="18">
        <f>Table1[[#This Row],[New position]]-Table1[[#This Row],[Old position]]</f>
        <v>9576</v>
      </c>
      <c r="G39" s="26">
        <v>3</v>
      </c>
      <c r="H39" s="21">
        <v>12087440.380000001</v>
      </c>
      <c r="I39" s="49"/>
      <c r="K39" s="59">
        <f>Table1[[#This Row],[New position]]*Table1[[#This Row],[Last_Price]]</f>
        <v>12087429.76</v>
      </c>
      <c r="L39" s="50">
        <v>1.2709999999999999</v>
      </c>
      <c r="M39" s="2">
        <f>IF(ABS(L39)&gt;3,Table1[[#This Row],[New position]],Table1[[#This Row],[Old position]])</f>
        <v>127036</v>
      </c>
    </row>
    <row r="40" spans="1:13" ht="14.25" customHeight="1">
      <c r="A40" s="18" t="s">
        <v>51</v>
      </c>
      <c r="B40" s="18" t="s">
        <v>14</v>
      </c>
      <c r="C40" s="40">
        <v>130484.38</v>
      </c>
      <c r="D40" s="18">
        <v>90</v>
      </c>
      <c r="E40" s="18">
        <v>93</v>
      </c>
      <c r="F40" s="18">
        <f>Table1[[#This Row],[New position]]-Table1[[#This Row],[Old position]]</f>
        <v>3</v>
      </c>
      <c r="G40" s="26">
        <v>3</v>
      </c>
      <c r="H40" s="21">
        <v>12087440.380000001</v>
      </c>
      <c r="I40" s="11"/>
      <c r="K40" s="59">
        <f>Table1[[#This Row],[New position]]*Table1[[#This Row],[Last_Price]]</f>
        <v>12135047.34</v>
      </c>
      <c r="L40" s="50">
        <v>2.2989999999999999</v>
      </c>
      <c r="M40" s="2">
        <f>IF(ABS(L40)&gt;3,Table1[[#This Row],[New position]],Table1[[#This Row],[Old position]])</f>
        <v>90</v>
      </c>
    </row>
    <row r="41" spans="1:13" ht="14.25" customHeight="1">
      <c r="A41" s="18" t="s">
        <v>50</v>
      </c>
      <c r="B41" s="18" t="s">
        <v>14</v>
      </c>
      <c r="C41" s="40">
        <v>160343.75</v>
      </c>
      <c r="D41" s="18">
        <v>36</v>
      </c>
      <c r="E41" s="18">
        <v>38</v>
      </c>
      <c r="F41" s="18">
        <f>Table1[[#This Row],[New position]]-Table1[[#This Row],[Old position]]</f>
        <v>2</v>
      </c>
      <c r="G41" s="26">
        <v>1.5</v>
      </c>
      <c r="H41" s="21">
        <v>6043720.1900000004</v>
      </c>
      <c r="I41" s="11"/>
      <c r="K41" s="59">
        <f>Table1[[#This Row],[New position]]*Table1[[#This Row],[Last_Price]]</f>
        <v>6093062.5</v>
      </c>
      <c r="L41" s="50">
        <v>0</v>
      </c>
      <c r="M41" s="2">
        <f>IF(ABS(L41)&gt;3,Table1[[#This Row],[New position]],Table1[[#This Row],[Old position]])</f>
        <v>36</v>
      </c>
    </row>
    <row r="42" spans="1:13" ht="14.25" customHeight="1">
      <c r="A42" s="18" t="s">
        <v>15</v>
      </c>
      <c r="B42" s="18" t="s">
        <v>14</v>
      </c>
      <c r="C42" s="40">
        <v>219179.69</v>
      </c>
      <c r="D42" s="18">
        <v>89</v>
      </c>
      <c r="E42" s="18">
        <v>92</v>
      </c>
      <c r="F42" s="18">
        <f>Table1[[#This Row],[New position]]-Table1[[#This Row],[Old position]]</f>
        <v>3</v>
      </c>
      <c r="G42" s="26">
        <v>5</v>
      </c>
      <c r="H42" s="21">
        <v>20145733.960000001</v>
      </c>
      <c r="I42" s="11"/>
      <c r="K42" s="59">
        <f>Table1[[#This Row],[New position]]*Table1[[#This Row],[Last_Price]]</f>
        <v>20164531.48</v>
      </c>
      <c r="L42" s="50">
        <v>2.3260000000000001</v>
      </c>
      <c r="M42" s="2">
        <f>IF(ABS(L42)&gt;3,Table1[[#This Row],[New position]],Table1[[#This Row],[Old position]])</f>
        <v>89</v>
      </c>
    </row>
    <row r="43" spans="1:13" ht="14.25" customHeight="1">
      <c r="A43" s="18" t="s">
        <v>23</v>
      </c>
      <c r="B43" s="18" t="s">
        <v>14</v>
      </c>
      <c r="C43" s="40">
        <v>229265.62</v>
      </c>
      <c r="D43" s="18">
        <v>85</v>
      </c>
      <c r="E43" s="18">
        <v>88</v>
      </c>
      <c r="F43" s="18">
        <f>Table1[[#This Row],[New position]]-Table1[[#This Row],[Old position]]</f>
        <v>3</v>
      </c>
      <c r="G43" s="26">
        <v>5</v>
      </c>
      <c r="H43" s="21">
        <v>20145733.960000001</v>
      </c>
      <c r="I43" s="11"/>
      <c r="K43" s="59">
        <f>Table1[[#This Row],[New position]]*Table1[[#This Row],[Last_Price]]</f>
        <v>20175374.559999999</v>
      </c>
      <c r="L43" s="50">
        <v>2.4390000000000001</v>
      </c>
      <c r="M43" s="2">
        <f>IF(ABS(L43)&gt;3,Table1[[#This Row],[New position]],Table1[[#This Row],[Old position]])</f>
        <v>85</v>
      </c>
    </row>
    <row r="44" spans="1:13" ht="14.25" customHeight="1">
      <c r="A44" s="18" t="s">
        <v>58</v>
      </c>
      <c r="B44" s="18" t="s">
        <v>13</v>
      </c>
      <c r="C44" s="40">
        <v>5.69</v>
      </c>
      <c r="D44" s="18">
        <v>2063547</v>
      </c>
      <c r="E44" s="18">
        <v>2063547</v>
      </c>
      <c r="F44" s="18">
        <f>Table1[[#This Row],[New position]]-Table1[[#This Row],[Old position]]</f>
        <v>0</v>
      </c>
      <c r="G44" s="26">
        <v>3</v>
      </c>
      <c r="H44" s="21">
        <v>12087440.380000001</v>
      </c>
      <c r="I44" s="11"/>
      <c r="K44" s="59">
        <f>Table1[[#This Row],[New position]]*Table1[[#This Row],[Last_Price]]</f>
        <v>11741582.430000002</v>
      </c>
      <c r="L44" s="50">
        <v>2.1379999999999999</v>
      </c>
      <c r="M44" s="2">
        <f>IF(ABS(L44)&gt;3,Table1[[#This Row],[New position]],Table1[[#This Row],[Old position]])</f>
        <v>2063547</v>
      </c>
    </row>
    <row r="45" spans="1:13">
      <c r="A45" s="18" t="s">
        <v>64</v>
      </c>
      <c r="B45" s="18" t="s">
        <v>13</v>
      </c>
      <c r="C45" s="40">
        <v>70.2</v>
      </c>
      <c r="D45" s="18">
        <v>162134</v>
      </c>
      <c r="E45" s="18">
        <v>172186</v>
      </c>
      <c r="F45" s="18">
        <f>Table1[[#This Row],[New position]]-Table1[[#This Row],[Old position]]</f>
        <v>10052</v>
      </c>
      <c r="G45" s="26">
        <v>3</v>
      </c>
      <c r="H45" s="21">
        <v>12087440.380000001</v>
      </c>
      <c r="I45" s="11"/>
      <c r="K45" s="59">
        <f>Table1[[#This Row],[New position]]*Table1[[#This Row],[Last_Price]]</f>
        <v>12087457.200000001</v>
      </c>
      <c r="L45" s="50">
        <v>2.5569999999999999</v>
      </c>
      <c r="M45" s="2">
        <f>IF(ABS(L45)&gt;3,Table1[[#This Row],[New position]],Table1[[#This Row],[Old position]])</f>
        <v>162134</v>
      </c>
    </row>
    <row r="46" spans="1:13">
      <c r="A46" s="18" t="s">
        <v>44</v>
      </c>
      <c r="B46" s="18" t="s">
        <v>13</v>
      </c>
      <c r="C46" s="40">
        <v>33.93</v>
      </c>
      <c r="D46" s="18">
        <v>111474</v>
      </c>
      <c r="E46" s="18">
        <v>118749</v>
      </c>
      <c r="F46" s="18">
        <f>Table1[[#This Row],[New position]]-Table1[[#This Row],[Old position]]</f>
        <v>7275</v>
      </c>
      <c r="G46" s="26">
        <v>1</v>
      </c>
      <c r="H46" s="21">
        <v>4029146.79</v>
      </c>
      <c r="I46" s="11"/>
      <c r="K46" s="59">
        <f>Table1[[#This Row],[New position]]*Table1[[#This Row],[Last_Price]]</f>
        <v>4029153.57</v>
      </c>
      <c r="L46" s="50">
        <v>1.867</v>
      </c>
      <c r="M46" s="2">
        <f>IF(ABS(L46)&gt;3,Table1[[#This Row],[New position]],Table1[[#This Row],[Old position]])</f>
        <v>111474</v>
      </c>
    </row>
    <row r="47" spans="1:13">
      <c r="A47" s="18" t="s">
        <v>25</v>
      </c>
      <c r="B47" s="18" t="s">
        <v>14</v>
      </c>
      <c r="C47" s="40">
        <v>104643</v>
      </c>
      <c r="D47" s="18">
        <v>20</v>
      </c>
      <c r="E47" s="18">
        <v>11</v>
      </c>
      <c r="F47" s="18">
        <f>Table1[[#This Row],[New position]]-Table1[[#This Row],[Old position]]</f>
        <v>-9</v>
      </c>
      <c r="G47" s="26">
        <v>0.28599999999999998</v>
      </c>
      <c r="H47" s="21">
        <v>1151184.8600000001</v>
      </c>
      <c r="I47" s="11"/>
      <c r="K47" s="59">
        <f>Table1[[#This Row],[New position]]*Table1[[#This Row],[Last_Price]]</f>
        <v>1151073</v>
      </c>
      <c r="L47" s="50">
        <v>3.3330000000000002</v>
      </c>
      <c r="M47" s="2">
        <f>IF(ABS(L47)&gt;3,Table1[[#This Row],[New position]],Table1[[#This Row],[Old position]])</f>
        <v>11</v>
      </c>
    </row>
    <row r="48" spans="1:13">
      <c r="A48" s="18" t="s">
        <v>34</v>
      </c>
      <c r="B48" s="18" t="s">
        <v>14</v>
      </c>
      <c r="C48" s="40">
        <v>76481.25</v>
      </c>
      <c r="D48" s="18">
        <v>28</v>
      </c>
      <c r="E48" s="18">
        <v>0</v>
      </c>
      <c r="F48" s="18">
        <f>Table1[[#This Row],[New position]]-Table1[[#This Row],[Old position]]</f>
        <v>-28</v>
      </c>
      <c r="G48" s="26">
        <v>0</v>
      </c>
      <c r="H48" s="21">
        <v>0</v>
      </c>
      <c r="I48" s="49"/>
      <c r="K48" s="59">
        <f>Table1[[#This Row],[New position]]*Table1[[#This Row],[Last_Price]]</f>
        <v>0</v>
      </c>
      <c r="L48" s="50">
        <v>0</v>
      </c>
      <c r="M48" s="2">
        <f>IF(ABS(L48)&gt;3,Table1[[#This Row],[New position]],Table1[[#This Row],[Old position]])</f>
        <v>28</v>
      </c>
    </row>
    <row r="49" spans="1:13">
      <c r="A49" s="18" t="s">
        <v>37</v>
      </c>
      <c r="B49" s="18" t="s">
        <v>14</v>
      </c>
      <c r="C49" s="40">
        <v>60100</v>
      </c>
      <c r="D49" s="18">
        <v>18</v>
      </c>
      <c r="E49" s="18">
        <v>0</v>
      </c>
      <c r="F49" s="18">
        <f>Table1[[#This Row],[New position]]-Table1[[#This Row],[Old position]]</f>
        <v>-18</v>
      </c>
      <c r="G49" s="26">
        <v>0</v>
      </c>
      <c r="H49" s="21">
        <v>0</v>
      </c>
      <c r="I49" s="11"/>
      <c r="K49" s="59">
        <f>Table1[[#This Row],[New position]]*Table1[[#This Row],[Last_Price]]</f>
        <v>0</v>
      </c>
      <c r="L49" s="50"/>
      <c r="M49" s="2">
        <f>IF(ABS(L49)&gt;3,Table1[[#This Row],[New position]],Table1[[#This Row],[Old position]])</f>
        <v>18</v>
      </c>
    </row>
    <row r="50" spans="1:13">
      <c r="A50" s="18" t="s">
        <v>40</v>
      </c>
      <c r="B50" s="18" t="s">
        <v>14</v>
      </c>
      <c r="C50" s="40">
        <v>59090</v>
      </c>
      <c r="D50" s="18">
        <v>38</v>
      </c>
      <c r="E50" s="18">
        <v>0</v>
      </c>
      <c r="F50" s="18">
        <f>Table1[[#This Row],[New position]]-Table1[[#This Row],[Old position]]</f>
        <v>-38</v>
      </c>
      <c r="G50" s="26">
        <v>0</v>
      </c>
      <c r="H50" s="21">
        <v>0</v>
      </c>
      <c r="I50" s="57"/>
      <c r="K50" s="59">
        <f>Table1[[#This Row],[New position]]*Table1[[#This Row],[Last_Price]]</f>
        <v>0</v>
      </c>
      <c r="L50" s="50">
        <v>-3.5710000000000002</v>
      </c>
      <c r="M50" s="2">
        <f>IF(ABS(L50)&gt;3,Table1[[#This Row],[New position]],Table1[[#This Row],[Old position]])</f>
        <v>0</v>
      </c>
    </row>
    <row r="51" spans="1:13">
      <c r="A51" s="18" t="s">
        <v>45</v>
      </c>
      <c r="B51" s="18" t="s">
        <v>14</v>
      </c>
      <c r="C51" s="40">
        <v>36600</v>
      </c>
      <c r="D51" s="18">
        <v>60</v>
      </c>
      <c r="E51" s="18">
        <v>31</v>
      </c>
      <c r="F51" s="18">
        <f>Table1[[#This Row],[New position]]-Table1[[#This Row],[Old position]]</f>
        <v>-29</v>
      </c>
      <c r="G51" s="26">
        <v>0.28599999999999998</v>
      </c>
      <c r="H51" s="21">
        <v>1151184.8600000001</v>
      </c>
      <c r="I51" s="11"/>
      <c r="J51" s="1"/>
      <c r="K51" s="59">
        <f>Table1[[#This Row],[New position]]*Table1[[#This Row],[Last_Price]]</f>
        <v>1134600</v>
      </c>
      <c r="L51" s="50">
        <v>2.6320000000000001</v>
      </c>
      <c r="M51" s="2">
        <f>IF(ABS(L51)&gt;3,Table1[[#This Row],[New position]],Table1[[#This Row],[Old position]])</f>
        <v>60</v>
      </c>
    </row>
    <row r="52" spans="1:13">
      <c r="A52" s="18" t="s">
        <v>61</v>
      </c>
      <c r="B52" s="18" t="s">
        <v>14</v>
      </c>
      <c r="C52" s="40">
        <v>117480</v>
      </c>
      <c r="D52" s="18">
        <v>18</v>
      </c>
      <c r="E52" s="18">
        <v>0</v>
      </c>
      <c r="F52" s="18">
        <f>Table1[[#This Row],[New position]]-Table1[[#This Row],[Old position]]</f>
        <v>-18</v>
      </c>
      <c r="G52" s="26">
        <v>0</v>
      </c>
      <c r="H52" s="21">
        <v>0</v>
      </c>
      <c r="I52" s="11"/>
      <c r="J52" s="1"/>
      <c r="K52" s="59">
        <f>Table1[[#This Row],[New position]]*Table1[[#This Row],[Last_Price]]</f>
        <v>0</v>
      </c>
      <c r="L52" s="50">
        <v>-3.226</v>
      </c>
      <c r="M52" s="2">
        <f>IF(ABS(L52)&gt;3,Table1[[#This Row],[New position]],Table1[[#This Row],[Old position]])</f>
        <v>0</v>
      </c>
    </row>
    <row r="53" spans="1:13">
      <c r="A53" s="18" t="s">
        <v>66</v>
      </c>
      <c r="B53" s="18" t="s">
        <v>14</v>
      </c>
      <c r="C53" s="40">
        <v>71782.63</v>
      </c>
      <c r="D53" s="18">
        <v>30</v>
      </c>
      <c r="E53" s="18">
        <v>16</v>
      </c>
      <c r="F53" s="18">
        <f>Table1[[#This Row],[New position]]-Table1[[#This Row],[Old position]]</f>
        <v>-14</v>
      </c>
      <c r="G53" s="26">
        <v>0.28599999999999998</v>
      </c>
      <c r="H53" s="21">
        <v>1151184.8600000001</v>
      </c>
      <c r="I53" s="11"/>
      <c r="J53" s="15"/>
      <c r="K53" s="59">
        <f>Table1[[#This Row],[New position]]*Table1[[#This Row],[Last_Price]]</f>
        <v>1148522.08</v>
      </c>
      <c r="L53" s="50"/>
      <c r="M53" s="2">
        <f>IF(ABS(L53)&gt;3,Table1[[#This Row],[New position]],Table1[[#This Row],[Old position]])</f>
        <v>30</v>
      </c>
    </row>
    <row r="54" spans="1:13">
      <c r="A54" s="18" t="s">
        <v>16</v>
      </c>
      <c r="B54" s="18" t="s">
        <v>14</v>
      </c>
      <c r="C54" s="40">
        <v>100434.62</v>
      </c>
      <c r="D54" s="18">
        <v>21</v>
      </c>
      <c r="E54" s="18">
        <v>11</v>
      </c>
      <c r="F54" s="18">
        <f>Table1[[#This Row],[New position]]-Table1[[#This Row],[Old position]]</f>
        <v>-10</v>
      </c>
      <c r="G54" s="26">
        <v>0.28599999999999998</v>
      </c>
      <c r="H54" s="21">
        <v>1151184.8600000001</v>
      </c>
      <c r="I54" s="11"/>
      <c r="J54" s="1"/>
      <c r="K54" s="59">
        <f>Table1[[#This Row],[New position]]*Table1[[#This Row],[Last_Price]]</f>
        <v>1104780.8199999998</v>
      </c>
      <c r="L54" s="50">
        <v>0</v>
      </c>
      <c r="M54" s="2">
        <f>IF(ABS(L54)&gt;3,Table1[[#This Row],[New position]],Table1[[#This Row],[Old position]])</f>
        <v>21</v>
      </c>
    </row>
    <row r="55" spans="1:13">
      <c r="A55" s="18" t="s">
        <v>73</v>
      </c>
      <c r="B55" s="18" t="s">
        <v>14</v>
      </c>
      <c r="C55" s="40">
        <v>84759.15</v>
      </c>
      <c r="D55" s="18">
        <v>13</v>
      </c>
      <c r="E55" s="18">
        <v>0</v>
      </c>
      <c r="F55" s="18">
        <f>Table1[[#This Row],[New position]]-Table1[[#This Row],[Old position]]</f>
        <v>-13</v>
      </c>
      <c r="G55" s="26">
        <v>0</v>
      </c>
      <c r="H55" s="21">
        <v>0</v>
      </c>
      <c r="I55" s="11"/>
      <c r="J55" s="45"/>
      <c r="K55" s="59">
        <f>Table1[[#This Row],[New position]]*Table1[[#This Row],[Last_Price]]</f>
        <v>0</v>
      </c>
      <c r="L55" s="50">
        <v>5.8819999999999997</v>
      </c>
      <c r="M55" s="2">
        <f>IF(ABS(L55)&gt;3,Table1[[#This Row],[New position]],Table1[[#This Row],[Old position]])</f>
        <v>0</v>
      </c>
    </row>
    <row r="56" spans="1:13">
      <c r="A56" s="18" t="s">
        <v>28</v>
      </c>
      <c r="B56" s="18" t="s">
        <v>14</v>
      </c>
      <c r="C56" s="40">
        <v>36756</v>
      </c>
      <c r="D56" s="18">
        <v>29</v>
      </c>
      <c r="E56" s="18">
        <v>31</v>
      </c>
      <c r="F56" s="18">
        <f>Table1[[#This Row],[New position]]-Table1[[#This Row],[Old position]]</f>
        <v>2</v>
      </c>
      <c r="G56" s="26">
        <v>0.28599999999999998</v>
      </c>
      <c r="H56" s="21">
        <v>1151184.8600000001</v>
      </c>
      <c r="I56" s="11"/>
      <c r="J56" s="1"/>
      <c r="K56" s="59">
        <f>Table1[[#This Row],[New position]]*Table1[[#This Row],[Last_Price]]</f>
        <v>1139436</v>
      </c>
      <c r="L56" s="50">
        <v>0</v>
      </c>
      <c r="M56" s="2">
        <f>IF(ABS(L56)&gt;3,Table1[[#This Row],[New position]],Table1[[#This Row],[Old position]])</f>
        <v>29</v>
      </c>
    </row>
    <row r="57" spans="1:13">
      <c r="A57" s="18" t="s">
        <v>76</v>
      </c>
      <c r="B57" s="18" t="s">
        <v>14</v>
      </c>
      <c r="C57" s="40">
        <v>84259.6</v>
      </c>
      <c r="D57" s="18">
        <v>25</v>
      </c>
      <c r="E57" s="18">
        <v>14</v>
      </c>
      <c r="F57" s="18">
        <f>Table1[[#This Row],[New position]]-Table1[[#This Row],[Old position]]</f>
        <v>-11</v>
      </c>
      <c r="G57" s="26">
        <v>0.28599999999999998</v>
      </c>
      <c r="H57" s="21">
        <v>1151184.8600000001</v>
      </c>
      <c r="I57" s="11"/>
      <c r="J57" s="1"/>
      <c r="K57" s="59">
        <f>Table1[[#This Row],[New position]]*Table1[[#This Row],[Last_Price]]</f>
        <v>1179634.4000000001</v>
      </c>
      <c r="L57" s="50">
        <v>0</v>
      </c>
      <c r="M57" s="2">
        <f>IF(ABS(L57)&gt;3,Table1[[#This Row],[New position]],Table1[[#This Row],[Old position]])</f>
        <v>25</v>
      </c>
    </row>
    <row r="58" spans="1:13">
      <c r="A58" s="18" t="s">
        <v>80</v>
      </c>
      <c r="B58" s="18" t="s">
        <v>14</v>
      </c>
      <c r="C58" s="40">
        <v>84000</v>
      </c>
      <c r="D58" s="18">
        <v>0</v>
      </c>
      <c r="E58" s="18">
        <v>14</v>
      </c>
      <c r="F58" s="18">
        <f>Table1[[#This Row],[New position]]-Table1[[#This Row],[Old position]]</f>
        <v>14</v>
      </c>
      <c r="G58" s="26">
        <v>0.28599999999999998</v>
      </c>
      <c r="H58" s="21">
        <v>1151184.8600000001</v>
      </c>
      <c r="I58" s="11"/>
      <c r="J58" s="1"/>
      <c r="K58" s="59">
        <f>Table1[[#This Row],[New position]]*Table1[[#This Row],[Last_Price]]</f>
        <v>1176000</v>
      </c>
      <c r="L58" s="50">
        <v>8.3330000000000002</v>
      </c>
      <c r="M58" s="2">
        <f>IF(ABS(L58)&gt;3,Table1[[#This Row],[New position]],Table1[[#This Row],[Old position]])</f>
        <v>14</v>
      </c>
    </row>
    <row r="59" spans="1:13">
      <c r="A59" s="18" t="s">
        <v>81</v>
      </c>
      <c r="B59" s="18" t="s">
        <v>14</v>
      </c>
      <c r="C59" s="40">
        <v>62175</v>
      </c>
      <c r="D59" s="18">
        <v>0</v>
      </c>
      <c r="E59" s="18">
        <v>-19</v>
      </c>
      <c r="F59" s="18">
        <f>Table1[[#This Row],[New position]]-Table1[[#This Row],[Old position]]</f>
        <v>-19</v>
      </c>
      <c r="G59" s="26">
        <v>-0.28599999999999998</v>
      </c>
      <c r="H59" s="21">
        <v>-1151127.24</v>
      </c>
      <c r="I59" s="11"/>
      <c r="J59" s="1"/>
      <c r="K59" s="59">
        <f>Table1[[#This Row],[New position]]*Table1[[#This Row],[Last_Price]]</f>
        <v>-1181325</v>
      </c>
      <c r="L59" s="50">
        <v>2.6320000000000001</v>
      </c>
      <c r="M59" s="2">
        <f>IF(ABS(L59)&gt;3,Table1[[#This Row],[New position]],Table1[[#This Row],[Old position]])</f>
        <v>0</v>
      </c>
    </row>
    <row r="60" spans="1:13">
      <c r="A60" s="18" t="s">
        <v>57</v>
      </c>
      <c r="B60" s="18" t="s">
        <v>14</v>
      </c>
      <c r="C60" s="40">
        <v>54352.39</v>
      </c>
      <c r="D60" s="18">
        <v>18</v>
      </c>
      <c r="E60" s="18">
        <v>-21</v>
      </c>
      <c r="F60" s="18">
        <f>Table1[[#This Row],[New position]]-Table1[[#This Row],[Old position]]</f>
        <v>-39</v>
      </c>
      <c r="G60" s="26">
        <v>-0.28599999999999998</v>
      </c>
      <c r="H60" s="21">
        <v>-1151127.24</v>
      </c>
      <c r="I60" s="11"/>
      <c r="J60" s="1"/>
      <c r="K60" s="59">
        <f>Table1[[#This Row],[New position]]*Table1[[#This Row],[Last_Price]]</f>
        <v>-1141400.19</v>
      </c>
      <c r="L60" s="50">
        <v>-3.226</v>
      </c>
      <c r="M60" s="2">
        <f>IF(ABS(L60)&gt;3,Table1[[#This Row],[New position]],Table1[[#This Row],[Old position]])</f>
        <v>-21</v>
      </c>
    </row>
    <row r="61" spans="1:13">
      <c r="A61" s="18" t="s">
        <v>82</v>
      </c>
      <c r="B61" s="18" t="s">
        <v>14</v>
      </c>
      <c r="C61" s="21">
        <v>9975</v>
      </c>
      <c r="D61" s="18">
        <v>0</v>
      </c>
      <c r="E61" s="18">
        <v>-115</v>
      </c>
      <c r="F61" s="18">
        <f>Table1[[#This Row],[New position]]-Table1[[#This Row],[Old position]]</f>
        <v>-115</v>
      </c>
      <c r="G61" s="26">
        <v>-0.28599999999999998</v>
      </c>
      <c r="H61" s="21">
        <v>-1151127.24</v>
      </c>
      <c r="I61" s="11"/>
      <c r="J61" s="15"/>
      <c r="K61" s="59">
        <f>Table1[[#This Row],[New position]]*Table1[[#This Row],[Last_Price]]</f>
        <v>-1147125</v>
      </c>
      <c r="L61" s="50"/>
      <c r="M61" s="2">
        <f>IF(ABS(L61)&gt;3,Table1[[#This Row],[New position]],Table1[[#This Row],[Old position]])</f>
        <v>0</v>
      </c>
    </row>
    <row r="62" spans="1:13">
      <c r="A62" s="18" t="s">
        <v>17</v>
      </c>
      <c r="B62" s="18" t="s">
        <v>14</v>
      </c>
      <c r="C62" s="40">
        <v>68100</v>
      </c>
      <c r="D62" s="18">
        <v>31</v>
      </c>
      <c r="E62" s="18">
        <v>-17</v>
      </c>
      <c r="F62" s="18">
        <f>Table1[[#This Row],[New position]]-Table1[[#This Row],[Old position]]</f>
        <v>-48</v>
      </c>
      <c r="G62" s="26">
        <v>-0.28599999999999998</v>
      </c>
      <c r="H62" s="21">
        <v>-1151127.24</v>
      </c>
      <c r="I62" s="11"/>
      <c r="J62" s="1"/>
      <c r="K62" s="59">
        <f>Table1[[#This Row],[New position]]*Table1[[#This Row],[Last_Price]]</f>
        <v>-1157700</v>
      </c>
      <c r="L62" s="50">
        <v>0</v>
      </c>
      <c r="M62" s="2">
        <f>IF(ABS(L62)&gt;3,Table1[[#This Row],[New position]],Table1[[#This Row],[Old position]])</f>
        <v>31</v>
      </c>
    </row>
    <row r="63" spans="1:13">
      <c r="A63" s="18" t="s">
        <v>54</v>
      </c>
      <c r="B63" s="18" t="s">
        <v>14</v>
      </c>
      <c r="C63" s="40">
        <v>21840</v>
      </c>
      <c r="D63" s="18">
        <v>0</v>
      </c>
      <c r="E63" s="18">
        <v>-53</v>
      </c>
      <c r="F63" s="18">
        <f>Table1[[#This Row],[New position]]-Table1[[#This Row],[Old position]]</f>
        <v>-53</v>
      </c>
      <c r="G63" s="26">
        <v>-0.28599999999999998</v>
      </c>
      <c r="H63" s="21">
        <v>-1151127.24</v>
      </c>
      <c r="I63" s="11"/>
      <c r="J63" s="45"/>
      <c r="K63" s="59">
        <f>Table1[[#This Row],[New position]]*Table1[[#This Row],[Last_Price]]</f>
        <v>-1157520</v>
      </c>
      <c r="L63" s="50">
        <v>5.8819999999999997</v>
      </c>
      <c r="M63" s="2">
        <f>IF(ABS(L63)&gt;3,Table1[[#This Row],[New position]],Table1[[#This Row],[Old position]])</f>
        <v>-53</v>
      </c>
    </row>
    <row r="64" spans="1:13">
      <c r="A64" s="18" t="s">
        <v>83</v>
      </c>
      <c r="B64" s="18" t="s">
        <v>14</v>
      </c>
      <c r="C64" s="40">
        <v>25730</v>
      </c>
      <c r="D64" s="18">
        <v>0</v>
      </c>
      <c r="E64" s="18">
        <v>-45</v>
      </c>
      <c r="F64" s="18">
        <f>Table1[[#This Row],[New position]]-Table1[[#This Row],[Old position]]</f>
        <v>-45</v>
      </c>
      <c r="G64" s="26">
        <v>-0.28599999999999998</v>
      </c>
      <c r="H64" s="21">
        <v>-1151127.24</v>
      </c>
      <c r="I64" s="11"/>
      <c r="J64" s="1"/>
      <c r="K64" s="59">
        <f>Table1[[#This Row],[New position]]*Table1[[#This Row],[Last_Price]]</f>
        <v>-1157850</v>
      </c>
      <c r="L64" s="50">
        <v>0</v>
      </c>
      <c r="M64" s="2">
        <f>IF(ABS(L64)&gt;3,Table1[[#This Row],[New position]],Table1[[#This Row],[Old position]])</f>
        <v>0</v>
      </c>
    </row>
    <row r="65" spans="1:13">
      <c r="A65" s="18" t="s">
        <v>26</v>
      </c>
      <c r="B65" s="18" t="s">
        <v>14</v>
      </c>
      <c r="C65" s="40">
        <v>30430</v>
      </c>
      <c r="D65" s="18">
        <v>0</v>
      </c>
      <c r="E65" s="18">
        <v>-38</v>
      </c>
      <c r="F65" s="18">
        <f>Table1[[#This Row],[New position]]-Table1[[#This Row],[Old position]]</f>
        <v>-38</v>
      </c>
      <c r="G65" s="26">
        <v>-0.28599999999999998</v>
      </c>
      <c r="H65" s="21">
        <v>-1151127.24</v>
      </c>
      <c r="I65" s="11"/>
      <c r="J65" s="1"/>
      <c r="K65" s="59">
        <f>Table1[[#This Row],[New position]]*Table1[[#This Row],[Last_Price]]</f>
        <v>-1156340</v>
      </c>
      <c r="L65" s="50">
        <v>0</v>
      </c>
      <c r="M65" s="2">
        <f>IF(ABS(L65)&gt;3,Table1[[#This Row],[New position]],Table1[[#This Row],[Old position]])</f>
        <v>0</v>
      </c>
    </row>
    <row r="66" spans="1:13">
      <c r="A66" s="18" t="s">
        <v>27</v>
      </c>
      <c r="B66" s="18"/>
      <c r="C66" s="40"/>
      <c r="D66" s="18"/>
      <c r="E66" s="18"/>
      <c r="F66" s="18"/>
      <c r="G66" s="44">
        <v>31.5</v>
      </c>
      <c r="H66" s="21"/>
      <c r="I66" s="11"/>
      <c r="K66" s="45"/>
    </row>
    <row r="67" spans="1:13">
      <c r="A67" s="18" t="s">
        <v>31</v>
      </c>
      <c r="B67" s="18"/>
      <c r="C67" s="40"/>
      <c r="D67" s="18">
        <v>1800</v>
      </c>
      <c r="E67" s="18">
        <v>1800</v>
      </c>
      <c r="F67" s="18">
        <v>0</v>
      </c>
      <c r="G67" s="44"/>
      <c r="H67" s="21"/>
      <c r="I67" s="11"/>
    </row>
    <row r="68" spans="1:13">
      <c r="A68" s="43"/>
      <c r="B68" s="10" t="s">
        <v>84</v>
      </c>
      <c r="D68" s="7"/>
      <c r="E68" s="10" t="s">
        <v>85</v>
      </c>
      <c r="F68" s="1"/>
      <c r="G68" s="42"/>
      <c r="H68" s="3" t="s">
        <v>86</v>
      </c>
      <c r="I68" s="9"/>
    </row>
    <row r="69" spans="1:13">
      <c r="B69" s="10"/>
      <c r="D69" s="7"/>
      <c r="E69" s="10"/>
      <c r="F69" s="1"/>
      <c r="G69" s="42"/>
      <c r="H69" s="3"/>
    </row>
    <row r="70" spans="1:13">
      <c r="B70" s="5"/>
      <c r="D70" s="1"/>
      <c r="E70" s="5"/>
      <c r="F70" s="42"/>
      <c r="H70" s="6"/>
    </row>
    <row r="71" spans="1:13">
      <c r="C71"/>
    </row>
    <row r="72" spans="1:13">
      <c r="D72" s="1"/>
      <c r="E72" s="1"/>
      <c r="F72" s="1"/>
      <c r="H72" s="1"/>
    </row>
    <row r="73" spans="1:13">
      <c r="G73" s="45"/>
      <c r="H73" s="1"/>
      <c r="I73" s="1"/>
    </row>
    <row r="74" spans="1:13">
      <c r="A74" s="10"/>
      <c r="G74" s="45"/>
      <c r="K74" s="45"/>
    </row>
    <row r="75" spans="1:13">
      <c r="A75" s="10"/>
      <c r="D75" s="46"/>
      <c r="H75" s="46"/>
    </row>
    <row r="76" spans="1:13">
      <c r="D76" s="46"/>
      <c r="G76" s="45"/>
    </row>
    <row r="77" spans="1:13">
      <c r="A77" s="4"/>
      <c r="D77" s="46"/>
      <c r="G77" s="45"/>
    </row>
    <row r="78" spans="1:13">
      <c r="G78" s="45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15"/>
  <sheetViews>
    <sheetView topLeftCell="A10" workbookViewId="0">
      <selection activeCell="A34" sqref="A34"/>
    </sheetView>
  </sheetViews>
  <sheetFormatPr defaultRowHeight="15"/>
  <sheetData>
    <row r="1" spans="1:9">
      <c r="A1" s="56">
        <v>2782</v>
      </c>
      <c r="B1" s="56">
        <v>2782</v>
      </c>
    </row>
    <row r="2" spans="1:9">
      <c r="A2" s="56">
        <v>5997</v>
      </c>
      <c r="B2" s="56">
        <v>5997</v>
      </c>
    </row>
    <row r="3" spans="1:9">
      <c r="A3" s="56">
        <v>16204</v>
      </c>
      <c r="B3" s="56">
        <v>16204</v>
      </c>
    </row>
    <row r="4" spans="1:9">
      <c r="A4" s="56">
        <v>3554</v>
      </c>
      <c r="B4" s="56">
        <v>3554</v>
      </c>
    </row>
    <row r="5" spans="1:9">
      <c r="A5" s="56">
        <v>5654</v>
      </c>
      <c r="B5" s="56">
        <v>5654</v>
      </c>
    </row>
    <row r="6" spans="1:9">
      <c r="A6" s="56">
        <v>3288</v>
      </c>
      <c r="B6" s="56">
        <v>3288</v>
      </c>
    </row>
    <row r="7" spans="1:9">
      <c r="A7" s="56">
        <v>6933</v>
      </c>
      <c r="B7" s="56">
        <v>6933</v>
      </c>
    </row>
    <row r="8" spans="1:9">
      <c r="A8" s="56">
        <v>7492</v>
      </c>
      <c r="B8" s="56">
        <v>7492</v>
      </c>
    </row>
    <row r="9" spans="1:9">
      <c r="A9" s="56">
        <v>4213</v>
      </c>
      <c r="B9" s="56">
        <v>4213</v>
      </c>
    </row>
    <row r="10" spans="1:9">
      <c r="A10" s="56">
        <v>2158</v>
      </c>
      <c r="B10" s="56">
        <v>2158</v>
      </c>
    </row>
    <row r="11" spans="1:9">
      <c r="A11" s="56">
        <v>10573</v>
      </c>
      <c r="B11" s="56">
        <v>10573</v>
      </c>
    </row>
    <row r="12" spans="1:9">
      <c r="A12" s="56">
        <v>2552</v>
      </c>
      <c r="B12" s="56">
        <v>2552</v>
      </c>
    </row>
    <row r="13" spans="1:9">
      <c r="A13" s="56">
        <v>3668</v>
      </c>
      <c r="B13" s="56">
        <v>3668</v>
      </c>
    </row>
    <row r="14" spans="1:9">
      <c r="A14" s="56">
        <v>3998</v>
      </c>
      <c r="B14" s="56">
        <v>3998</v>
      </c>
      <c r="E14" s="50"/>
      <c r="F14" s="50"/>
      <c r="G14" s="50"/>
      <c r="H14" s="50"/>
      <c r="I14" s="50"/>
    </row>
    <row r="15" spans="1:9">
      <c r="A15" s="56">
        <v>11833</v>
      </c>
      <c r="B15" s="56">
        <v>11833</v>
      </c>
      <c r="E15" s="50"/>
      <c r="F15" s="50"/>
      <c r="G15" s="50"/>
      <c r="H15" s="50"/>
      <c r="I15" s="50"/>
    </row>
    <row r="16" spans="1:9">
      <c r="A16" s="56">
        <v>1857</v>
      </c>
      <c r="B16" s="56">
        <v>1857</v>
      </c>
      <c r="E16" s="50"/>
      <c r="F16" s="50"/>
      <c r="G16" s="50"/>
      <c r="H16" s="50"/>
      <c r="I16" s="50"/>
    </row>
    <row r="17" spans="1:9">
      <c r="A17" s="56">
        <v>273990</v>
      </c>
      <c r="B17" s="56">
        <v>273990</v>
      </c>
      <c r="E17" s="50"/>
      <c r="F17" s="50"/>
      <c r="G17" s="50"/>
      <c r="H17" s="50"/>
      <c r="I17" s="50"/>
    </row>
    <row r="18" spans="1:9">
      <c r="A18" s="56">
        <v>32979</v>
      </c>
      <c r="B18" s="56">
        <v>32979</v>
      </c>
      <c r="E18" s="50"/>
      <c r="F18" s="50"/>
      <c r="G18" s="50"/>
      <c r="H18" s="50"/>
      <c r="I18" s="50"/>
    </row>
    <row r="19" spans="1:9">
      <c r="A19" s="56">
        <v>21428</v>
      </c>
      <c r="B19" s="56">
        <v>21428</v>
      </c>
      <c r="E19" s="50"/>
      <c r="F19" s="50"/>
      <c r="G19" s="50"/>
      <c r="H19" s="50"/>
      <c r="I19" s="50"/>
    </row>
    <row r="20" spans="1:9">
      <c r="A20" s="56">
        <v>780000</v>
      </c>
      <c r="B20" s="56">
        <v>780000</v>
      </c>
      <c r="E20" s="50"/>
      <c r="F20" s="50"/>
      <c r="G20" s="50"/>
      <c r="H20" s="50"/>
      <c r="I20" s="50"/>
    </row>
    <row r="21" spans="1:9">
      <c r="A21" s="56">
        <v>572500</v>
      </c>
      <c r="B21" s="56">
        <v>572500</v>
      </c>
      <c r="E21" s="50"/>
      <c r="F21" s="50"/>
      <c r="G21" s="50"/>
      <c r="H21" s="50"/>
      <c r="I21" s="50"/>
    </row>
    <row r="22" spans="1:9">
      <c r="A22" s="56">
        <v>48200</v>
      </c>
      <c r="B22" s="56">
        <v>48200</v>
      </c>
      <c r="E22" s="50"/>
      <c r="F22" s="50"/>
      <c r="G22" s="50"/>
      <c r="H22" s="50"/>
      <c r="I22" s="50"/>
    </row>
    <row r="23" spans="1:9">
      <c r="A23" s="56">
        <v>43264</v>
      </c>
      <c r="B23" s="56">
        <v>43264</v>
      </c>
      <c r="E23" s="50"/>
      <c r="F23" s="50"/>
      <c r="G23" s="50"/>
      <c r="H23" s="50"/>
      <c r="I23" s="50"/>
    </row>
    <row r="24" spans="1:9">
      <c r="A24" s="56">
        <v>52807</v>
      </c>
      <c r="B24" s="56">
        <v>52807</v>
      </c>
      <c r="E24" s="50"/>
      <c r="F24" s="50"/>
      <c r="G24" s="50"/>
      <c r="H24" s="50"/>
      <c r="I24" s="50"/>
    </row>
    <row r="25" spans="1:9">
      <c r="A25" s="56">
        <v>178733</v>
      </c>
      <c r="B25" s="56">
        <v>178733</v>
      </c>
      <c r="E25" s="50"/>
      <c r="F25" s="50"/>
      <c r="G25" s="50"/>
      <c r="H25" s="50"/>
      <c r="I25" s="50"/>
    </row>
    <row r="26" spans="1:9">
      <c r="A26" s="56">
        <v>127036</v>
      </c>
      <c r="B26" s="56">
        <v>127036</v>
      </c>
      <c r="E26" s="50"/>
      <c r="F26" s="50"/>
      <c r="G26" s="50"/>
      <c r="H26" s="50"/>
      <c r="I26" s="50"/>
    </row>
    <row r="27" spans="1:9">
      <c r="A27" s="56">
        <v>90</v>
      </c>
      <c r="B27" s="56">
        <v>90</v>
      </c>
      <c r="E27" s="50"/>
      <c r="F27" s="50"/>
      <c r="G27" s="50"/>
      <c r="H27" s="50"/>
      <c r="I27" s="50"/>
    </row>
    <row r="28" spans="1:9">
      <c r="A28" s="56">
        <v>36</v>
      </c>
      <c r="B28" s="56">
        <v>36</v>
      </c>
      <c r="E28" s="50"/>
      <c r="F28" s="50"/>
      <c r="G28" s="50"/>
      <c r="H28" s="50"/>
      <c r="I28" s="50"/>
    </row>
    <row r="29" spans="1:9">
      <c r="A29" s="56">
        <v>89</v>
      </c>
      <c r="B29" s="56">
        <v>89</v>
      </c>
      <c r="E29" s="50"/>
      <c r="F29" s="50"/>
      <c r="G29" s="50"/>
      <c r="H29" s="50"/>
      <c r="I29" s="50"/>
    </row>
    <row r="30" spans="1:9">
      <c r="A30" s="56">
        <v>85</v>
      </c>
      <c r="B30" s="56">
        <v>85</v>
      </c>
      <c r="E30" s="50"/>
      <c r="F30" s="50"/>
      <c r="G30" s="50"/>
      <c r="H30" s="50"/>
      <c r="I30" s="50"/>
    </row>
    <row r="31" spans="1:9">
      <c r="A31" s="56">
        <v>2063547</v>
      </c>
      <c r="B31" s="56">
        <v>2063547</v>
      </c>
      <c r="E31" s="50"/>
      <c r="F31" s="50"/>
      <c r="G31" s="50"/>
      <c r="H31" s="50"/>
      <c r="I31" s="50"/>
    </row>
    <row r="32" spans="1:9">
      <c r="A32" s="56">
        <v>162134</v>
      </c>
      <c r="B32" s="56">
        <v>162134</v>
      </c>
      <c r="E32" s="50"/>
      <c r="F32" s="50"/>
      <c r="G32" s="50"/>
      <c r="H32" s="50"/>
      <c r="I32" s="50"/>
    </row>
    <row r="33" spans="1:9">
      <c r="A33" s="56">
        <v>111474</v>
      </c>
      <c r="B33" s="56">
        <v>111474</v>
      </c>
      <c r="E33" s="50"/>
      <c r="F33" s="50"/>
      <c r="G33" s="50"/>
      <c r="H33" s="50"/>
      <c r="I33" s="50"/>
    </row>
    <row r="34" spans="1:9">
      <c r="A34" s="56">
        <v>31</v>
      </c>
      <c r="B34" s="56">
        <v>20</v>
      </c>
      <c r="E34" s="50"/>
      <c r="F34" s="50"/>
      <c r="G34" s="50"/>
      <c r="H34" s="50"/>
      <c r="I34" s="50"/>
    </row>
    <row r="35" spans="1:9">
      <c r="A35" s="56">
        <v>20</v>
      </c>
      <c r="B35" s="56">
        <v>28</v>
      </c>
      <c r="E35" s="50"/>
      <c r="F35" s="50"/>
      <c r="G35" s="50"/>
      <c r="H35" s="50"/>
      <c r="I35" s="50"/>
    </row>
    <row r="36" spans="1:9">
      <c r="A36" s="56">
        <v>28</v>
      </c>
      <c r="B36" s="56">
        <v>18</v>
      </c>
      <c r="E36" s="50"/>
      <c r="F36" s="50"/>
      <c r="G36" s="50"/>
      <c r="H36" s="50"/>
      <c r="I36" s="50"/>
    </row>
    <row r="37" spans="1:9">
      <c r="A37" s="56">
        <v>18</v>
      </c>
      <c r="B37" s="56">
        <v>38</v>
      </c>
      <c r="E37" s="50"/>
      <c r="F37" s="50"/>
      <c r="G37" s="50"/>
      <c r="H37" s="50"/>
      <c r="I37" s="50"/>
    </row>
    <row r="38" spans="1:9">
      <c r="A38" s="56">
        <v>38</v>
      </c>
      <c r="B38" s="56">
        <v>60</v>
      </c>
      <c r="E38" s="50"/>
      <c r="F38" s="50"/>
      <c r="G38" s="50"/>
      <c r="H38" s="50"/>
      <c r="I38" s="50"/>
    </row>
    <row r="39" spans="1:9">
      <c r="A39" s="56">
        <v>60</v>
      </c>
      <c r="B39" s="56">
        <v>18</v>
      </c>
      <c r="E39" s="50"/>
      <c r="F39" s="50"/>
      <c r="G39" s="50"/>
      <c r="H39" s="50"/>
      <c r="I39" s="50"/>
    </row>
    <row r="40" spans="1:9">
      <c r="A40" s="56">
        <v>18</v>
      </c>
      <c r="B40" s="56">
        <v>30</v>
      </c>
      <c r="E40" s="50"/>
      <c r="F40" s="50"/>
      <c r="G40" s="50"/>
      <c r="H40" s="50"/>
      <c r="I40" s="50"/>
    </row>
    <row r="41" spans="1:9">
      <c r="A41" s="56">
        <v>18</v>
      </c>
      <c r="B41" s="56">
        <v>21</v>
      </c>
      <c r="E41" s="50"/>
      <c r="F41" s="50"/>
      <c r="G41" s="50"/>
      <c r="H41" s="50"/>
      <c r="I41" s="50"/>
    </row>
    <row r="42" spans="1:9">
      <c r="A42" s="56">
        <v>30</v>
      </c>
      <c r="B42" s="56">
        <v>13</v>
      </c>
      <c r="E42" s="50"/>
      <c r="F42" s="50"/>
      <c r="G42" s="50"/>
      <c r="H42" s="50"/>
      <c r="I42" s="50"/>
    </row>
    <row r="43" spans="1:9">
      <c r="A43" s="56">
        <v>21</v>
      </c>
      <c r="B43" s="56">
        <v>29</v>
      </c>
      <c r="E43" s="50"/>
      <c r="F43" s="50"/>
      <c r="G43" s="50"/>
      <c r="H43" s="50"/>
      <c r="I43" s="50"/>
    </row>
    <row r="44" spans="1:9">
      <c r="A44" s="56">
        <v>13</v>
      </c>
      <c r="B44" s="56">
        <v>25</v>
      </c>
      <c r="E44" s="50"/>
      <c r="F44" s="50"/>
      <c r="G44" s="50"/>
      <c r="H44" s="50"/>
      <c r="I44" s="50"/>
    </row>
    <row r="45" spans="1:9">
      <c r="A45" s="56">
        <v>29</v>
      </c>
      <c r="B45" s="56">
        <v>0</v>
      </c>
      <c r="E45" s="50"/>
      <c r="F45" s="50"/>
      <c r="G45" s="50"/>
      <c r="H45" s="50"/>
      <c r="I45" s="50"/>
    </row>
    <row r="46" spans="1:9">
      <c r="A46" s="56">
        <v>25</v>
      </c>
      <c r="B46" s="56">
        <v>0</v>
      </c>
      <c r="E46" s="50"/>
      <c r="F46" s="50"/>
      <c r="G46" s="50"/>
      <c r="H46" s="50"/>
      <c r="I46" s="50"/>
    </row>
    <row r="47" spans="1:9">
      <c r="A47" s="18">
        <v>12</v>
      </c>
      <c r="B47" s="56">
        <v>18</v>
      </c>
      <c r="E47" s="50"/>
      <c r="F47" s="50"/>
      <c r="G47" s="50"/>
      <c r="H47" s="50"/>
      <c r="I47" s="50"/>
    </row>
    <row r="48" spans="1:9">
      <c r="A48" s="18">
        <v>20</v>
      </c>
      <c r="B48" s="56">
        <v>0</v>
      </c>
      <c r="E48" s="50"/>
      <c r="F48" s="50"/>
      <c r="G48" s="50"/>
      <c r="H48" s="50"/>
      <c r="I48" s="50"/>
    </row>
    <row r="49" spans="1:13">
      <c r="A49" s="18">
        <v>25</v>
      </c>
      <c r="B49" s="56">
        <v>31</v>
      </c>
      <c r="E49" s="50"/>
      <c r="F49" s="50"/>
      <c r="G49" s="50"/>
      <c r="H49" s="50"/>
      <c r="I49" s="50"/>
    </row>
    <row r="50" spans="1:13">
      <c r="A50" s="18">
        <v>5</v>
      </c>
      <c r="B50" s="56">
        <v>0</v>
      </c>
      <c r="E50" s="50"/>
      <c r="F50" s="50"/>
      <c r="G50" s="50"/>
      <c r="H50" s="50"/>
      <c r="I50" s="50"/>
    </row>
    <row r="51" spans="1:13">
      <c r="A51" s="18">
        <v>5</v>
      </c>
      <c r="B51" s="56">
        <v>0</v>
      </c>
      <c r="E51" s="50"/>
      <c r="F51" s="50"/>
      <c r="G51" s="50"/>
      <c r="H51" s="50"/>
      <c r="I51" s="50"/>
    </row>
    <row r="52" spans="1:13">
      <c r="B52" s="56">
        <v>0</v>
      </c>
      <c r="E52" s="50"/>
      <c r="F52" s="50"/>
      <c r="G52" s="50"/>
      <c r="H52" s="50"/>
      <c r="I52" s="50"/>
    </row>
    <row r="53" spans="1:13" s="1" customFormat="1">
      <c r="A53" s="18" t="s">
        <v>26</v>
      </c>
      <c r="B53" s="18" t="s">
        <v>14</v>
      </c>
      <c r="C53" s="40"/>
      <c r="D53" s="18">
        <v>0</v>
      </c>
      <c r="E53" s="18"/>
      <c r="F53" s="18">
        <f>Table1[[#This Row],[New position]]-Table1[[#This Row],[Old position]]</f>
        <v>-14</v>
      </c>
      <c r="G53" s="26">
        <v>0</v>
      </c>
      <c r="H53" s="21">
        <v>0</v>
      </c>
      <c r="I53" s="11"/>
      <c r="J53"/>
      <c r="K53" s="59">
        <f>Table1[[#This Row],[New position]]*Table1[[#This Row],[Last_Price]]</f>
        <v>1148522.08</v>
      </c>
      <c r="L53" s="50"/>
      <c r="M53" s="2">
        <f>IF(ABS(L53)&gt;3,Table1[[#This Row],[New position]],Table1[[#This Row],[Old position]])</f>
        <v>30</v>
      </c>
    </row>
    <row r="54" spans="1:13" s="1" customFormat="1">
      <c r="A54" s="18" t="s">
        <v>34</v>
      </c>
      <c r="B54" s="18" t="s">
        <v>14</v>
      </c>
      <c r="C54" s="40">
        <v>75487.5</v>
      </c>
      <c r="D54" s="18">
        <v>28</v>
      </c>
      <c r="E54" s="18">
        <v>28</v>
      </c>
      <c r="F54" s="18">
        <f>Table1[[#This Row],[New position]]-Table1[[#This Row],[Old position]]</f>
        <v>-10</v>
      </c>
      <c r="G54" s="26">
        <v>0.54500000000000004</v>
      </c>
      <c r="H54" s="21">
        <v>2128531.0299999998</v>
      </c>
      <c r="I54" s="57"/>
      <c r="J54"/>
      <c r="K54" s="59">
        <f>Table1[[#This Row],[New position]]*Table1[[#This Row],[Last_Price]]</f>
        <v>1104780.8199999998</v>
      </c>
      <c r="L54" s="50">
        <v>-3.5710000000000002</v>
      </c>
      <c r="M54" s="2">
        <f>IF(ABS(L54)&gt;3,Table1[[#This Row],[New position]],Table1[[#This Row],[Old position]])</f>
        <v>11</v>
      </c>
    </row>
    <row r="55" spans="1:13" s="1" customFormat="1">
      <c r="A55" s="18" t="s">
        <v>37</v>
      </c>
      <c r="B55" s="18" t="s">
        <v>14</v>
      </c>
      <c r="C55" s="40">
        <v>60725</v>
      </c>
      <c r="D55" s="18">
        <v>18</v>
      </c>
      <c r="E55" s="18">
        <v>18</v>
      </c>
      <c r="F55" s="18">
        <f>Table1[[#This Row],[New position]]-Table1[[#This Row],[Old position]]</f>
        <v>-13</v>
      </c>
      <c r="G55" s="26">
        <v>0.27300000000000002</v>
      </c>
      <c r="H55" s="21">
        <v>1064265.71</v>
      </c>
      <c r="I55" s="11"/>
      <c r="J55"/>
      <c r="K55" s="59">
        <f>Table1[[#This Row],[New position]]*Table1[[#This Row],[Last_Price]]</f>
        <v>0</v>
      </c>
      <c r="L55" s="50">
        <v>0</v>
      </c>
      <c r="M55" s="2">
        <f>IF(ABS(L55)&gt;3,Table1[[#This Row],[New position]],Table1[[#This Row],[Old position]])</f>
        <v>13</v>
      </c>
    </row>
    <row r="56" spans="1:13" s="1" customFormat="1">
      <c r="A56" s="18" t="s">
        <v>40</v>
      </c>
      <c r="B56"/>
      <c r="C56" s="40">
        <v>57152.05</v>
      </c>
      <c r="D56" s="18">
        <v>38</v>
      </c>
      <c r="E56" s="18">
        <v>38</v>
      </c>
      <c r="F56" s="18">
        <f>Table1[[#This Row],[New position]]-Table1[[#This Row],[Old position]]</f>
        <v>2</v>
      </c>
      <c r="G56" s="26">
        <v>0.54500000000000004</v>
      </c>
      <c r="H56" s="21">
        <v>2128531.0299999998</v>
      </c>
      <c r="I56" s="11"/>
      <c r="K56" s="59">
        <f>Table1[[#This Row],[New position]]*Table1[[#This Row],[Last_Price]]</f>
        <v>1139436</v>
      </c>
      <c r="L56" s="50">
        <v>2.6320000000000001</v>
      </c>
      <c r="M56" s="2">
        <f>IF(ABS(L56)&gt;3,Table1[[#This Row],[New position]],Table1[[#This Row],[Old position]])</f>
        <v>29</v>
      </c>
    </row>
    <row r="57" spans="1:13" s="1" customFormat="1">
      <c r="A57" s="18" t="s">
        <v>45</v>
      </c>
      <c r="B57" s="18" t="s">
        <v>13</v>
      </c>
      <c r="C57" s="40">
        <v>35712.5</v>
      </c>
      <c r="D57" s="18">
        <v>60</v>
      </c>
      <c r="E57" s="18">
        <v>60</v>
      </c>
      <c r="F57" s="18">
        <f>Table1[[#This Row],[New position]]-Table1[[#This Row],[Old position]]</f>
        <v>-11</v>
      </c>
      <c r="G57" s="26">
        <v>0.54500000000000004</v>
      </c>
      <c r="H57" s="21">
        <v>2128531.0299999998</v>
      </c>
      <c r="I57" s="11"/>
      <c r="K57" s="59">
        <f>Table1[[#This Row],[New position]]*Table1[[#This Row],[Last_Price]]</f>
        <v>1179634.4000000001</v>
      </c>
      <c r="L57" s="50">
        <v>-3.226</v>
      </c>
      <c r="M57" s="2">
        <f>IF(ABS(L57)&gt;3,Table1[[#This Row],[New position]],Table1[[#This Row],[Old position]])</f>
        <v>14</v>
      </c>
    </row>
    <row r="58" spans="1:13" s="1" customFormat="1">
      <c r="A58" s="18" t="s">
        <v>54</v>
      </c>
      <c r="B58"/>
      <c r="C58" s="40"/>
      <c r="D58" s="18">
        <v>0</v>
      </c>
      <c r="E58" s="18"/>
      <c r="F58" s="18">
        <f>Table1[[#This Row],[New position]]-Table1[[#This Row],[Old position]]</f>
        <v>14</v>
      </c>
      <c r="G58" s="26">
        <v>0</v>
      </c>
      <c r="H58" s="21">
        <v>0</v>
      </c>
      <c r="I58" s="11"/>
      <c r="J58" s="15"/>
      <c r="K58" s="59">
        <f>Table1[[#This Row],[New position]]*Table1[[#This Row],[Last_Price]]</f>
        <v>1176000</v>
      </c>
      <c r="L58" s="50"/>
      <c r="M58" s="2">
        <f>IF(ABS(L58)&gt;3,Table1[[#This Row],[New position]],Table1[[#This Row],[Old position]])</f>
        <v>0</v>
      </c>
    </row>
    <row r="59" spans="1:13">
      <c r="E59" s="50"/>
      <c r="F59" s="50"/>
      <c r="G59" s="50"/>
      <c r="H59" s="50"/>
      <c r="I59" s="50"/>
    </row>
    <row r="60" spans="1:13" s="1" customFormat="1">
      <c r="A60" s="18" t="s">
        <v>10</v>
      </c>
      <c r="B60"/>
      <c r="C60" s="40">
        <v>356.64</v>
      </c>
      <c r="D60" s="18">
        <v>176122</v>
      </c>
      <c r="E60" s="18">
        <v>192030</v>
      </c>
      <c r="F60" s="18">
        <f>Table1[[#This Row],[New position]]-Table1[[#This Row],[Old position]]</f>
        <v>-39</v>
      </c>
      <c r="G60" s="26">
        <v>27.169</v>
      </c>
      <c r="H60" s="21">
        <v>68485435.450000003</v>
      </c>
      <c r="I60" s="11"/>
      <c r="J60"/>
      <c r="L60">
        <v>-0.65700000000000003</v>
      </c>
      <c r="M60" s="2">
        <f>IF(ABS(L60)&gt;3,Table1[[#This Row],[New position]],Table1[[#This Row],[Old position]])</f>
        <v>18</v>
      </c>
    </row>
    <row r="61" spans="1:13">
      <c r="E61" s="50" t="s">
        <v>32</v>
      </c>
      <c r="F61" s="50" t="s">
        <v>13</v>
      </c>
      <c r="G61" s="50">
        <v>406.5</v>
      </c>
      <c r="H61" s="50">
        <v>2638</v>
      </c>
      <c r="I61" s="50">
        <v>2572</v>
      </c>
    </row>
    <row r="62" spans="1:13">
      <c r="E62" s="50" t="s">
        <v>33</v>
      </c>
      <c r="F62" s="50" t="s">
        <v>13</v>
      </c>
      <c r="G62" s="50">
        <v>38.22</v>
      </c>
      <c r="H62" s="50">
        <v>27598</v>
      </c>
      <c r="I62" s="50">
        <v>0</v>
      </c>
    </row>
    <row r="63" spans="1:13">
      <c r="E63" s="50" t="s">
        <v>35</v>
      </c>
      <c r="F63" s="50" t="s">
        <v>13</v>
      </c>
      <c r="G63" s="50">
        <v>101.56</v>
      </c>
      <c r="H63" s="50">
        <v>5184</v>
      </c>
      <c r="I63" s="50">
        <v>0</v>
      </c>
    </row>
    <row r="64" spans="1:13">
      <c r="E64" s="50" t="s">
        <v>38</v>
      </c>
      <c r="F64" s="50" t="s">
        <v>13</v>
      </c>
      <c r="G64" s="50">
        <v>182.97</v>
      </c>
      <c r="H64" s="50">
        <v>5668</v>
      </c>
      <c r="I64" s="50">
        <v>5715</v>
      </c>
    </row>
    <row r="65" spans="5:9">
      <c r="E65" s="50" t="s">
        <v>39</v>
      </c>
      <c r="F65" s="50" t="s">
        <v>13</v>
      </c>
      <c r="G65" s="50">
        <v>71.3</v>
      </c>
      <c r="H65" s="50">
        <v>14778</v>
      </c>
      <c r="I65" s="50">
        <v>14666</v>
      </c>
    </row>
    <row r="66" spans="5:9">
      <c r="E66" s="50" t="s">
        <v>42</v>
      </c>
      <c r="F66" s="50" t="s">
        <v>13</v>
      </c>
      <c r="G66" s="50">
        <v>311.27999999999997</v>
      </c>
      <c r="H66" s="50">
        <v>3325</v>
      </c>
      <c r="I66" s="50">
        <v>3359</v>
      </c>
    </row>
    <row r="67" spans="5:9">
      <c r="E67" s="50" t="s">
        <v>46</v>
      </c>
      <c r="F67" s="50" t="s">
        <v>13</v>
      </c>
      <c r="G67" s="50">
        <v>245.71</v>
      </c>
      <c r="H67" s="50">
        <v>2144</v>
      </c>
      <c r="I67" s="50">
        <v>2128</v>
      </c>
    </row>
    <row r="68" spans="5:9">
      <c r="E68" s="50" t="s">
        <v>49</v>
      </c>
      <c r="F68" s="50" t="s">
        <v>13</v>
      </c>
      <c r="G68" s="50">
        <v>197.56</v>
      </c>
      <c r="H68" s="50">
        <v>5221</v>
      </c>
      <c r="I68" s="50">
        <v>5293</v>
      </c>
    </row>
    <row r="69" spans="5:9">
      <c r="E69" s="50" t="s">
        <v>53</v>
      </c>
      <c r="F69" s="50" t="s">
        <v>13</v>
      </c>
      <c r="G69" s="50">
        <v>320.79000000000002</v>
      </c>
      <c r="H69" s="50">
        <v>3100</v>
      </c>
      <c r="I69" s="50">
        <v>3260</v>
      </c>
    </row>
    <row r="70" spans="5:9">
      <c r="E70" s="50" t="s">
        <v>56</v>
      </c>
      <c r="F70" s="50" t="s">
        <v>13</v>
      </c>
      <c r="G70" s="50">
        <v>162</v>
      </c>
      <c r="H70" s="50">
        <v>6473</v>
      </c>
      <c r="I70" s="50">
        <v>6455</v>
      </c>
    </row>
    <row r="71" spans="5:9">
      <c r="E71" s="50" t="s">
        <v>59</v>
      </c>
      <c r="F71" s="50" t="s">
        <v>13</v>
      </c>
      <c r="G71" s="50">
        <v>53.43</v>
      </c>
      <c r="H71" s="50">
        <v>19979</v>
      </c>
      <c r="I71" s="50">
        <v>19571</v>
      </c>
    </row>
    <row r="72" spans="5:9">
      <c r="E72" s="50" t="s">
        <v>60</v>
      </c>
      <c r="F72" s="50" t="s">
        <v>13</v>
      </c>
      <c r="G72" s="50">
        <v>158.16999999999999</v>
      </c>
      <c r="H72" s="50">
        <v>6523</v>
      </c>
      <c r="I72" s="50">
        <v>6611</v>
      </c>
    </row>
    <row r="73" spans="5:9">
      <c r="E73" s="50" t="s">
        <v>63</v>
      </c>
      <c r="F73" s="50" t="s">
        <v>13</v>
      </c>
      <c r="G73" s="50">
        <v>553.24</v>
      </c>
      <c r="H73" s="50">
        <v>931</v>
      </c>
      <c r="I73" s="50">
        <v>945</v>
      </c>
    </row>
    <row r="74" spans="5:9">
      <c r="E74" s="50" t="s">
        <v>65</v>
      </c>
      <c r="F74" s="50" t="s">
        <v>13</v>
      </c>
      <c r="G74" s="50">
        <v>263.95</v>
      </c>
      <c r="H74" s="50">
        <v>3997</v>
      </c>
      <c r="I74" s="50">
        <v>3962</v>
      </c>
    </row>
    <row r="75" spans="5:9">
      <c r="E75" s="50" t="s">
        <v>67</v>
      </c>
      <c r="F75" s="50" t="s">
        <v>13</v>
      </c>
      <c r="G75" s="50">
        <v>255.49</v>
      </c>
      <c r="H75" s="50">
        <v>2020</v>
      </c>
      <c r="I75" s="50">
        <v>2046</v>
      </c>
    </row>
    <row r="76" spans="5:9">
      <c r="E76" s="50" t="s">
        <v>68</v>
      </c>
      <c r="F76" s="50" t="s">
        <v>13</v>
      </c>
      <c r="G76" s="50">
        <v>108.95</v>
      </c>
      <c r="H76" s="50">
        <v>9629</v>
      </c>
      <c r="I76" s="50">
        <v>9598</v>
      </c>
    </row>
    <row r="77" spans="5:9">
      <c r="E77" s="50" t="s">
        <v>69</v>
      </c>
      <c r="F77" s="50" t="s">
        <v>13</v>
      </c>
      <c r="G77" s="50">
        <v>409.74</v>
      </c>
      <c r="H77" s="50">
        <v>2586</v>
      </c>
      <c r="I77" s="50">
        <v>2552</v>
      </c>
    </row>
    <row r="78" spans="5:9">
      <c r="E78" s="50" t="s">
        <v>70</v>
      </c>
      <c r="F78" s="50" t="s">
        <v>13</v>
      </c>
      <c r="G78" s="50">
        <v>309.3</v>
      </c>
      <c r="H78" s="50">
        <v>0</v>
      </c>
      <c r="I78" s="50">
        <v>3381</v>
      </c>
    </row>
    <row r="79" spans="5:9">
      <c r="E79" s="50" t="s">
        <v>71</v>
      </c>
      <c r="F79" s="50" t="s">
        <v>13</v>
      </c>
      <c r="G79" s="50">
        <v>136.97999999999999</v>
      </c>
      <c r="H79" s="50">
        <v>0</v>
      </c>
      <c r="I79" s="50">
        <v>3817</v>
      </c>
    </row>
    <row r="80" spans="5:9">
      <c r="E80" s="50" t="s">
        <v>10</v>
      </c>
      <c r="F80" s="50" t="s">
        <v>13</v>
      </c>
      <c r="G80" s="50">
        <v>367.38</v>
      </c>
      <c r="H80" s="50">
        <v>256581</v>
      </c>
      <c r="I80" s="50">
        <v>259940</v>
      </c>
    </row>
    <row r="81" spans="5:9">
      <c r="E81" s="50" t="s">
        <v>29</v>
      </c>
      <c r="F81" s="50" t="s">
        <v>13</v>
      </c>
      <c r="G81" s="50">
        <v>57.76</v>
      </c>
      <c r="H81" s="50">
        <v>28921</v>
      </c>
      <c r="I81" s="50">
        <v>29279</v>
      </c>
    </row>
    <row r="82" spans="5:9">
      <c r="E82" s="50" t="s">
        <v>41</v>
      </c>
      <c r="F82" s="50" t="s">
        <v>13</v>
      </c>
      <c r="G82" s="50">
        <v>79.56</v>
      </c>
      <c r="H82" s="50">
        <v>21346</v>
      </c>
      <c r="I82" s="50">
        <v>21256</v>
      </c>
    </row>
    <row r="83" spans="5:9">
      <c r="E83" s="50">
        <v>2823</v>
      </c>
      <c r="F83" s="50" t="s">
        <v>13</v>
      </c>
      <c r="G83" s="50">
        <v>2.37</v>
      </c>
      <c r="H83" s="50">
        <v>695300</v>
      </c>
      <c r="I83" s="50">
        <v>713565</v>
      </c>
    </row>
    <row r="84" spans="5:9">
      <c r="E84" s="50">
        <v>2800</v>
      </c>
      <c r="F84" s="50" t="s">
        <v>13</v>
      </c>
      <c r="G84" s="50">
        <v>3.35</v>
      </c>
      <c r="H84" s="50">
        <v>500500</v>
      </c>
      <c r="I84" s="50">
        <v>504821</v>
      </c>
    </row>
    <row r="85" spans="5:9">
      <c r="E85" s="50" t="s">
        <v>30</v>
      </c>
      <c r="F85" s="50" t="s">
        <v>13</v>
      </c>
      <c r="G85" s="50">
        <v>49.4</v>
      </c>
      <c r="H85" s="50">
        <v>33569</v>
      </c>
      <c r="I85" s="50">
        <v>17183</v>
      </c>
    </row>
    <row r="86" spans="5:9">
      <c r="E86" s="50" t="s">
        <v>36</v>
      </c>
      <c r="F86" s="50" t="s">
        <v>13</v>
      </c>
      <c r="G86" s="50">
        <v>38.99</v>
      </c>
      <c r="H86" s="50">
        <v>43184</v>
      </c>
      <c r="I86" s="50">
        <v>43374</v>
      </c>
    </row>
    <row r="87" spans="5:9">
      <c r="E87" s="50" t="s">
        <v>47</v>
      </c>
      <c r="F87" s="50" t="s">
        <v>13</v>
      </c>
      <c r="G87" s="50">
        <v>43.5</v>
      </c>
      <c r="H87" s="50">
        <v>38448</v>
      </c>
      <c r="I87" s="50">
        <v>38877</v>
      </c>
    </row>
    <row r="88" spans="5:9">
      <c r="E88" s="50" t="s">
        <v>72</v>
      </c>
      <c r="F88" s="50" t="s">
        <v>13</v>
      </c>
      <c r="G88" s="50">
        <v>35.4</v>
      </c>
      <c r="H88" s="50">
        <v>0</v>
      </c>
      <c r="I88" s="50">
        <v>23978</v>
      </c>
    </row>
    <row r="89" spans="5:9">
      <c r="E89" s="50" t="s">
        <v>43</v>
      </c>
      <c r="F89" s="50" t="s">
        <v>13</v>
      </c>
      <c r="G89" s="50">
        <v>105.71</v>
      </c>
      <c r="H89" s="50">
        <v>162043</v>
      </c>
      <c r="I89" s="50">
        <v>166250</v>
      </c>
    </row>
    <row r="90" spans="5:9">
      <c r="E90" s="50" t="s">
        <v>62</v>
      </c>
      <c r="F90" s="50" t="s">
        <v>13</v>
      </c>
      <c r="G90" s="50">
        <v>89.1</v>
      </c>
      <c r="H90" s="50">
        <v>115552</v>
      </c>
      <c r="I90" s="50">
        <v>118345</v>
      </c>
    </row>
    <row r="91" spans="5:9">
      <c r="E91" s="50" t="s">
        <v>51</v>
      </c>
      <c r="F91" s="50" t="s">
        <v>14</v>
      </c>
      <c r="G91" s="50">
        <v>130515.63</v>
      </c>
      <c r="H91" s="50">
        <v>78</v>
      </c>
      <c r="I91" s="50">
        <v>81</v>
      </c>
    </row>
    <row r="92" spans="5:9">
      <c r="E92" s="50" t="s">
        <v>50</v>
      </c>
      <c r="F92" s="50" t="s">
        <v>14</v>
      </c>
      <c r="G92" s="50">
        <v>159000</v>
      </c>
      <c r="H92" s="50">
        <v>32</v>
      </c>
      <c r="I92" s="50">
        <v>33</v>
      </c>
    </row>
    <row r="93" spans="5:9">
      <c r="E93" s="50" t="s">
        <v>15</v>
      </c>
      <c r="F93" s="50" t="s">
        <v>14</v>
      </c>
      <c r="G93" s="50">
        <v>219328.13</v>
      </c>
      <c r="H93" s="50">
        <v>78</v>
      </c>
      <c r="I93" s="50">
        <v>80</v>
      </c>
    </row>
    <row r="94" spans="5:9">
      <c r="E94" s="50" t="s">
        <v>23</v>
      </c>
      <c r="F94" s="50" t="s">
        <v>14</v>
      </c>
      <c r="G94" s="50">
        <v>229375</v>
      </c>
      <c r="H94" s="50">
        <v>74</v>
      </c>
      <c r="I94" s="50">
        <v>77</v>
      </c>
    </row>
    <row r="95" spans="5:9">
      <c r="E95" s="50" t="s">
        <v>24</v>
      </c>
      <c r="F95" s="50" t="s">
        <v>14</v>
      </c>
      <c r="G95" s="50"/>
      <c r="H95" s="50">
        <v>0</v>
      </c>
      <c r="I95" s="50"/>
    </row>
    <row r="96" spans="5:9">
      <c r="E96" s="50" t="s">
        <v>48</v>
      </c>
      <c r="F96" s="50" t="s">
        <v>14</v>
      </c>
      <c r="G96" s="50"/>
      <c r="H96" s="50">
        <v>0</v>
      </c>
      <c r="I96" s="50"/>
    </row>
    <row r="97" spans="5:9">
      <c r="E97" s="50" t="s">
        <v>52</v>
      </c>
      <c r="F97" s="50" t="s">
        <v>14</v>
      </c>
      <c r="G97" s="50"/>
      <c r="H97" s="50">
        <v>0</v>
      </c>
      <c r="I97" s="50"/>
    </row>
    <row r="98" spans="5:9">
      <c r="E98" s="50" t="s">
        <v>55</v>
      </c>
      <c r="F98" s="50" t="s">
        <v>14</v>
      </c>
      <c r="G98" s="50"/>
      <c r="H98" s="50">
        <v>0</v>
      </c>
      <c r="I98" s="50"/>
    </row>
    <row r="99" spans="5:9">
      <c r="E99" s="50" t="s">
        <v>58</v>
      </c>
      <c r="F99" s="50" t="s">
        <v>13</v>
      </c>
      <c r="G99" s="50">
        <v>5.62</v>
      </c>
      <c r="H99" s="50">
        <v>1818558</v>
      </c>
      <c r="I99" s="50">
        <v>1876257</v>
      </c>
    </row>
    <row r="100" spans="5:9">
      <c r="E100" s="50" t="s">
        <v>64</v>
      </c>
      <c r="F100" s="50" t="s">
        <v>13</v>
      </c>
      <c r="G100" s="50">
        <v>69.900000000000006</v>
      </c>
      <c r="H100" s="50">
        <v>147373</v>
      </c>
      <c r="I100" s="50">
        <v>150852</v>
      </c>
    </row>
    <row r="101" spans="5:9">
      <c r="E101" s="50" t="s">
        <v>44</v>
      </c>
      <c r="F101" s="50" t="s">
        <v>13</v>
      </c>
      <c r="G101" s="50">
        <v>33.53</v>
      </c>
      <c r="H101" s="50">
        <v>104326</v>
      </c>
      <c r="I101" s="50">
        <v>104827</v>
      </c>
    </row>
    <row r="102" spans="5:9">
      <c r="E102" s="50" t="s">
        <v>17</v>
      </c>
      <c r="F102" s="50" t="s">
        <v>14</v>
      </c>
      <c r="G102" s="50">
        <v>80162.5</v>
      </c>
      <c r="H102" s="50">
        <v>24</v>
      </c>
      <c r="I102" s="50">
        <v>24</v>
      </c>
    </row>
    <row r="103" spans="5:9">
      <c r="E103" s="50" t="s">
        <v>25</v>
      </c>
      <c r="F103" s="50" t="s">
        <v>14</v>
      </c>
      <c r="G103" s="50">
        <v>109194</v>
      </c>
      <c r="H103" s="50">
        <v>18</v>
      </c>
      <c r="I103" s="50">
        <v>18</v>
      </c>
    </row>
    <row r="104" spans="5:9">
      <c r="E104" s="50" t="s">
        <v>26</v>
      </c>
      <c r="F104" s="50" t="s">
        <v>14</v>
      </c>
      <c r="G104" s="50">
        <v>31201.73</v>
      </c>
      <c r="H104" s="50">
        <v>62</v>
      </c>
      <c r="I104" s="50">
        <v>31</v>
      </c>
    </row>
    <row r="105" spans="5:9">
      <c r="E105" s="50" t="s">
        <v>28</v>
      </c>
      <c r="F105" s="50" t="s">
        <v>14</v>
      </c>
      <c r="G105" s="50">
        <v>36756</v>
      </c>
      <c r="H105" s="50">
        <v>52</v>
      </c>
      <c r="I105" s="50">
        <v>0</v>
      </c>
    </row>
    <row r="106" spans="5:9">
      <c r="E106" s="50" t="s">
        <v>34</v>
      </c>
      <c r="F106" s="50" t="s">
        <v>14</v>
      </c>
      <c r="G106" s="50">
        <v>76443.75</v>
      </c>
      <c r="H106" s="50">
        <v>24</v>
      </c>
      <c r="I106" s="50">
        <v>25</v>
      </c>
    </row>
    <row r="107" spans="5:9">
      <c r="E107" s="50" t="s">
        <v>37</v>
      </c>
      <c r="F107" s="50" t="s">
        <v>14</v>
      </c>
      <c r="G107" s="50">
        <v>59630.559999999998</v>
      </c>
      <c r="H107" s="50">
        <v>16</v>
      </c>
      <c r="I107" s="50">
        <v>16</v>
      </c>
    </row>
    <row r="108" spans="5:9">
      <c r="E108" s="50" t="s">
        <v>40</v>
      </c>
      <c r="F108" s="50" t="s">
        <v>14</v>
      </c>
      <c r="G108" s="50">
        <v>54220</v>
      </c>
      <c r="H108" s="50">
        <v>35</v>
      </c>
      <c r="I108" s="50">
        <v>35</v>
      </c>
    </row>
    <row r="109" spans="5:9">
      <c r="E109" s="50" t="s">
        <v>45</v>
      </c>
      <c r="F109" s="50" t="s">
        <v>14</v>
      </c>
      <c r="G109" s="50">
        <v>32612.51</v>
      </c>
      <c r="H109" s="50">
        <v>59</v>
      </c>
      <c r="I109" s="50">
        <v>59</v>
      </c>
    </row>
    <row r="110" spans="5:9">
      <c r="E110" s="50" t="s">
        <v>54</v>
      </c>
      <c r="F110" s="50" t="s">
        <v>14</v>
      </c>
      <c r="G110" s="50">
        <v>21828.799999999999</v>
      </c>
      <c r="H110" s="50">
        <v>87</v>
      </c>
      <c r="I110" s="50">
        <v>88</v>
      </c>
    </row>
    <row r="111" spans="5:9">
      <c r="E111" s="50" t="s">
        <v>57</v>
      </c>
      <c r="F111" s="50" t="s">
        <v>14</v>
      </c>
      <c r="G111" s="50">
        <v>53390</v>
      </c>
      <c r="H111" s="50">
        <v>17</v>
      </c>
      <c r="I111" s="50">
        <v>18</v>
      </c>
    </row>
    <row r="112" spans="5:9">
      <c r="E112" s="50" t="s">
        <v>61</v>
      </c>
      <c r="F112" s="50" t="s">
        <v>14</v>
      </c>
      <c r="G112" s="50">
        <v>121338.75</v>
      </c>
      <c r="H112" s="50">
        <v>16</v>
      </c>
      <c r="I112" s="50">
        <v>16</v>
      </c>
    </row>
    <row r="113" spans="5:9">
      <c r="E113" s="50" t="s">
        <v>66</v>
      </c>
      <c r="F113" s="50" t="s">
        <v>14</v>
      </c>
      <c r="G113" s="50">
        <v>74400</v>
      </c>
      <c r="H113" s="50">
        <v>26</v>
      </c>
      <c r="I113" s="50">
        <v>26</v>
      </c>
    </row>
    <row r="114" spans="5:9">
      <c r="E114" s="50" t="s">
        <v>16</v>
      </c>
      <c r="F114" s="50" t="s">
        <v>14</v>
      </c>
      <c r="G114" s="50">
        <v>102568.2</v>
      </c>
      <c r="H114" s="50">
        <v>0</v>
      </c>
      <c r="I114" s="50">
        <v>19</v>
      </c>
    </row>
    <row r="115" spans="5:9">
      <c r="E115" s="50" t="s">
        <v>73</v>
      </c>
      <c r="F115" s="50" t="s">
        <v>14</v>
      </c>
      <c r="G115" s="50">
        <v>95287.5</v>
      </c>
      <c r="H115" s="50">
        <v>0</v>
      </c>
      <c r="I115" s="50">
        <v>10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Golden Horse</cp:lastModifiedBy>
  <cp:lastPrinted>2022-02-16T07:04:24Z</cp:lastPrinted>
  <dcterms:created xsi:type="dcterms:W3CDTF">2020-06-30T03:42:56Z</dcterms:created>
  <dcterms:modified xsi:type="dcterms:W3CDTF">2022-02-16T07:04:25Z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