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2021\11-2021\"/>
    </mc:Choice>
  </mc:AlternateContent>
  <bookViews>
    <workbookView xWindow="11820" yWindow="1275" windowWidth="14040" windowHeight="14355"/>
  </bookViews>
  <sheets>
    <sheet name="Sheet1" sheetId="1" r:id="rId1"/>
    <sheet name="Sheet2" sheetId="8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M28" i="1"/>
  <c r="K28" i="1"/>
  <c r="M57" i="1" l="1"/>
  <c r="K57" i="1"/>
  <c r="M56" i="1"/>
  <c r="K56" i="1"/>
  <c r="M22" i="1"/>
  <c r="K22" i="1"/>
  <c r="K29" i="1" l="1"/>
  <c r="M46" i="1"/>
  <c r="K46" i="1"/>
  <c r="K23" i="1"/>
  <c r="M23" i="1"/>
  <c r="K31" i="1"/>
  <c r="M31" i="1"/>
  <c r="C8" i="1" a="1"/>
  <c r="C8" i="1" s="1"/>
  <c r="G58" i="1" a="1"/>
  <c r="G58" i="1" s="1"/>
  <c r="K33" i="1" l="1"/>
  <c r="M54" i="1" l="1"/>
  <c r="K54" i="1"/>
  <c r="M53" i="1"/>
  <c r="K53" i="1"/>
  <c r="M52" i="1"/>
  <c r="K52" i="1"/>
  <c r="M51" i="1"/>
  <c r="K51" i="1"/>
  <c r="M50" i="1"/>
  <c r="K50" i="1"/>
  <c r="M49" i="1"/>
  <c r="K49" i="1"/>
  <c r="M58" i="8"/>
  <c r="K58" i="8"/>
  <c r="M57" i="8"/>
  <c r="K57" i="8"/>
  <c r="M56" i="8"/>
  <c r="K56" i="8"/>
  <c r="M55" i="8"/>
  <c r="K55" i="8"/>
  <c r="M54" i="8"/>
  <c r="K54" i="8"/>
  <c r="F54" i="8"/>
  <c r="M53" i="8"/>
  <c r="K53" i="8"/>
  <c r="F53" i="8"/>
  <c r="C7" i="1"/>
  <c r="F11" i="1"/>
  <c r="M11" i="1"/>
  <c r="K11" i="1"/>
  <c r="K55" i="1"/>
  <c r="K12" i="1"/>
  <c r="K13" i="1"/>
  <c r="K14" i="1"/>
  <c r="K15" i="1"/>
  <c r="K16" i="1"/>
  <c r="K17" i="1"/>
  <c r="K18" i="1"/>
  <c r="K19" i="1"/>
  <c r="K20" i="1"/>
  <c r="K21" i="1"/>
  <c r="K24" i="1"/>
  <c r="K25" i="1"/>
  <c r="K26" i="1"/>
  <c r="K27" i="1"/>
  <c r="K30" i="1"/>
  <c r="K32" i="1"/>
  <c r="K34" i="1"/>
  <c r="K35" i="1"/>
  <c r="K36" i="1"/>
  <c r="K37" i="1"/>
  <c r="K38" i="1"/>
  <c r="K39" i="1"/>
  <c r="K40" i="1"/>
  <c r="K41" i="1"/>
  <c r="K42" i="1"/>
  <c r="K43" i="1"/>
  <c r="K44" i="1"/>
  <c r="K45" i="1"/>
  <c r="K47" i="1"/>
  <c r="K48" i="1"/>
  <c r="M12" i="1"/>
  <c r="M13" i="1"/>
  <c r="M14" i="1"/>
  <c r="M15" i="1"/>
  <c r="M16" i="1"/>
  <c r="M17" i="1"/>
  <c r="M18" i="1"/>
  <c r="M19" i="1"/>
  <c r="M20" i="1"/>
  <c r="M21" i="1"/>
  <c r="M24" i="1"/>
  <c r="M25" i="1"/>
  <c r="M26" i="1"/>
  <c r="M27" i="1"/>
  <c r="M29" i="1"/>
  <c r="M30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7" i="1"/>
  <c r="M48" i="1"/>
  <c r="M55" i="1"/>
  <c r="M60" i="8"/>
  <c r="C2" i="1" l="1"/>
  <c r="A37" i="8"/>
  <c r="N5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<sst xmlns="http://schemas.openxmlformats.org/spreadsheetml/2006/main" count="251" uniqueCount="86">
  <si>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</si>
  <si>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</si>
  <si>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</si>
  <si>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</si>
  <si>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</si>
  <si>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</si>
  <si>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</si>
  <si>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</si>
  <si>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</si>
  <si>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</si>
  <si>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</si>
  <si>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</si>
  <si>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</si>
  <si>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</si>
  <si>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</si>
  <si>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</si>
  <si>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</si>
  <si>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</si>
  <si>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</si>
  <si>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</si>
  <si>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</si>
  <si>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</si>
  <si>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</si>
  <si>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</si>
  <si>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</si>
  <si>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</si>
  <si>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</si>
  <si>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</si>
  <si>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HE</t>
  </si>
  <si>
    <t>Cash</t>
  </si>
  <si>
    <t>ZL</t>
  </si>
  <si>
    <t>XLE</t>
  </si>
  <si>
    <t>ES Bear Put</t>
  </si>
  <si>
    <t>GS</t>
  </si>
  <si>
    <t>Prepared and Checked by:</t>
  </si>
  <si>
    <t>Tang Jiayun</t>
  </si>
  <si>
    <t>KC</t>
  </si>
  <si>
    <t>Recommended by:</t>
  </si>
  <si>
    <t>EWC</t>
  </si>
  <si>
    <t>PB</t>
  </si>
  <si>
    <t>EXR</t>
  </si>
  <si>
    <t>CT</t>
  </si>
  <si>
    <t>PBW</t>
  </si>
  <si>
    <t>IT</t>
  </si>
  <si>
    <t>STIP</t>
  </si>
  <si>
    <t>IAU</t>
  </si>
  <si>
    <t>ZO</t>
  </si>
  <si>
    <t>KSA</t>
  </si>
  <si>
    <t>MAA</t>
  </si>
  <si>
    <t>ZB</t>
  </si>
  <si>
    <t>ZN</t>
  </si>
  <si>
    <t>MRNA</t>
  </si>
  <si>
    <t>SB</t>
  </si>
  <si>
    <t>NG</t>
  </si>
  <si>
    <t>CYBA</t>
  </si>
  <si>
    <t>WM</t>
  </si>
  <si>
    <t>NI</t>
  </si>
  <si>
    <t>LTPZ</t>
  </si>
  <si>
    <t>IGLB</t>
  </si>
  <si>
    <t>EFX</t>
  </si>
  <si>
    <t>GOIL</t>
  </si>
  <si>
    <t>RMD</t>
  </si>
  <si>
    <t>RHI</t>
  </si>
  <si>
    <t>TEAM</t>
  </si>
  <si>
    <t>AON</t>
  </si>
  <si>
    <t>PLD</t>
  </si>
  <si>
    <t>FM</t>
  </si>
  <si>
    <t>ZSLME</t>
  </si>
  <si>
    <t>ORCL</t>
  </si>
  <si>
    <t>ORLY</t>
  </si>
  <si>
    <t>COIL</t>
  </si>
  <si>
    <t>ALB</t>
  </si>
  <si>
    <t>TMO</t>
  </si>
  <si>
    <t>ODFL</t>
  </si>
  <si>
    <t>CL</t>
  </si>
  <si>
    <t>ZS</t>
  </si>
  <si>
    <t>SCI</t>
  </si>
  <si>
    <t>CC</t>
  </si>
  <si>
    <t>GBS</t>
  </si>
  <si>
    <t>DXCM</t>
  </si>
  <si>
    <t>SPG</t>
  </si>
  <si>
    <t>DA</t>
  </si>
  <si>
    <t>GBX</t>
  </si>
  <si>
    <t>F</t>
  </si>
  <si>
    <t>HG</t>
  </si>
  <si>
    <t>IJS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</si>
</sst>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$&quot;#,##0"/>
    <numFmt numFmtId="168" formatCode="&quot; $&quot;* #,##0.00\ ;&quot; $&quot;* \(#,##0.00\);&quot; $&quot;* \-#\ ;@\ "/>
    <numFmt numFmtId="169" formatCode="0.000"/>
    <numFmt numFmtId="170" formatCode="_(&quot;$&quot;* #,##0.0000_);_(&quot;$&quot;* \(#,##0.0000\);_(&quot;$&quot;* &quot;-&quot;??_);_(@_)"/>
    <numFmt numFmtId="171" formatCode="\$#,##0.00;\-\$#,##0.00"/>
    <numFmt numFmtId="172" formatCode="_(&quot;$&quot;* #,##0.00000_);_(&quot;$&quot;* \(#,##0.00000\);_(&quot;$&quot;* &quot;-&quot;??_);_(@_)"/>
    <numFmt numFmtId="173" formatCode="_(&quot;$&quot;* #,##0.000_);_(&quot;$&quot;* \(#,##0.000\);_(&quot;$&quot;* &quot;-&quot;??_);_(@_)"/>
    <numFmt numFmtId="174" formatCode="0.0"/>
  </numFmts>
  <fonts count="18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8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67" fontId="2" fillId="2" borderId="0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9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9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70" fontId="2" fillId="0" borderId="0" xfId="1" applyNumberFormat="1" applyFont="1" applyAlignment="1">
      <alignment vertical="center"/>
    </xf>
    <xf numFmtId="169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9" fontId="2" fillId="0" borderId="0" xfId="0" applyNumberFormat="1" applyFont="1" applyAlignment="1">
      <alignment vertical="center"/>
    </xf>
    <xf numFmtId="169" fontId="0" fillId="0" borderId="0" xfId="0" applyNumberFormat="1"/>
    <xf numFmtId="0" fontId="0" fillId="2" borderId="0" xfId="0" applyFill="1" applyBorder="1"/>
    <xf numFmtId="169" fontId="4" fillId="2" borderId="1" xfId="5" applyNumberFormat="1" applyFont="1" applyFill="1" applyBorder="1"/>
    <xf numFmtId="169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69" fontId="2" fillId="0" borderId="0" xfId="0" applyNumberFormat="1" applyFont="1" applyFill="1" applyBorder="1" applyAlignment="1">
      <alignment vertical="center"/>
    </xf>
    <xf numFmtId="169" fontId="2" fillId="0" borderId="0" xfId="0" applyNumberFormat="1" applyFont="1" applyBorder="1" applyAlignment="1">
      <alignment vertical="center"/>
    </xf>
    <xf numFmtId="171" fontId="2" fillId="0" borderId="0" xfId="0" applyNumberFormat="1" applyFont="1" applyBorder="1" applyAlignment="1">
      <alignment vertical="center"/>
    </xf>
    <xf numFmtId="172" fontId="2" fillId="0" borderId="0" xfId="1" applyNumberFormat="1" applyFont="1" applyBorder="1" applyAlignment="1">
      <alignment vertical="center"/>
    </xf>
    <xf numFmtId="0" fontId="0" fillId="2" borderId="1" xfId="0" applyFont="1" applyFill="1" applyBorder="1"/>
    <xf numFmtId="0" fontId="16" fillId="2" borderId="0" xfId="0" applyFont="1" applyFill="1"/>
    <xf numFmtId="0" fontId="17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3" fontId="0" fillId="0" borderId="0" xfId="0" applyNumberFormat="1"/>
    <xf numFmtId="174" fontId="4" fillId="2" borderId="1" xfId="5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9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58" totalsRowShown="0" headerRowDxfId="13" dataDxfId="11" headerRowBorderDxfId="12" tableBorderDxfId="10" totalsRowBorderDxfId="9">
  <autoFilter ref="A10:I58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0"/>
  <sheetViews>
    <sheetView tabSelected="1" zoomScaleNormal="100" workbookViewId="0">
      <selection activeCell="C63" sqref="C63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4" s="28" customFormat="1" ht="12.75">
      <c r="A1" s="64" t="s">
        <v>0</v>
      </c>
      <c r="B1" s="64"/>
      <c r="C1" s="27">
        <v>44516</v>
      </c>
      <c r="E1" s="29"/>
      <c r="F1" s="29"/>
      <c r="H1" s="30"/>
    </row>
    <row r="2" spans="1:14" s="28" customFormat="1" ht="12.75">
      <c r="A2" s="64" t="s">
        <v>11</v>
      </c>
      <c r="B2" s="64"/>
      <c r="C2" s="31">
        <f>C8/C7</f>
        <v>5.3841566393951386</v>
      </c>
      <c r="D2" s="52"/>
      <c r="E2" s="33"/>
      <c r="F2" s="34"/>
      <c r="H2" s="55"/>
    </row>
    <row r="3" spans="1:14" s="28" customFormat="1" ht="27.75" customHeight="1">
      <c r="A3" s="65" t="s">
        <v>12</v>
      </c>
      <c r="B3" s="65"/>
      <c r="C3" s="39">
        <f>(C8-SUM(H35:H45))/C7</f>
        <v>2.8668879595705681</v>
      </c>
      <c r="D3" s="53"/>
      <c r="E3" s="33"/>
      <c r="F3" s="34"/>
      <c r="H3" s="35"/>
    </row>
    <row r="4" spans="1:14" s="28" customFormat="1" ht="12.75">
      <c r="A4" s="64" t="s">
        <v>9</v>
      </c>
      <c r="B4" s="64"/>
      <c r="C4" s="36">
        <v>67760540</v>
      </c>
      <c r="D4" s="54"/>
      <c r="E4" s="37"/>
      <c r="F4" s="37"/>
      <c r="H4" s="35"/>
    </row>
    <row r="5" spans="1:14" s="28" customFormat="1" ht="12.75">
      <c r="A5" s="64" t="s">
        <v>7</v>
      </c>
      <c r="B5" s="64"/>
      <c r="C5" s="36">
        <v>0</v>
      </c>
      <c r="D5" s="32"/>
      <c r="E5" s="32"/>
      <c r="F5" s="37"/>
      <c r="H5" s="35"/>
      <c r="L5" s="28">
        <v>37377835</v>
      </c>
      <c r="M5" s="28">
        <v>2700000</v>
      </c>
      <c r="N5" s="28">
        <f>L5-M5</f>
        <v>34677835</v>
      </c>
    </row>
    <row r="6" spans="1:14" s="28" customFormat="1" ht="12.75">
      <c r="A6" s="64" t="s">
        <v>8</v>
      </c>
      <c r="B6" s="64"/>
      <c r="C6" s="36">
        <v>0</v>
      </c>
      <c r="D6" s="32"/>
      <c r="E6" s="37"/>
      <c r="F6" s="37"/>
      <c r="H6" s="35"/>
    </row>
    <row r="7" spans="1:14" s="28" customFormat="1" ht="12.75">
      <c r="A7" s="64" t="s">
        <v>10</v>
      </c>
      <c r="B7" s="64"/>
      <c r="C7" s="36">
        <f>C4+C5-C6</f>
        <v>67760540</v>
      </c>
      <c r="D7" s="54"/>
      <c r="E7" s="37"/>
      <c r="F7" s="37"/>
      <c r="G7" s="41"/>
      <c r="H7" s="53"/>
    </row>
    <row r="8" spans="1:14" s="28" customFormat="1" ht="27.75" customHeight="1">
      <c r="A8" s="65" t="s">
        <v>6</v>
      </c>
      <c r="B8" s="65"/>
      <c r="C8" s="24" cm="1">
        <f t="array" ref="C8">SUM(ABS(Table1[Target allocation ($)]))</f>
        <v>364833361.32999986</v>
      </c>
      <c r="D8" s="54"/>
      <c r="E8" s="37"/>
      <c r="F8" s="37"/>
      <c r="H8" s="35"/>
      <c r="J8" s="38"/>
    </row>
    <row r="9" spans="1:14" s="14" customFormat="1" ht="2.25" customHeight="1">
      <c r="A9" s="12"/>
      <c r="B9" s="12"/>
      <c r="C9" s="9"/>
      <c r="D9" s="8"/>
      <c r="E9" s="8"/>
      <c r="F9" s="8"/>
      <c r="G9" s="9"/>
      <c r="H9" s="19"/>
      <c r="I9" s="1"/>
    </row>
    <row r="10" spans="1:14" s="2" customFormat="1" ht="12.75">
      <c r="A10" s="16" t="s">
        <v>14</v>
      </c>
      <c r="B10" s="17" t="s">
        <v>15</v>
      </c>
      <c r="C10" s="25" t="s">
        <v>21</v>
      </c>
      <c r="D10" s="17" t="s">
        <v>22</v>
      </c>
      <c r="E10" s="13" t="s">
        <v>23</v>
      </c>
      <c r="F10" s="13" t="s">
        <v>5</v>
      </c>
      <c r="G10" s="17" t="s">
        <v>24</v>
      </c>
      <c r="H10" s="20" t="s">
        <v>25</v>
      </c>
      <c r="I10" s="23" t="s">
        <v>1</v>
      </c>
    </row>
    <row r="11" spans="1:14" s="2" customFormat="1">
      <c r="A11" s="18" t="s">
        <v>33</v>
      </c>
      <c r="B11" s="18" t="s">
        <v>16</v>
      </c>
      <c r="C11" s="40">
        <v>404.8</v>
      </c>
      <c r="D11" s="18">
        <v>3457</v>
      </c>
      <c r="E11" s="18">
        <v>3457</v>
      </c>
      <c r="F11" s="18">
        <f>Table1[[#This Row],[New position]]-Table1[[#This Row],[Old position]]</f>
        <v>0</v>
      </c>
      <c r="G11" s="26">
        <v>0.29799999999999999</v>
      </c>
      <c r="H11" s="21">
        <v>1409583.8</v>
      </c>
      <c r="I11" s="22"/>
      <c r="J11"/>
      <c r="K11" s="59">
        <f>Table1[[#This Row],[New position]]*Table1[[#This Row],[Last_Price]]</f>
        <v>1399393.6</v>
      </c>
      <c r="L11" s="50">
        <v>-0.89900000000000002</v>
      </c>
      <c r="M11" s="2">
        <f>IF(ABS(L11)&gt;3,Table1[[#This Row],[New position]],Table1[[#This Row],[Old position]])</f>
        <v>3457</v>
      </c>
    </row>
    <row r="12" spans="1:14">
      <c r="A12" s="18" t="s">
        <v>40</v>
      </c>
      <c r="B12" s="18" t="s">
        <v>16</v>
      </c>
      <c r="C12" s="40">
        <v>201</v>
      </c>
      <c r="D12" s="18">
        <v>7070</v>
      </c>
      <c r="E12" s="18">
        <v>7070</v>
      </c>
      <c r="F12" s="18">
        <f>Table1[[#This Row],[New position]]-Table1[[#This Row],[Old position]]</f>
        <v>0</v>
      </c>
      <c r="G12" s="26">
        <v>0.29799999999999999</v>
      </c>
      <c r="H12" s="21">
        <v>1409583.8</v>
      </c>
      <c r="I12" s="11"/>
      <c r="K12" s="59">
        <f>Table1[[#This Row],[New position]]*Table1[[#This Row],[Last_Price]]</f>
        <v>1421070</v>
      </c>
      <c r="L12" s="50">
        <v>0.52400000000000002</v>
      </c>
      <c r="M12" s="2">
        <f>IF(ABS(L12)&gt;3,Table1[[#This Row],[New position]],Table1[[#This Row],[Old position]])</f>
        <v>7070</v>
      </c>
    </row>
    <row r="13" spans="1:14">
      <c r="A13" s="18" t="s">
        <v>43</v>
      </c>
      <c r="B13" s="18" t="s">
        <v>16</v>
      </c>
      <c r="C13" s="40">
        <v>333.66</v>
      </c>
      <c r="D13" s="18">
        <v>4235</v>
      </c>
      <c r="E13" s="18">
        <v>4235</v>
      </c>
      <c r="F13" s="18">
        <f>Table1[[#This Row],[New position]]-Table1[[#This Row],[Old position]]</f>
        <v>0</v>
      </c>
      <c r="G13" s="26">
        <v>0.29799999999999999</v>
      </c>
      <c r="H13" s="21">
        <v>1409583.8</v>
      </c>
      <c r="I13" s="11"/>
      <c r="K13" s="59">
        <f>Table1[[#This Row],[New position]]*Table1[[#This Row],[Last_Price]]</f>
        <v>1413050.1</v>
      </c>
      <c r="L13" s="50">
        <v>-0.81599999999999995</v>
      </c>
      <c r="M13" s="2">
        <f>IF(ABS(L13)&gt;3,Table1[[#This Row],[New position]],Table1[[#This Row],[Old position]])</f>
        <v>4235</v>
      </c>
    </row>
    <row r="14" spans="1:14">
      <c r="A14" s="18" t="s">
        <v>48</v>
      </c>
      <c r="B14" s="18" t="s">
        <v>16</v>
      </c>
      <c r="C14" s="40">
        <v>206.1</v>
      </c>
      <c r="D14" s="18">
        <v>6873</v>
      </c>
      <c r="E14" s="18">
        <v>6873</v>
      </c>
      <c r="F14" s="18">
        <f>Table1[[#This Row],[New position]]-Table1[[#This Row],[Old position]]</f>
        <v>0</v>
      </c>
      <c r="G14" s="26">
        <v>0.29799999999999999</v>
      </c>
      <c r="H14" s="21">
        <v>1409583.8</v>
      </c>
      <c r="I14" s="11"/>
      <c r="K14" s="59">
        <f>Table1[[#This Row],[New position]]*Table1[[#This Row],[Last_Price]]</f>
        <v>1416525.3</v>
      </c>
      <c r="L14" s="50"/>
      <c r="M14" s="2">
        <f>IF(ABS(L14)&gt;3,Table1[[#This Row],[New position]],Table1[[#This Row],[Old position]])</f>
        <v>6873</v>
      </c>
    </row>
    <row r="15" spans="1:14">
      <c r="A15" s="18" t="s">
        <v>55</v>
      </c>
      <c r="B15" s="18" t="s">
        <v>16</v>
      </c>
      <c r="C15" s="40">
        <v>163</v>
      </c>
      <c r="D15" s="18">
        <v>8579</v>
      </c>
      <c r="E15" s="18">
        <v>8579</v>
      </c>
      <c r="F15" s="18">
        <f>Table1[[#This Row],[New position]]-Table1[[#This Row],[Old position]]</f>
        <v>0</v>
      </c>
      <c r="G15" s="26">
        <v>0.29799999999999999</v>
      </c>
      <c r="H15" s="21">
        <v>1409583.8</v>
      </c>
      <c r="I15" s="49"/>
      <c r="K15" s="59">
        <f>Table1[[#This Row],[New position]]*Table1[[#This Row],[Last_Price]]</f>
        <v>1398377</v>
      </c>
      <c r="L15" s="50">
        <v>1.839</v>
      </c>
      <c r="M15" s="2">
        <f>IF(ABS(L15)&gt;3,Table1[[#This Row],[New position]],Table1[[#This Row],[Old position]])</f>
        <v>8579</v>
      </c>
    </row>
    <row r="16" spans="1:14">
      <c r="A16" s="18" t="s">
        <v>59</v>
      </c>
      <c r="B16" s="18" t="s">
        <v>16</v>
      </c>
      <c r="C16" s="40">
        <v>282.37</v>
      </c>
      <c r="D16" s="18">
        <v>5091</v>
      </c>
      <c r="E16" s="18">
        <v>5091</v>
      </c>
      <c r="F16" s="18">
        <f>Table1[[#This Row],[New position]]-Table1[[#This Row],[Old position]]</f>
        <v>0</v>
      </c>
      <c r="G16" s="26">
        <v>0.29799999999999999</v>
      </c>
      <c r="H16" s="21">
        <v>1409583.8</v>
      </c>
      <c r="I16" s="11"/>
      <c r="K16" s="59">
        <f>Table1[[#This Row],[New position]]*Table1[[#This Row],[Last_Price]]</f>
        <v>1437545.67</v>
      </c>
      <c r="L16" s="50"/>
      <c r="M16" s="2">
        <f>IF(ABS(L16)&gt;3,Table1[[#This Row],[New position]],Table1[[#This Row],[Old position]])</f>
        <v>5091</v>
      </c>
    </row>
    <row r="17" spans="1:16">
      <c r="A17" s="18" t="s">
        <v>62</v>
      </c>
      <c r="B17" s="18" t="s">
        <v>16</v>
      </c>
      <c r="C17" s="40">
        <v>116.54</v>
      </c>
      <c r="D17" s="18">
        <v>12197</v>
      </c>
      <c r="E17" s="18">
        <v>12197</v>
      </c>
      <c r="F17" s="18">
        <f>Table1[[#This Row],[New position]]-Table1[[#This Row],[Old position]]</f>
        <v>0</v>
      </c>
      <c r="G17" s="26">
        <v>0.29799999999999999</v>
      </c>
      <c r="H17" s="21">
        <v>1409583.8</v>
      </c>
      <c r="I17" s="11"/>
      <c r="K17" s="59">
        <f>Table1[[#This Row],[New position]]*Table1[[#This Row],[Last_Price]]</f>
        <v>1421438.3800000001</v>
      </c>
      <c r="L17" s="50">
        <v>-1.0189999999999999</v>
      </c>
      <c r="M17" s="2">
        <f>IF(ABS(L17)&gt;3,Table1[[#This Row],[New position]],Table1[[#This Row],[Old position]])</f>
        <v>12197</v>
      </c>
    </row>
    <row r="18" spans="1:16">
      <c r="A18" s="18" t="s">
        <v>63</v>
      </c>
      <c r="B18" s="18" t="s">
        <v>16</v>
      </c>
      <c r="C18" s="40">
        <v>433.99</v>
      </c>
      <c r="D18" s="18">
        <v>3150</v>
      </c>
      <c r="E18" s="18">
        <v>3248</v>
      </c>
      <c r="F18" s="18">
        <f>Table1[[#This Row],[New position]]-Table1[[#This Row],[Old position]]</f>
        <v>98</v>
      </c>
      <c r="G18" s="26">
        <v>0.29799999999999999</v>
      </c>
      <c r="H18" s="21">
        <v>1409583.8</v>
      </c>
      <c r="I18" s="11"/>
      <c r="K18" s="59">
        <f>Table1[[#This Row],[New position]]*Table1[[#This Row],[Last_Price]]</f>
        <v>1409599.52</v>
      </c>
      <c r="L18" s="50"/>
      <c r="M18" s="2">
        <f>IF(ABS(L18)&gt;3,Table1[[#This Row],[New position]],Table1[[#This Row],[Old position]])</f>
        <v>3150</v>
      </c>
    </row>
    <row r="19" spans="1:16">
      <c r="A19" s="18" t="s">
        <v>65</v>
      </c>
      <c r="B19" s="18" t="s">
        <v>16</v>
      </c>
      <c r="C19" s="40">
        <v>150.19999999999999</v>
      </c>
      <c r="D19" s="18">
        <v>9369</v>
      </c>
      <c r="E19" s="18">
        <v>9369</v>
      </c>
      <c r="F19" s="18">
        <f>Table1[[#This Row],[New position]]-Table1[[#This Row],[Old position]]</f>
        <v>0</v>
      </c>
      <c r="G19" s="26">
        <v>0.29799999999999999</v>
      </c>
      <c r="H19" s="21">
        <v>1409583.8</v>
      </c>
      <c r="I19" s="51"/>
      <c r="K19" s="59">
        <f>Table1[[#This Row],[New position]]*Table1[[#This Row],[Last_Price]]</f>
        <v>1407223.7999999998</v>
      </c>
      <c r="L19" s="50">
        <v>1.095</v>
      </c>
      <c r="M19" s="2">
        <f>IF(ABS(L19)&gt;3,Table1[[#This Row],[New position]],Table1[[#This Row],[Old position]])</f>
        <v>9369</v>
      </c>
      <c r="P19" s="60"/>
    </row>
    <row r="20" spans="1:16">
      <c r="A20" s="18" t="s">
        <v>71</v>
      </c>
      <c r="B20" s="18" t="s">
        <v>16</v>
      </c>
      <c r="C20" s="40">
        <v>269.36</v>
      </c>
      <c r="D20" s="18">
        <v>5122</v>
      </c>
      <c r="E20" s="18">
        <v>5122</v>
      </c>
      <c r="F20" s="18">
        <f>Table1[[#This Row],[New position]]-Table1[[#This Row],[Old position]]</f>
        <v>0</v>
      </c>
      <c r="G20" s="26">
        <v>0.29799999999999999</v>
      </c>
      <c r="H20" s="21">
        <v>1409583.8</v>
      </c>
      <c r="I20" s="11"/>
      <c r="K20" s="59">
        <f>Table1[[#This Row],[New position]]*Table1[[#This Row],[Last_Price]]</f>
        <v>1379661.9200000002</v>
      </c>
      <c r="L20" s="50">
        <v>-1.0660000000000001</v>
      </c>
      <c r="M20" s="2">
        <f>IF(ABS(L20)&gt;3,Table1[[#This Row],[New position]],Table1[[#This Row],[Old position]])</f>
        <v>5122</v>
      </c>
    </row>
    <row r="21" spans="1:16">
      <c r="A21" s="18" t="s">
        <v>72</v>
      </c>
      <c r="B21" s="18" t="s">
        <v>16</v>
      </c>
      <c r="C21" s="40">
        <v>632.36</v>
      </c>
      <c r="D21" s="18">
        <v>2223</v>
      </c>
      <c r="E21" s="18">
        <v>2223</v>
      </c>
      <c r="F21" s="18">
        <f>Table1[[#This Row],[New position]]-Table1[[#This Row],[Old position]]</f>
        <v>0</v>
      </c>
      <c r="G21" s="26">
        <v>0.29799999999999999</v>
      </c>
      <c r="H21" s="21">
        <v>1409583.8</v>
      </c>
      <c r="I21" s="11"/>
      <c r="K21" s="59">
        <f>Table1[[#This Row],[New position]]*Table1[[#This Row],[Last_Price]]</f>
        <v>1405736.28</v>
      </c>
      <c r="L21" s="50">
        <v>1.19</v>
      </c>
      <c r="M21" s="2">
        <f>IF(ABS(L21)&gt;3,Table1[[#This Row],[New position]],Table1[[#This Row],[Old position]])</f>
        <v>2223</v>
      </c>
    </row>
    <row r="22" spans="1:16">
      <c r="A22" s="18" t="s">
        <v>73</v>
      </c>
      <c r="B22" s="18" t="s">
        <v>16</v>
      </c>
      <c r="C22" s="40">
        <v>357.88</v>
      </c>
      <c r="D22" s="18">
        <v>4040</v>
      </c>
      <c r="E22" s="18">
        <v>4040</v>
      </c>
      <c r="F22" s="18">
        <f>Table1[[#This Row],[New position]]-Table1[[#This Row],[Old position]]</f>
        <v>0</v>
      </c>
      <c r="G22" s="26">
        <v>0.29799999999999999</v>
      </c>
      <c r="H22" s="21">
        <v>1409583.8</v>
      </c>
      <c r="I22" s="11"/>
      <c r="K22" s="59">
        <f>Table1[[#This Row],[New position]]*Table1[[#This Row],[Last_Price]]</f>
        <v>1445835.2</v>
      </c>
      <c r="L22" s="50">
        <v>3.165</v>
      </c>
      <c r="M22" s="2">
        <f>IF(ABS(L22)&gt;3,Table1[[#This Row],[New position]],Table1[[#This Row],[Old position]])</f>
        <v>4040</v>
      </c>
    </row>
    <row r="23" spans="1:16">
      <c r="A23" s="18" t="s">
        <v>79</v>
      </c>
      <c r="B23" s="18" t="s">
        <v>16</v>
      </c>
      <c r="C23" s="40">
        <v>645.1</v>
      </c>
      <c r="D23" s="18">
        <v>2182</v>
      </c>
      <c r="E23" s="18">
        <v>2182</v>
      </c>
      <c r="F23" s="18">
        <f>Table1[[#This Row],[New position]]-Table1[[#This Row],[Old position]]</f>
        <v>0</v>
      </c>
      <c r="G23" s="26">
        <v>0.29799999999999999</v>
      </c>
      <c r="H23" s="21">
        <v>1409583.8</v>
      </c>
      <c r="I23" s="11"/>
      <c r="K23" s="59">
        <f>Table1[[#This Row],[New position]]*Table1[[#This Row],[Last_Price]]</f>
        <v>1407608.2</v>
      </c>
      <c r="L23" s="50">
        <v>3.165</v>
      </c>
      <c r="M23" s="2">
        <f>IF(ABS(L23)&gt;3,Table1[[#This Row],[New position]],Table1[[#This Row],[Old position]])</f>
        <v>2182</v>
      </c>
    </row>
    <row r="24" spans="1:16">
      <c r="A24" s="18" t="s">
        <v>80</v>
      </c>
      <c r="B24" s="18" t="s">
        <v>16</v>
      </c>
      <c r="C24" s="40">
        <v>166.29</v>
      </c>
      <c r="D24" s="18">
        <v>8407</v>
      </c>
      <c r="E24" s="18">
        <v>8407</v>
      </c>
      <c r="F24" s="18">
        <f>Table1[[#This Row],[New position]]-Table1[[#This Row],[Old position]]</f>
        <v>0</v>
      </c>
      <c r="G24" s="26">
        <v>0.29799999999999999</v>
      </c>
      <c r="H24" s="21">
        <v>1409583.8</v>
      </c>
      <c r="I24" s="11"/>
      <c r="K24" s="59">
        <f>Table1[[#This Row],[New position]]*Table1[[#This Row],[Last_Price]]</f>
        <v>1398000.03</v>
      </c>
      <c r="L24" s="50">
        <v>-0.443</v>
      </c>
      <c r="M24" s="2">
        <f>IF(ABS(L24)&gt;3,Table1[[#This Row],[New position]],Table1[[#This Row],[Old position]])</f>
        <v>8407</v>
      </c>
    </row>
    <row r="25" spans="1:16">
      <c r="A25" s="18" t="s">
        <v>83</v>
      </c>
      <c r="B25" s="18" t="s">
        <v>16</v>
      </c>
      <c r="C25" s="40">
        <v>19.75</v>
      </c>
      <c r="D25" s="18">
        <v>73024</v>
      </c>
      <c r="E25" s="18">
        <v>73024</v>
      </c>
      <c r="F25" s="18">
        <f>Table1[[#This Row],[New position]]-Table1[[#This Row],[Old position]]</f>
        <v>0</v>
      </c>
      <c r="G25" s="26">
        <v>0.29799999999999999</v>
      </c>
      <c r="H25" s="21">
        <v>1409583.8</v>
      </c>
      <c r="I25" s="11"/>
      <c r="K25" s="59">
        <f>Table1[[#This Row],[New position]]*Table1[[#This Row],[Last_Price]]</f>
        <v>1442224</v>
      </c>
      <c r="L25" s="50">
        <v>1.1539999999999999</v>
      </c>
      <c r="M25" s="2">
        <f>IF(ABS(L25)&gt;3,Table1[[#This Row],[New position]],Table1[[#This Row],[Old position]])</f>
        <v>73024</v>
      </c>
    </row>
    <row r="26" spans="1:16">
      <c r="A26" s="18" t="s">
        <v>13</v>
      </c>
      <c r="B26" s="18" t="s">
        <v>16</v>
      </c>
      <c r="C26" s="40">
        <v>394.02</v>
      </c>
      <c r="D26" s="18">
        <v>334340</v>
      </c>
      <c r="E26" s="18">
        <v>334340</v>
      </c>
      <c r="F26" s="18">
        <f>Table1[[#This Row],[New position]]-Table1[[#This Row],[Old position]]</f>
        <v>0</v>
      </c>
      <c r="G26" s="26">
        <v>27.17</v>
      </c>
      <c r="H26" s="21">
        <v>128731721.22</v>
      </c>
      <c r="I26" s="11"/>
      <c r="K26" s="59">
        <f>Table1[[#This Row],[New position]]*Table1[[#This Row],[Last_Price]]</f>
        <v>131736646.8</v>
      </c>
      <c r="L26" s="50">
        <v>-1.601</v>
      </c>
      <c r="M26" s="2">
        <f>IF(ABS(L26)&gt;3,Table1[[#This Row],[New position]],Table1[[#This Row],[Old position]])</f>
        <v>334340</v>
      </c>
    </row>
    <row r="27" spans="1:16">
      <c r="A27" s="18" t="s">
        <v>31</v>
      </c>
      <c r="B27" s="18" t="s">
        <v>16</v>
      </c>
      <c r="C27" s="40">
        <v>58.22</v>
      </c>
      <c r="D27" s="18">
        <v>40069</v>
      </c>
      <c r="E27" s="18">
        <v>40069</v>
      </c>
      <c r="F27" s="18">
        <f>Table1[[#This Row],[New position]]-Table1[[#This Row],[Old position]]</f>
        <v>0</v>
      </c>
      <c r="G27" s="26">
        <v>0.48099999999999998</v>
      </c>
      <c r="H27" s="21">
        <v>2279687.9</v>
      </c>
      <c r="I27" s="11"/>
      <c r="K27" s="59">
        <f>Table1[[#This Row],[New position]]*Table1[[#This Row],[Last_Price]]</f>
        <v>2332817.1800000002</v>
      </c>
      <c r="L27" s="50">
        <v>3.165</v>
      </c>
      <c r="M27" s="2">
        <f>IF(ABS(L27)&gt;3,Table1[[#This Row],[New position]],Table1[[#This Row],[Old position]])</f>
        <v>40069</v>
      </c>
    </row>
    <row r="28" spans="1:16">
      <c r="A28" s="18" t="s">
        <v>42</v>
      </c>
      <c r="B28" s="18" t="s">
        <v>16</v>
      </c>
      <c r="C28" s="40">
        <v>94.35</v>
      </c>
      <c r="D28" s="18">
        <v>23805</v>
      </c>
      <c r="E28" s="18">
        <v>23805</v>
      </c>
      <c r="F28" s="18">
        <f>Table1[[#This Row],[New position]]-Table1[[#This Row],[Old position]]</f>
        <v>0</v>
      </c>
      <c r="G28" s="26">
        <v>0.48099999999999998</v>
      </c>
      <c r="H28" s="21">
        <v>2279687.9</v>
      </c>
      <c r="I28" s="11"/>
      <c r="K28" s="59">
        <f>Table1[[#This Row],[New position]]*Table1[[#This Row],[Last_Price]]</f>
        <v>2246001.75</v>
      </c>
      <c r="L28" s="50">
        <v>3.165</v>
      </c>
      <c r="M28" s="2">
        <f>IF(ABS(L28)&gt;3,Table1[[#This Row],[New position]],Table1[[#This Row],[Old position]])</f>
        <v>23805</v>
      </c>
    </row>
    <row r="29" spans="1:16">
      <c r="A29" s="18">
        <v>2823</v>
      </c>
      <c r="B29" s="18" t="s">
        <v>16</v>
      </c>
      <c r="C29" s="40">
        <v>2.38</v>
      </c>
      <c r="D29" s="18">
        <v>951100</v>
      </c>
      <c r="E29" s="18">
        <v>951100</v>
      </c>
      <c r="F29" s="18">
        <f>Table1[[#This Row],[New position]]-Table1[[#This Row],[Old position]]</f>
        <v>0</v>
      </c>
      <c r="G29" s="26">
        <v>0.48099999999999998</v>
      </c>
      <c r="H29" s="21">
        <v>2279687.9</v>
      </c>
      <c r="I29" s="11"/>
      <c r="K29" s="59">
        <f>Table1[[#This Row],[New position]]*Table1[[#This Row],[Last_Price]]</f>
        <v>2263618</v>
      </c>
      <c r="L29" s="50">
        <v>-0.34200000000000003</v>
      </c>
      <c r="M29" s="2">
        <f>IF(ABS(L29)&gt;3,Table1[[#This Row],[New position]],Table1[[#This Row],[Old position]])</f>
        <v>951100</v>
      </c>
    </row>
    <row r="30" spans="1:16">
      <c r="A30" s="18">
        <v>2800</v>
      </c>
      <c r="B30" s="18" t="s">
        <v>16</v>
      </c>
      <c r="C30" s="40">
        <v>3.32</v>
      </c>
      <c r="D30" s="18">
        <v>691500</v>
      </c>
      <c r="E30" s="18">
        <v>691500</v>
      </c>
      <c r="F30" s="18">
        <f>Table1[[#This Row],[New position]]-Table1[[#This Row],[Old position]]</f>
        <v>0</v>
      </c>
      <c r="G30" s="26">
        <v>0.48099999999999998</v>
      </c>
      <c r="H30" s="21">
        <v>2279687.9</v>
      </c>
      <c r="I30" s="58"/>
      <c r="K30" s="59">
        <f>Table1[[#This Row],[New position]]*Table1[[#This Row],[Last_Price]]</f>
        <v>2295780</v>
      </c>
      <c r="L30" s="50">
        <v>1.2669999999999999</v>
      </c>
      <c r="M30" s="2">
        <f>IF(ABS(L30)&gt;3,Table1[[#This Row],[New position]],Table1[[#This Row],[Old position]])</f>
        <v>691500</v>
      </c>
    </row>
    <row r="31" spans="1:16">
      <c r="A31" s="18" t="s">
        <v>38</v>
      </c>
      <c r="B31" s="18" t="s">
        <v>16</v>
      </c>
      <c r="C31" s="40">
        <v>39.9</v>
      </c>
      <c r="D31" s="18">
        <v>57096</v>
      </c>
      <c r="E31" s="18">
        <v>0</v>
      </c>
      <c r="F31" s="18">
        <f>Table1[[#This Row],[New position]]-Table1[[#This Row],[Old position]]</f>
        <v>-57096</v>
      </c>
      <c r="G31" s="26">
        <v>0</v>
      </c>
      <c r="H31" s="21">
        <v>0</v>
      </c>
      <c r="I31" s="58"/>
      <c r="K31" s="59">
        <f>Table1[[#This Row],[New position]]*Table1[[#This Row],[Last_Price]]</f>
        <v>0</v>
      </c>
      <c r="L31" s="50">
        <v>1.014</v>
      </c>
      <c r="M31" s="2">
        <f>IF(ABS(L31)&gt;3,Table1[[#This Row],[New position]],Table1[[#This Row],[Old position]])</f>
        <v>57096</v>
      </c>
    </row>
    <row r="32" spans="1:16">
      <c r="A32" s="18" t="s">
        <v>85</v>
      </c>
      <c r="B32" s="18" t="s">
        <v>16</v>
      </c>
      <c r="C32" s="40">
        <v>110.1</v>
      </c>
      <c r="D32" s="18">
        <v>0</v>
      </c>
      <c r="E32" s="18">
        <v>20706</v>
      </c>
      <c r="F32" s="18">
        <f>Table1[[#This Row],[New position]]-Table1[[#This Row],[Old position]]</f>
        <v>20706</v>
      </c>
      <c r="G32" s="26">
        <v>0.48099999999999998</v>
      </c>
      <c r="H32" s="21">
        <v>2279687.9</v>
      </c>
      <c r="I32" s="11"/>
      <c r="K32" s="59">
        <f>Table1[[#This Row],[New position]]*Table1[[#This Row],[Last_Price]]</f>
        <v>2279730.6</v>
      </c>
      <c r="L32" s="50">
        <v>-1.4450000000000001</v>
      </c>
      <c r="M32" s="2">
        <f>IF(ABS(L32)&gt;3,Table1[[#This Row],[New position]],Table1[[#This Row],[Old position]])</f>
        <v>0</v>
      </c>
    </row>
    <row r="33" spans="1:16">
      <c r="A33" s="18" t="s">
        <v>47</v>
      </c>
      <c r="B33" s="18" t="s">
        <v>16</v>
      </c>
      <c r="C33" s="40">
        <v>43.78</v>
      </c>
      <c r="D33" s="18">
        <v>51831</v>
      </c>
      <c r="E33" s="18">
        <v>51831</v>
      </c>
      <c r="F33" s="18">
        <f>Table1[[#This Row],[New position]]-Table1[[#This Row],[Old position]]</f>
        <v>0</v>
      </c>
      <c r="G33" s="26">
        <v>0.48099999999999998</v>
      </c>
      <c r="H33" s="21">
        <v>2279687.9</v>
      </c>
      <c r="I33" s="48"/>
      <c r="K33" s="59">
        <f>Table1[[#This Row],[New position]]*Table1[[#This Row],[Last_Price]]</f>
        <v>2269161.1800000002</v>
      </c>
      <c r="L33" s="50">
        <v>2.0830000000000002</v>
      </c>
      <c r="M33" s="2">
        <f>IF(ABS(L33)&gt;3,Table1[[#This Row],[New position]],Table1[[#This Row],[Old position]])</f>
        <v>51831</v>
      </c>
    </row>
    <row r="34" spans="1:16">
      <c r="A34" s="18" t="s">
        <v>66</v>
      </c>
      <c r="B34" s="18" t="s">
        <v>16</v>
      </c>
      <c r="C34" s="40">
        <v>36.08</v>
      </c>
      <c r="D34" s="18">
        <v>62046</v>
      </c>
      <c r="E34" s="18">
        <v>62046</v>
      </c>
      <c r="F34" s="18">
        <f>Table1[[#This Row],[New position]]-Table1[[#This Row],[Old position]]</f>
        <v>0</v>
      </c>
      <c r="G34" s="26">
        <v>0.48099999999999998</v>
      </c>
      <c r="H34" s="21">
        <v>2279687.9</v>
      </c>
      <c r="I34" s="11"/>
      <c r="K34" s="59">
        <f>Table1[[#This Row],[New position]]*Table1[[#This Row],[Last_Price]]</f>
        <v>2238619.6799999997</v>
      </c>
      <c r="L34" s="50">
        <v>3.198</v>
      </c>
      <c r="M34" s="2">
        <f>IF(ABS(L34)&gt;3,Table1[[#This Row],[New position]],Table1[[#This Row],[Old position]])</f>
        <v>62046</v>
      </c>
    </row>
    <row r="35" spans="1:16">
      <c r="A35" s="18" t="s">
        <v>44</v>
      </c>
      <c r="B35" s="18" t="s">
        <v>16</v>
      </c>
      <c r="C35" s="40">
        <v>106.87</v>
      </c>
      <c r="D35" s="18">
        <v>219994</v>
      </c>
      <c r="E35" s="18">
        <v>219994</v>
      </c>
      <c r="F35" s="18">
        <f>Table1[[#This Row],[New position]]-Table1[[#This Row],[Old position]]</f>
        <v>0</v>
      </c>
      <c r="G35" s="26">
        <v>5</v>
      </c>
      <c r="H35" s="21">
        <v>23690484.039999999</v>
      </c>
      <c r="I35" s="11"/>
      <c r="K35" s="59">
        <f>Table1[[#This Row],[New position]]*Table1[[#This Row],[Last_Price]]</f>
        <v>23510758.780000001</v>
      </c>
      <c r="L35" s="50">
        <v>1.794</v>
      </c>
      <c r="M35" s="2">
        <f>IF(ABS(L35)&gt;3,Table1[[#This Row],[New position]],Table1[[#This Row],[Old position]])</f>
        <v>219994</v>
      </c>
    </row>
    <row r="36" spans="1:16">
      <c r="A36" s="18" t="s">
        <v>57</v>
      </c>
      <c r="B36" s="18" t="s">
        <v>16</v>
      </c>
      <c r="C36" s="40">
        <v>91.5</v>
      </c>
      <c r="D36" s="18">
        <v>154808</v>
      </c>
      <c r="E36" s="18">
        <v>154808</v>
      </c>
      <c r="F36" s="18">
        <f>Table1[[#This Row],[New position]]-Table1[[#This Row],[Old position]]</f>
        <v>0</v>
      </c>
      <c r="G36" s="26">
        <v>3</v>
      </c>
      <c r="H36" s="21">
        <v>14214290.42</v>
      </c>
      <c r="I36" s="11"/>
      <c r="K36" s="59">
        <f>Table1[[#This Row],[New position]]*Table1[[#This Row],[Last_Price]]</f>
        <v>14164932</v>
      </c>
      <c r="L36" s="50">
        <v>1.581</v>
      </c>
      <c r="M36" s="2">
        <f>IF(ABS(L36)&gt;3,Table1[[#This Row],[New position]],Table1[[#This Row],[Old position]])</f>
        <v>154808</v>
      </c>
    </row>
    <row r="37" spans="1:16">
      <c r="A37" s="18" t="s">
        <v>50</v>
      </c>
      <c r="B37" s="18" t="s">
        <v>17</v>
      </c>
      <c r="C37" s="40">
        <v>130437.5</v>
      </c>
      <c r="D37" s="18">
        <v>108</v>
      </c>
      <c r="E37" s="18">
        <v>108</v>
      </c>
      <c r="F37" s="18">
        <f>Table1[[#This Row],[New position]]-Table1[[#This Row],[Old position]]</f>
        <v>0</v>
      </c>
      <c r="G37" s="26">
        <v>3</v>
      </c>
      <c r="H37" s="21">
        <v>14214290.42</v>
      </c>
      <c r="I37" s="47"/>
      <c r="K37" s="59">
        <f>Table1[[#This Row],[New position]]*Table1[[#This Row],[Last_Price]]</f>
        <v>14087250</v>
      </c>
      <c r="L37" s="50">
        <v>-1.0680000000000001</v>
      </c>
      <c r="M37" s="2">
        <f>IF(ABS(L37)&gt;3,Table1[[#This Row],[New position]],Table1[[#This Row],[Old position]])</f>
        <v>108</v>
      </c>
    </row>
    <row r="38" spans="1:16">
      <c r="A38" s="18" t="s">
        <v>49</v>
      </c>
      <c r="B38" s="18" t="s">
        <v>17</v>
      </c>
      <c r="C38" s="40">
        <v>160625</v>
      </c>
      <c r="D38" s="18">
        <v>43</v>
      </c>
      <c r="E38" s="18">
        <v>43</v>
      </c>
      <c r="F38" s="18">
        <f>Table1[[#This Row],[New position]]-Table1[[#This Row],[Old position]]</f>
        <v>0</v>
      </c>
      <c r="G38" s="26">
        <v>1.5</v>
      </c>
      <c r="H38" s="21">
        <v>7107145.21</v>
      </c>
      <c r="I38" s="11"/>
      <c r="K38" s="59">
        <f>Table1[[#This Row],[New position]]*Table1[[#This Row],[Last_Price]]</f>
        <v>6906875</v>
      </c>
      <c r="L38" s="50">
        <v>1.823</v>
      </c>
      <c r="M38" s="2">
        <f>IF(ABS(L38)&gt;3,Table1[[#This Row],[New position]],Table1[[#This Row],[Old position]])</f>
        <v>43</v>
      </c>
    </row>
    <row r="39" spans="1:16" ht="14.25" customHeight="1">
      <c r="A39" s="18" t="s">
        <v>18</v>
      </c>
      <c r="B39" s="18" t="s">
        <v>17</v>
      </c>
      <c r="C39" s="40">
        <v>219210.93</v>
      </c>
      <c r="D39" s="18">
        <v>107</v>
      </c>
      <c r="E39" s="18">
        <v>107</v>
      </c>
      <c r="F39" s="18">
        <f>Table1[[#This Row],[New position]]-Table1[[#This Row],[Old position]]</f>
        <v>0</v>
      </c>
      <c r="G39" s="26">
        <v>5</v>
      </c>
      <c r="H39" s="21">
        <v>23690484.039999999</v>
      </c>
      <c r="I39" s="49"/>
      <c r="K39" s="59">
        <f>Table1[[#This Row],[New position]]*Table1[[#This Row],[Last_Price]]</f>
        <v>23455569.509999998</v>
      </c>
      <c r="L39" s="50">
        <v>1.2709999999999999</v>
      </c>
      <c r="M39" s="2">
        <f>IF(ABS(L39)&gt;3,Table1[[#This Row],[New position]],Table1[[#This Row],[Old position]])</f>
        <v>107</v>
      </c>
    </row>
    <row r="40" spans="1:16" ht="14.25" customHeight="1">
      <c r="A40" s="18" t="s">
        <v>26</v>
      </c>
      <c r="B40" s="18" t="s">
        <v>17</v>
      </c>
      <c r="C40" s="40">
        <v>229062.5</v>
      </c>
      <c r="D40" s="18">
        <v>102</v>
      </c>
      <c r="E40" s="18">
        <v>102</v>
      </c>
      <c r="F40" s="18">
        <f>Table1[[#This Row],[New position]]-Table1[[#This Row],[Old position]]</f>
        <v>0</v>
      </c>
      <c r="G40" s="26">
        <v>5</v>
      </c>
      <c r="H40" s="21">
        <v>23690484.039999999</v>
      </c>
      <c r="I40" s="11"/>
      <c r="K40" s="59">
        <f>Table1[[#This Row],[New position]]*Table1[[#This Row],[Last_Price]]</f>
        <v>23364375</v>
      </c>
      <c r="L40" s="50">
        <v>2.2989999999999999</v>
      </c>
      <c r="M40" s="2">
        <f>IF(ABS(L40)&gt;3,Table1[[#This Row],[New position]],Table1[[#This Row],[Old position]])</f>
        <v>102</v>
      </c>
    </row>
    <row r="41" spans="1:16" ht="14.25" customHeight="1">
      <c r="A41" s="18" t="s">
        <v>54</v>
      </c>
      <c r="B41" s="18" t="s">
        <v>16</v>
      </c>
      <c r="C41" s="40">
        <v>5.73</v>
      </c>
      <c r="D41" s="18">
        <v>2461468</v>
      </c>
      <c r="E41" s="18">
        <v>2461468</v>
      </c>
      <c r="F41" s="18">
        <f>Table1[[#This Row],[New position]]-Table1[[#This Row],[Old position]]</f>
        <v>0</v>
      </c>
      <c r="G41" s="26">
        <v>3</v>
      </c>
      <c r="H41" s="21">
        <v>14214290.42</v>
      </c>
      <c r="I41" s="11"/>
      <c r="K41" s="59">
        <f>Table1[[#This Row],[New position]]*Table1[[#This Row],[Last_Price]]</f>
        <v>14104211.640000001</v>
      </c>
      <c r="L41" s="50">
        <v>0</v>
      </c>
      <c r="M41" s="2">
        <f>IF(ABS(L41)&gt;3,Table1[[#This Row],[New position]],Table1[[#This Row],[Old position]])</f>
        <v>2461468</v>
      </c>
    </row>
    <row r="42" spans="1:16" ht="14.25" customHeight="1">
      <c r="A42" s="18" t="s">
        <v>58</v>
      </c>
      <c r="B42" s="18" t="s">
        <v>16</v>
      </c>
      <c r="C42" s="40">
        <v>69.27</v>
      </c>
      <c r="D42" s="18">
        <v>199248</v>
      </c>
      <c r="E42" s="18">
        <v>199248</v>
      </c>
      <c r="F42" s="18">
        <f>Table1[[#This Row],[New position]]-Table1[[#This Row],[Old position]]</f>
        <v>0</v>
      </c>
      <c r="G42" s="26">
        <v>3</v>
      </c>
      <c r="H42" s="21">
        <v>14214290.42</v>
      </c>
      <c r="I42" s="11"/>
      <c r="K42" s="59">
        <f>Table1[[#This Row],[New position]]*Table1[[#This Row],[Last_Price]]</f>
        <v>13801908.959999999</v>
      </c>
      <c r="L42" s="50">
        <v>2.3260000000000001</v>
      </c>
      <c r="M42" s="2">
        <f>IF(ABS(L42)&gt;3,Table1[[#This Row],[New position]],Table1[[#This Row],[Old position]])</f>
        <v>199248</v>
      </c>
    </row>
    <row r="43" spans="1:16" ht="14.25" customHeight="1">
      <c r="A43" s="18" t="s">
        <v>78</v>
      </c>
      <c r="B43" s="18" t="s">
        <v>17</v>
      </c>
      <c r="C43" s="40">
        <v>127553.21</v>
      </c>
      <c r="D43" s="18">
        <v>182</v>
      </c>
      <c r="E43" s="18">
        <v>182</v>
      </c>
      <c r="F43" s="18">
        <f>Table1[[#This Row],[New position]]-Table1[[#This Row],[Old position]]</f>
        <v>0</v>
      </c>
      <c r="G43" s="26">
        <v>5</v>
      </c>
      <c r="H43" s="21">
        <v>23690484.039999999</v>
      </c>
      <c r="I43" s="11"/>
      <c r="K43" s="59">
        <f>Table1[[#This Row],[New position]]*Table1[[#This Row],[Last_Price]]</f>
        <v>23214684.220000003</v>
      </c>
      <c r="L43" s="50">
        <v>2.4390000000000001</v>
      </c>
      <c r="M43" s="2">
        <f>IF(ABS(L43)&gt;3,Table1[[#This Row],[New position]],Table1[[#This Row],[Old position]])</f>
        <v>182</v>
      </c>
    </row>
    <row r="44" spans="1:16" ht="14.25" customHeight="1">
      <c r="A44" s="18" t="s">
        <v>82</v>
      </c>
      <c r="B44" s="18" t="s">
        <v>17</v>
      </c>
      <c r="C44" s="40">
        <v>240784.28</v>
      </c>
      <c r="D44" s="18">
        <v>29</v>
      </c>
      <c r="E44" s="18">
        <v>29</v>
      </c>
      <c r="F44" s="18">
        <f>Table1[[#This Row],[New position]]-Table1[[#This Row],[Old position]]</f>
        <v>0</v>
      </c>
      <c r="G44" s="26">
        <v>1.5</v>
      </c>
      <c r="H44" s="21">
        <v>7107145.21</v>
      </c>
      <c r="I44" s="11"/>
      <c r="K44" s="59">
        <f>Table1[[#This Row],[New position]]*Table1[[#This Row],[Last_Price]]</f>
        <v>6982744.1200000001</v>
      </c>
      <c r="L44" s="50">
        <v>2.1379999999999999</v>
      </c>
      <c r="M44" s="2">
        <f>IF(ABS(L44)&gt;3,Table1[[#This Row],[New position]],Table1[[#This Row],[Old position]])</f>
        <v>29</v>
      </c>
    </row>
    <row r="45" spans="1:16">
      <c r="A45" s="18" t="s">
        <v>45</v>
      </c>
      <c r="B45" s="18" t="s">
        <v>16</v>
      </c>
      <c r="C45" s="40">
        <v>35.659999999999997</v>
      </c>
      <c r="D45" s="18">
        <v>132344</v>
      </c>
      <c r="E45" s="18">
        <v>132344</v>
      </c>
      <c r="F45" s="18">
        <f>Table1[[#This Row],[New position]]-Table1[[#This Row],[Old position]]</f>
        <v>0</v>
      </c>
      <c r="G45" s="26">
        <v>1</v>
      </c>
      <c r="H45" s="21">
        <v>4738096.8099999996</v>
      </c>
      <c r="I45" s="11"/>
      <c r="K45" s="59">
        <f>Table1[[#This Row],[New position]]*Table1[[#This Row],[Last_Price]]</f>
        <v>4719387.0399999991</v>
      </c>
      <c r="L45" s="50">
        <v>2.5569999999999999</v>
      </c>
      <c r="M45" s="2">
        <f>IF(ABS(L45)&gt;3,Table1[[#This Row],[New position]],Table1[[#This Row],[Old position]])</f>
        <v>132344</v>
      </c>
    </row>
    <row r="46" spans="1:16">
      <c r="A46" s="18" t="s">
        <v>46</v>
      </c>
      <c r="B46" s="18" t="s">
        <v>17</v>
      </c>
      <c r="C46" s="40">
        <v>35925</v>
      </c>
      <c r="D46" s="18">
        <v>46</v>
      </c>
      <c r="E46" s="18">
        <v>46</v>
      </c>
      <c r="F46" s="18">
        <f>Table1[[#This Row],[New position]]-Table1[[#This Row],[Old position]]</f>
        <v>0</v>
      </c>
      <c r="G46" s="26">
        <v>0.35299999999999998</v>
      </c>
      <c r="H46" s="21">
        <v>1672269.57</v>
      </c>
      <c r="I46" s="11"/>
      <c r="K46" s="59">
        <f>Table1[[#This Row],[New position]]*Table1[[#This Row],[Last_Price]]</f>
        <v>1652550</v>
      </c>
      <c r="L46" s="50">
        <v>2.5569999999999999</v>
      </c>
      <c r="M46" s="2">
        <f>IF(ABS(L46)&gt;3,Table1[[#This Row],[New position]],Table1[[#This Row],[Old position]])</f>
        <v>46</v>
      </c>
    </row>
    <row r="47" spans="1:16">
      <c r="A47" s="18" t="s">
        <v>70</v>
      </c>
      <c r="B47" s="18" t="s">
        <v>17</v>
      </c>
      <c r="C47" s="40">
        <v>81470</v>
      </c>
      <c r="D47" s="18">
        <v>21</v>
      </c>
      <c r="E47" s="18">
        <v>21</v>
      </c>
      <c r="F47" s="18">
        <f>Table1[[#This Row],[New position]]-Table1[[#This Row],[Old position]]</f>
        <v>0</v>
      </c>
      <c r="G47" s="26">
        <v>0.35299999999999998</v>
      </c>
      <c r="H47" s="21">
        <v>1672269.57</v>
      </c>
      <c r="I47" s="11"/>
      <c r="K47" s="59">
        <f>Table1[[#This Row],[New position]]*Table1[[#This Row],[Last_Price]]</f>
        <v>1710870</v>
      </c>
      <c r="L47" s="50">
        <v>1.867</v>
      </c>
      <c r="M47" s="2">
        <f>IF(ABS(L47)&gt;3,Table1[[#This Row],[New position]],Table1[[#This Row],[Old position]])</f>
        <v>21</v>
      </c>
      <c r="P47" s="61"/>
    </row>
    <row r="48" spans="1:16">
      <c r="A48" s="18" t="s">
        <v>19</v>
      </c>
      <c r="B48" s="18" t="s">
        <v>17</v>
      </c>
      <c r="C48" s="40">
        <v>96338.67</v>
      </c>
      <c r="D48" s="18">
        <v>18</v>
      </c>
      <c r="E48" s="18">
        <v>17</v>
      </c>
      <c r="F48" s="18">
        <f>Table1[[#This Row],[New position]]-Table1[[#This Row],[Old position]]</f>
        <v>-1</v>
      </c>
      <c r="G48" s="26">
        <v>0.35299999999999998</v>
      </c>
      <c r="H48" s="21">
        <v>1672269.57</v>
      </c>
      <c r="I48" s="11"/>
      <c r="K48" s="59">
        <f>Table1[[#This Row],[New position]]*Table1[[#This Row],[Last_Price]]</f>
        <v>1637757.39</v>
      </c>
      <c r="L48" s="50">
        <v>3.3330000000000002</v>
      </c>
      <c r="M48" s="2">
        <f>IF(ABS(L48)&gt;3,Table1[[#This Row],[New position]],Table1[[#This Row],[Old position]])</f>
        <v>17</v>
      </c>
    </row>
    <row r="49" spans="1:13">
      <c r="A49" s="18" t="s">
        <v>74</v>
      </c>
      <c r="B49" s="18" t="s">
        <v>17</v>
      </c>
      <c r="C49" s="40">
        <v>80080</v>
      </c>
      <c r="D49" s="18">
        <v>21</v>
      </c>
      <c r="E49" s="18">
        <v>21</v>
      </c>
      <c r="F49" s="18">
        <f>Table1[[#This Row],[New position]]-Table1[[#This Row],[Old position]]</f>
        <v>0</v>
      </c>
      <c r="G49" s="26">
        <v>0.35299999999999998</v>
      </c>
      <c r="H49" s="21">
        <v>1672269.57</v>
      </c>
      <c r="I49" s="11"/>
      <c r="J49" s="1"/>
      <c r="K49" s="59">
        <f>Table1[[#This Row],[New position]]*Table1[[#This Row],[Last_Price]]</f>
        <v>1681680</v>
      </c>
      <c r="L49" s="50">
        <v>2.6320000000000001</v>
      </c>
      <c r="M49" s="2">
        <f>IF(ABS(L49)&gt;3,Table1[[#This Row],[New position]],Table1[[#This Row],[Old position]])</f>
        <v>21</v>
      </c>
    </row>
    <row r="50" spans="1:13">
      <c r="A50" s="18" t="s">
        <v>30</v>
      </c>
      <c r="B50" s="18" t="s">
        <v>17</v>
      </c>
      <c r="C50" s="40">
        <v>35172</v>
      </c>
      <c r="D50" s="18">
        <v>48</v>
      </c>
      <c r="E50" s="18">
        <v>48</v>
      </c>
      <c r="F50" s="18">
        <f>Table1[[#This Row],[New position]]-Table1[[#This Row],[Old position]]</f>
        <v>0</v>
      </c>
      <c r="G50" s="26">
        <v>0.35299999999999998</v>
      </c>
      <c r="H50" s="21">
        <v>1672269.57</v>
      </c>
      <c r="I50" s="11"/>
      <c r="J50" s="15"/>
      <c r="K50" s="59">
        <f>Table1[[#This Row],[New position]]*Table1[[#This Row],[Last_Price]]</f>
        <v>1688256</v>
      </c>
      <c r="L50" s="50"/>
      <c r="M50" s="2">
        <f>IF(ABS(L50)&gt;3,Table1[[#This Row],[New position]],Table1[[#This Row],[Old position]])</f>
        <v>48</v>
      </c>
    </row>
    <row r="51" spans="1:13">
      <c r="A51" s="18" t="s">
        <v>60</v>
      </c>
      <c r="B51" s="18" t="s">
        <v>17</v>
      </c>
      <c r="C51" s="40">
        <v>70225</v>
      </c>
      <c r="D51" s="18">
        <v>-25</v>
      </c>
      <c r="E51" s="18">
        <v>-24</v>
      </c>
      <c r="F51" s="18">
        <f>Table1[[#This Row],[New position]]-Table1[[#This Row],[Old position]]</f>
        <v>1</v>
      </c>
      <c r="G51" s="26">
        <v>-0.35299999999999998</v>
      </c>
      <c r="H51" s="21">
        <v>1672269.57</v>
      </c>
      <c r="I51" s="11"/>
      <c r="J51" s="1"/>
      <c r="K51" s="59">
        <f>Table1[[#This Row],[New position]]*Table1[[#This Row],[Last_Price]]</f>
        <v>-1685400</v>
      </c>
      <c r="L51" s="50">
        <v>0</v>
      </c>
      <c r="M51" s="2">
        <f>IF(ABS(L51)&gt;3,Table1[[#This Row],[New position]],Table1[[#This Row],[Old position]])</f>
        <v>-25</v>
      </c>
    </row>
    <row r="52" spans="1:13">
      <c r="A52" s="18" t="s">
        <v>27</v>
      </c>
      <c r="B52" s="18" t="s">
        <v>17</v>
      </c>
      <c r="C52" s="40">
        <v>101358.59</v>
      </c>
      <c r="D52" s="18">
        <v>-17</v>
      </c>
      <c r="E52" s="18">
        <v>-16</v>
      </c>
      <c r="F52" s="18">
        <f>Table1[[#This Row],[New position]]-Table1[[#This Row],[Old position]]</f>
        <v>1</v>
      </c>
      <c r="G52" s="26">
        <v>-0.35299999999999998</v>
      </c>
      <c r="H52" s="21">
        <v>1672269.57</v>
      </c>
      <c r="I52" s="11"/>
      <c r="J52" s="1"/>
      <c r="K52" s="59">
        <f>Table1[[#This Row],[New position]]*Table1[[#This Row],[Last_Price]]</f>
        <v>-1621737.44</v>
      </c>
      <c r="L52" s="50">
        <v>0</v>
      </c>
      <c r="M52" s="2">
        <f>IF(ABS(L52)&gt;3,Table1[[#This Row],[New position]],Table1[[#This Row],[Old position]])</f>
        <v>-17</v>
      </c>
    </row>
    <row r="53" spans="1:13">
      <c r="A53" s="18" t="s">
        <v>76</v>
      </c>
      <c r="B53" s="18" t="s">
        <v>17</v>
      </c>
      <c r="C53" s="40">
        <v>8940</v>
      </c>
      <c r="D53" s="18">
        <v>-383</v>
      </c>
      <c r="E53" s="18">
        <v>-383</v>
      </c>
      <c r="F53" s="18">
        <f>Table1[[#This Row],[New position]]-Table1[[#This Row],[Old position]]</f>
        <v>0</v>
      </c>
      <c r="G53" s="26">
        <v>-0.70599999999999996</v>
      </c>
      <c r="H53" s="21">
        <v>3344539.15</v>
      </c>
      <c r="I53" s="11"/>
      <c r="J53" s="1"/>
      <c r="K53" s="59">
        <f>Table1[[#This Row],[New position]]*Table1[[#This Row],[Last_Price]]</f>
        <v>-3424020</v>
      </c>
      <c r="L53" s="50">
        <v>0</v>
      </c>
      <c r="M53" s="2">
        <f>IF(ABS(L53)&gt;3,Table1[[#This Row],[New position]],Table1[[#This Row],[Old position]])</f>
        <v>-383</v>
      </c>
    </row>
    <row r="54" spans="1:13">
      <c r="A54" s="18" t="s">
        <v>20</v>
      </c>
      <c r="B54" s="18" t="s">
        <v>17</v>
      </c>
      <c r="C54" s="40">
        <v>65871.92</v>
      </c>
      <c r="D54" s="18">
        <v>-50</v>
      </c>
      <c r="E54" s="18">
        <v>-50</v>
      </c>
      <c r="F54" s="18">
        <f>Table1[[#This Row],[New position]]-Table1[[#This Row],[Old position]]</f>
        <v>0</v>
      </c>
      <c r="G54" s="26">
        <v>-0.70599999999999996</v>
      </c>
      <c r="H54" s="21">
        <v>3344539.15</v>
      </c>
      <c r="I54" s="11"/>
      <c r="J54" s="1"/>
      <c r="K54" s="59">
        <f>Table1[[#This Row],[New position]]*Table1[[#This Row],[Last_Price]]</f>
        <v>-3293596</v>
      </c>
      <c r="L54" s="50">
        <v>8.3330000000000002</v>
      </c>
      <c r="M54" s="2">
        <f>IF(ABS(L54)&gt;3,Table1[[#This Row],[New position]],Table1[[#This Row],[Old position]])</f>
        <v>-50</v>
      </c>
    </row>
    <row r="55" spans="1:13">
      <c r="A55" s="18" t="s">
        <v>81</v>
      </c>
      <c r="B55" s="18" t="s">
        <v>17</v>
      </c>
      <c r="C55" s="40">
        <v>35051</v>
      </c>
      <c r="D55" s="18">
        <v>-97</v>
      </c>
      <c r="E55" s="18">
        <v>-97</v>
      </c>
      <c r="F55" s="18">
        <f>Table1[[#This Row],[New position]]-Table1[[#This Row],[Old position]]</f>
        <v>0</v>
      </c>
      <c r="G55" s="26">
        <v>-0.70599999999999996</v>
      </c>
      <c r="H55" s="21">
        <v>3344539.15</v>
      </c>
      <c r="I55" s="11"/>
      <c r="J55" s="1"/>
      <c r="K55" s="59">
        <f>Table1[[#This Row],[New position]]*Table1[[#This Row],[Last_Price]]</f>
        <v>-3399947</v>
      </c>
      <c r="L55" s="50">
        <v>2.6320000000000001</v>
      </c>
      <c r="M55" s="2">
        <f>IF(ABS(L55)&gt;3,Table1[[#This Row],[New position]],Table1[[#This Row],[Old position]])</f>
        <v>-97</v>
      </c>
    </row>
    <row r="56" spans="1:13">
      <c r="A56" s="18" t="s">
        <v>84</v>
      </c>
      <c r="B56" s="18" t="s">
        <v>17</v>
      </c>
      <c r="C56" s="21">
        <v>109950</v>
      </c>
      <c r="D56" s="18">
        <v>-30</v>
      </c>
      <c r="E56" s="18">
        <v>-30</v>
      </c>
      <c r="F56" s="18">
        <f>Table1[[#This Row],[New position]]-Table1[[#This Row],[Old position]]</f>
        <v>0</v>
      </c>
      <c r="G56" s="26">
        <v>-0.70599999999999996</v>
      </c>
      <c r="H56" s="21">
        <v>3344539.15</v>
      </c>
      <c r="I56" s="11"/>
      <c r="J56" s="15"/>
      <c r="K56" s="59">
        <f>Table1[[#This Row],[New position]]*Table1[[#This Row],[Last_Price]]</f>
        <v>-3298500</v>
      </c>
      <c r="L56" s="50"/>
      <c r="M56" s="2">
        <f>IF(ABS(L56)&gt;3,Table1[[#This Row],[New position]],Table1[[#This Row],[Old position]])</f>
        <v>-30</v>
      </c>
    </row>
    <row r="57" spans="1:13">
      <c r="A57" s="18" t="s">
        <v>67</v>
      </c>
      <c r="B57" s="18" t="s">
        <v>17</v>
      </c>
      <c r="C57" s="40">
        <v>80216.800000000003</v>
      </c>
      <c r="D57" s="18">
        <v>-41</v>
      </c>
      <c r="E57" s="18">
        <v>-41</v>
      </c>
      <c r="F57" s="18">
        <f>Table1[[#This Row],[New position]]-Table1[[#This Row],[Old position]]</f>
        <v>0</v>
      </c>
      <c r="G57" s="26">
        <v>-0.70599999999999996</v>
      </c>
      <c r="H57" s="21">
        <v>3344539.15</v>
      </c>
      <c r="I57" s="11"/>
      <c r="J57" s="1"/>
      <c r="K57" s="59">
        <f>Table1[[#This Row],[New position]]*Table1[[#This Row],[Last_Price]]</f>
        <v>-3288888.8000000003</v>
      </c>
      <c r="L57" s="50">
        <v>0</v>
      </c>
      <c r="M57" s="2">
        <f>IF(ABS(L57)&gt;3,Table1[[#This Row],[New position]],Table1[[#This Row],[Old position]])</f>
        <v>-41</v>
      </c>
    </row>
    <row r="58" spans="1:13">
      <c r="A58" s="18" t="s">
        <v>29</v>
      </c>
      <c r="B58" s="18"/>
      <c r="C58" s="40"/>
      <c r="D58" s="18"/>
      <c r="E58" s="18"/>
      <c r="F58" s="18"/>
      <c r="G58" s="63" cm="1">
        <f t="array" ref="G58">100-SUM(ABS(G11:G57))</f>
        <v>22.992000000000019</v>
      </c>
      <c r="H58" s="21"/>
      <c r="I58" s="11"/>
      <c r="K58" s="45"/>
    </row>
    <row r="59" spans="1:13">
      <c r="A59" s="18" t="s">
        <v>32</v>
      </c>
      <c r="B59" s="18"/>
      <c r="C59" s="40"/>
      <c r="D59" s="18">
        <v>1500</v>
      </c>
      <c r="E59" s="18">
        <v>1100</v>
      </c>
      <c r="F59" s="18">
        <v>-400</v>
      </c>
      <c r="G59" s="44"/>
      <c r="H59" s="21"/>
      <c r="I59" s="11"/>
    </row>
    <row r="60" spans="1:13">
      <c r="A60" s="43"/>
      <c r="B60" s="10" t="s">
        <v>37</v>
      </c>
      <c r="D60" s="7"/>
      <c r="E60" s="10" t="s">
        <v>34</v>
      </c>
      <c r="F60" s="1"/>
      <c r="G60" s="42"/>
      <c r="H60" s="3" t="s">
        <v>3</v>
      </c>
      <c r="I60" s="9"/>
    </row>
    <row r="61" spans="1:13">
      <c r="B61" s="10" t="s">
        <v>2</v>
      </c>
      <c r="D61" s="7"/>
      <c r="E61" s="10" t="s">
        <v>35</v>
      </c>
      <c r="F61" s="1"/>
      <c r="G61" s="42"/>
      <c r="H61" s="3" t="s">
        <v>4</v>
      </c>
    </row>
    <row r="62" spans="1:13">
      <c r="B62" s="5"/>
      <c r="D62" s="1"/>
      <c r="E62" s="5"/>
      <c r="F62" s="42"/>
      <c r="H62" s="6"/>
    </row>
    <row r="63" spans="1:13">
      <c r="C63"/>
    </row>
    <row r="64" spans="1:13">
      <c r="D64" s="1"/>
      <c r="E64" s="1"/>
      <c r="F64" s="1"/>
      <c r="H64" s="1"/>
    </row>
    <row r="65" spans="1:11">
      <c r="G65" s="45"/>
      <c r="H65" s="1"/>
      <c r="I65" s="1"/>
    </row>
    <row r="66" spans="1:11">
      <c r="A66" s="10"/>
      <c r="G66" s="45"/>
      <c r="H66" s="46"/>
      <c r="K66" s="45"/>
    </row>
    <row r="67" spans="1:11">
      <c r="A67" s="10"/>
      <c r="D67" s="46"/>
      <c r="H67" s="62"/>
    </row>
    <row r="68" spans="1:11">
      <c r="D68" s="46"/>
      <c r="G68" s="45"/>
    </row>
    <row r="69" spans="1:11">
      <c r="A69" s="4"/>
      <c r="D69" s="46"/>
      <c r="G69" s="45"/>
    </row>
    <row r="70" spans="1:11">
      <c r="G70" s="4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15"/>
  <sheetViews>
    <sheetView topLeftCell="A34" workbookViewId="0">
      <selection activeCell="G56" sqref="G56"/>
    </sheetView>
  </sheetViews>
  <sheetFormatPr defaultRowHeight="15"/>
  <sheetData>
    <row r="1" spans="1:9">
      <c r="A1" s="18">
        <v>1705</v>
      </c>
      <c r="B1" s="56">
        <v>1705</v>
      </c>
    </row>
    <row r="2" spans="1:9">
      <c r="A2" s="18">
        <v>1156</v>
      </c>
      <c r="B2" s="56">
        <v>1156</v>
      </c>
    </row>
    <row r="3" spans="1:9">
      <c r="A3" s="18">
        <v>11929</v>
      </c>
      <c r="B3" s="56">
        <v>11929</v>
      </c>
    </row>
    <row r="4" spans="1:9">
      <c r="A4" s="18">
        <v>9827</v>
      </c>
      <c r="B4" s="56">
        <v>9827</v>
      </c>
    </row>
    <row r="5" spans="1:9">
      <c r="A5" s="18">
        <v>2170</v>
      </c>
      <c r="B5" s="56">
        <v>2170</v>
      </c>
    </row>
    <row r="6" spans="1:9">
      <c r="A6" s="18">
        <v>2450</v>
      </c>
      <c r="B6" s="56">
        <v>2450</v>
      </c>
    </row>
    <row r="7" spans="1:9">
      <c r="A7" s="18">
        <v>6012</v>
      </c>
      <c r="B7" s="56">
        <v>6012</v>
      </c>
    </row>
    <row r="8" spans="1:9">
      <c r="A8" s="18">
        <v>0</v>
      </c>
      <c r="B8" s="56">
        <v>0</v>
      </c>
    </row>
    <row r="9" spans="1:9">
      <c r="A9" s="18">
        <v>1423</v>
      </c>
      <c r="B9" s="56">
        <v>1423</v>
      </c>
    </row>
    <row r="10" spans="1:9">
      <c r="A10" s="18">
        <v>908</v>
      </c>
      <c r="B10" s="56">
        <v>908</v>
      </c>
    </row>
    <row r="11" spans="1:9">
      <c r="A11" s="18">
        <v>1794</v>
      </c>
      <c r="B11" s="56">
        <v>1794</v>
      </c>
    </row>
    <row r="12" spans="1:9">
      <c r="A12" s="18">
        <v>2353</v>
      </c>
      <c r="B12" s="56">
        <v>2353</v>
      </c>
    </row>
    <row r="13" spans="1:9">
      <c r="A13" s="18">
        <v>1058</v>
      </c>
      <c r="B13" s="56">
        <v>1058</v>
      </c>
    </row>
    <row r="14" spans="1:9">
      <c r="A14" s="18">
        <v>2865</v>
      </c>
      <c r="B14" s="56">
        <v>2865</v>
      </c>
      <c r="E14" s="50"/>
      <c r="F14" s="50"/>
      <c r="G14" s="50"/>
      <c r="H14" s="50"/>
      <c r="I14" s="50"/>
    </row>
    <row r="15" spans="1:9">
      <c r="A15" s="18">
        <v>2626</v>
      </c>
      <c r="B15" s="56">
        <v>2626</v>
      </c>
      <c r="E15" s="50"/>
      <c r="F15" s="50"/>
      <c r="G15" s="50"/>
      <c r="H15" s="50"/>
      <c r="I15" s="50"/>
    </row>
    <row r="16" spans="1:9">
      <c r="A16" s="18">
        <v>8314</v>
      </c>
      <c r="B16" s="56">
        <v>8314</v>
      </c>
      <c r="E16" s="50"/>
      <c r="F16" s="50"/>
      <c r="G16" s="50"/>
      <c r="H16" s="50"/>
      <c r="I16" s="50"/>
    </row>
    <row r="17" spans="1:9">
      <c r="A17" s="18">
        <v>2933</v>
      </c>
      <c r="B17" s="56">
        <v>2933</v>
      </c>
      <c r="E17" s="50"/>
      <c r="F17" s="50"/>
      <c r="G17" s="50"/>
      <c r="H17" s="50"/>
      <c r="I17" s="50"/>
    </row>
    <row r="18" spans="1:9">
      <c r="A18" s="18">
        <v>677</v>
      </c>
      <c r="B18" s="56">
        <v>677</v>
      </c>
      <c r="E18" s="50"/>
      <c r="F18" s="50"/>
      <c r="G18" s="50"/>
      <c r="H18" s="50"/>
      <c r="I18" s="50"/>
    </row>
    <row r="19" spans="1:9">
      <c r="A19" s="18">
        <v>108959</v>
      </c>
      <c r="B19" s="56">
        <v>108959</v>
      </c>
      <c r="E19" s="50"/>
      <c r="F19" s="50"/>
      <c r="G19" s="50"/>
      <c r="H19" s="50"/>
      <c r="I19" s="50"/>
    </row>
    <row r="20" spans="1:9">
      <c r="A20" s="18">
        <v>15008</v>
      </c>
      <c r="B20" s="56">
        <v>15008</v>
      </c>
      <c r="E20" s="50"/>
      <c r="F20" s="50"/>
      <c r="G20" s="50"/>
      <c r="H20" s="50"/>
      <c r="I20" s="50"/>
    </row>
    <row r="21" spans="1:9">
      <c r="A21" s="18">
        <v>8876</v>
      </c>
      <c r="B21" s="56">
        <v>8876</v>
      </c>
      <c r="E21" s="50"/>
      <c r="F21" s="50"/>
      <c r="G21" s="50"/>
      <c r="H21" s="50"/>
      <c r="I21" s="50"/>
    </row>
    <row r="22" spans="1:9">
      <c r="A22" s="18">
        <v>324400</v>
      </c>
      <c r="B22" s="56">
        <v>324400</v>
      </c>
      <c r="E22" s="50"/>
      <c r="F22" s="50"/>
      <c r="G22" s="50"/>
      <c r="H22" s="50"/>
      <c r="I22" s="50"/>
    </row>
    <row r="23" spans="1:9">
      <c r="A23" s="18">
        <v>224500</v>
      </c>
      <c r="B23" s="56">
        <v>224500</v>
      </c>
      <c r="E23" s="50"/>
      <c r="F23" s="50"/>
      <c r="G23" s="50"/>
      <c r="H23" s="50"/>
      <c r="I23" s="50"/>
    </row>
    <row r="24" spans="1:9">
      <c r="A24" s="18">
        <v>14660</v>
      </c>
      <c r="B24" s="56">
        <v>14660</v>
      </c>
      <c r="E24" s="50"/>
      <c r="F24" s="50"/>
      <c r="G24" s="50"/>
      <c r="H24" s="50"/>
      <c r="I24" s="50"/>
    </row>
    <row r="25" spans="1:9">
      <c r="A25" s="18">
        <v>19616</v>
      </c>
      <c r="B25" s="56">
        <v>19616</v>
      </c>
      <c r="E25" s="50"/>
      <c r="F25" s="50"/>
      <c r="G25" s="50"/>
      <c r="H25" s="50"/>
      <c r="I25" s="50"/>
    </row>
    <row r="26" spans="1:9">
      <c r="A26" s="18">
        <v>17246</v>
      </c>
      <c r="B26" s="56">
        <v>17246</v>
      </c>
      <c r="E26" s="50"/>
      <c r="F26" s="50"/>
      <c r="G26" s="50"/>
      <c r="H26" s="50"/>
      <c r="I26" s="50"/>
    </row>
    <row r="27" spans="1:9">
      <c r="A27" s="18">
        <v>70147</v>
      </c>
      <c r="B27" s="56">
        <v>70147</v>
      </c>
      <c r="E27" s="50"/>
      <c r="F27" s="50"/>
      <c r="G27" s="50"/>
      <c r="H27" s="50"/>
      <c r="I27" s="50"/>
    </row>
    <row r="28" spans="1:9">
      <c r="A28" s="18">
        <v>50097</v>
      </c>
      <c r="B28" s="56">
        <v>50097</v>
      </c>
      <c r="E28" s="50"/>
      <c r="F28" s="50"/>
      <c r="G28" s="50"/>
      <c r="H28" s="50"/>
      <c r="I28" s="50"/>
    </row>
    <row r="29" spans="1:9">
      <c r="A29" s="18">
        <v>33</v>
      </c>
      <c r="B29" s="56">
        <v>33</v>
      </c>
      <c r="E29" s="50"/>
      <c r="F29" s="50"/>
      <c r="G29" s="50"/>
      <c r="H29" s="50"/>
      <c r="I29" s="50"/>
    </row>
    <row r="30" spans="1:9">
      <c r="A30" s="18">
        <v>27</v>
      </c>
      <c r="B30" s="56">
        <v>27</v>
      </c>
      <c r="E30" s="50"/>
      <c r="F30" s="50"/>
      <c r="G30" s="50"/>
      <c r="H30" s="50"/>
      <c r="I30" s="50"/>
    </row>
    <row r="31" spans="1:9">
      <c r="A31" s="18">
        <v>34</v>
      </c>
      <c r="B31" s="56">
        <v>34</v>
      </c>
      <c r="E31" s="50"/>
      <c r="F31" s="50"/>
      <c r="G31" s="50"/>
      <c r="H31" s="50"/>
      <c r="I31" s="50"/>
    </row>
    <row r="32" spans="1:9">
      <c r="A32" s="18">
        <v>32</v>
      </c>
      <c r="B32" s="56">
        <v>32</v>
      </c>
      <c r="E32" s="50"/>
      <c r="F32" s="50"/>
      <c r="G32" s="50"/>
      <c r="H32" s="50"/>
      <c r="I32" s="50"/>
    </row>
    <row r="33" spans="1:9">
      <c r="A33" s="18">
        <v>48</v>
      </c>
      <c r="B33" s="56">
        <v>62</v>
      </c>
      <c r="E33" s="50"/>
      <c r="F33" s="50"/>
      <c r="G33" s="50"/>
      <c r="H33" s="50"/>
      <c r="I33" s="50"/>
    </row>
    <row r="34" spans="1:9">
      <c r="A34" s="18">
        <v>18</v>
      </c>
      <c r="B34" s="56">
        <v>18</v>
      </c>
      <c r="E34" s="50"/>
      <c r="F34" s="50"/>
      <c r="G34" s="50"/>
      <c r="H34" s="50"/>
      <c r="I34" s="50"/>
    </row>
    <row r="35" spans="1:9">
      <c r="A35" s="18">
        <v>25</v>
      </c>
      <c r="B35" s="56">
        <v>25</v>
      </c>
      <c r="E35" s="50"/>
      <c r="F35" s="50"/>
      <c r="G35" s="50"/>
      <c r="H35" s="50"/>
      <c r="I35" s="50"/>
    </row>
    <row r="36" spans="1:9">
      <c r="A36" s="18">
        <v>23</v>
      </c>
      <c r="B36" s="56">
        <v>23</v>
      </c>
      <c r="E36" s="50"/>
      <c r="F36" s="50"/>
      <c r="G36" s="50"/>
      <c r="H36" s="50"/>
      <c r="I36" s="50"/>
    </row>
    <row r="37" spans="1:9">
      <c r="A37" s="18">
        <f>1321917+194077</f>
        <v>1515994</v>
      </c>
      <c r="B37" s="56">
        <v>1516857</v>
      </c>
      <c r="E37" s="50"/>
      <c r="F37" s="50"/>
      <c r="G37" s="50"/>
      <c r="H37" s="50"/>
      <c r="I37" s="50"/>
    </row>
    <row r="38" spans="1:9">
      <c r="A38" s="18">
        <v>44288</v>
      </c>
      <c r="B38" s="56">
        <v>44288</v>
      </c>
      <c r="E38" s="50"/>
      <c r="F38" s="50"/>
      <c r="G38" s="50"/>
      <c r="H38" s="50"/>
      <c r="I38" s="50"/>
    </row>
    <row r="39" spans="1:9">
      <c r="A39" s="18">
        <v>0</v>
      </c>
      <c r="B39" s="56">
        <v>0</v>
      </c>
      <c r="E39" s="50"/>
      <c r="F39" s="50"/>
      <c r="G39" s="50"/>
      <c r="H39" s="50"/>
      <c r="I39" s="50"/>
    </row>
    <row r="40" spans="1:9">
      <c r="A40" s="18">
        <v>6</v>
      </c>
      <c r="B40" s="56">
        <v>6</v>
      </c>
      <c r="E40" s="50"/>
      <c r="F40" s="50"/>
      <c r="G40" s="50"/>
      <c r="H40" s="50"/>
      <c r="I40" s="50"/>
    </row>
    <row r="41" spans="1:9">
      <c r="A41" s="18">
        <v>8</v>
      </c>
      <c r="B41" s="56">
        <v>8</v>
      </c>
      <c r="E41" s="50"/>
      <c r="F41" s="50"/>
      <c r="G41" s="50"/>
      <c r="H41" s="50"/>
      <c r="I41" s="50"/>
    </row>
    <row r="42" spans="1:9">
      <c r="A42" s="18">
        <v>6</v>
      </c>
      <c r="B42" s="56">
        <v>6</v>
      </c>
      <c r="E42" s="50"/>
      <c r="F42" s="50"/>
      <c r="G42" s="50"/>
      <c r="H42" s="50"/>
      <c r="I42" s="50"/>
    </row>
    <row r="43" spans="1:9">
      <c r="A43" s="18">
        <v>18</v>
      </c>
      <c r="B43" s="56">
        <v>18</v>
      </c>
      <c r="E43" s="50"/>
      <c r="F43" s="50"/>
      <c r="G43" s="50"/>
      <c r="H43" s="50"/>
      <c r="I43" s="50"/>
    </row>
    <row r="44" spans="1:9">
      <c r="A44" s="18">
        <v>16</v>
      </c>
      <c r="B44" s="56">
        <v>16</v>
      </c>
      <c r="E44" s="50"/>
      <c r="F44" s="50"/>
      <c r="G44" s="50"/>
      <c r="H44" s="50"/>
      <c r="I44" s="50"/>
    </row>
    <row r="45" spans="1:9">
      <c r="A45" s="18">
        <v>8</v>
      </c>
      <c r="B45" s="56">
        <v>8</v>
      </c>
      <c r="E45" s="50"/>
      <c r="F45" s="50"/>
      <c r="G45" s="50"/>
      <c r="H45" s="50"/>
      <c r="I45" s="50"/>
    </row>
    <row r="46" spans="1:9">
      <c r="A46" s="18">
        <v>5</v>
      </c>
      <c r="B46" s="56">
        <v>5</v>
      </c>
      <c r="E46" s="50"/>
      <c r="F46" s="50"/>
      <c r="G46" s="50"/>
      <c r="H46" s="50"/>
      <c r="I46" s="50"/>
    </row>
    <row r="47" spans="1:9">
      <c r="A47" s="18">
        <v>12</v>
      </c>
      <c r="B47" s="56">
        <v>12</v>
      </c>
      <c r="E47" s="50"/>
      <c r="F47" s="50"/>
      <c r="G47" s="50"/>
      <c r="H47" s="50"/>
      <c r="I47" s="50"/>
    </row>
    <row r="48" spans="1:9">
      <c r="A48" s="18">
        <v>20</v>
      </c>
      <c r="B48" s="56">
        <v>20</v>
      </c>
      <c r="E48" s="50"/>
      <c r="F48" s="50"/>
      <c r="G48" s="50"/>
      <c r="H48" s="50"/>
      <c r="I48" s="50"/>
    </row>
    <row r="49" spans="1:13">
      <c r="A49" s="18">
        <v>25</v>
      </c>
      <c r="B49" s="56">
        <v>25</v>
      </c>
      <c r="E49" s="50"/>
      <c r="F49" s="50"/>
      <c r="G49" s="50"/>
      <c r="H49" s="50"/>
      <c r="I49" s="50"/>
    </row>
    <row r="50" spans="1:13">
      <c r="A50" s="18">
        <v>5</v>
      </c>
      <c r="B50" s="56">
        <v>5</v>
      </c>
      <c r="E50" s="50"/>
      <c r="F50" s="50"/>
      <c r="G50" s="50"/>
      <c r="H50" s="50"/>
      <c r="I50" s="50"/>
    </row>
    <row r="51" spans="1:13">
      <c r="A51" s="18">
        <v>5</v>
      </c>
      <c r="B51" s="56">
        <v>5</v>
      </c>
      <c r="E51" s="50"/>
      <c r="F51" s="50"/>
      <c r="G51" s="50"/>
      <c r="H51" s="50"/>
      <c r="I51" s="50"/>
    </row>
    <row r="52" spans="1:13">
      <c r="E52" s="50"/>
      <c r="F52" s="50"/>
      <c r="G52" s="50"/>
      <c r="H52" s="50"/>
      <c r="I52" s="50"/>
    </row>
    <row r="53" spans="1:13" s="1" customFormat="1">
      <c r="A53" s="18" t="s">
        <v>28</v>
      </c>
      <c r="B53" s="18" t="s">
        <v>17</v>
      </c>
      <c r="C53" s="40"/>
      <c r="D53" s="18">
        <v>0</v>
      </c>
      <c r="E53" s="18"/>
      <c r="F53" s="18">
        <f>Table1[[#This Row],[New position]]-Table1[[#This Row],[Old position]]</f>
        <v>0</v>
      </c>
      <c r="G53" s="26">
        <v>0</v>
      </c>
      <c r="H53" s="21">
        <v>0</v>
      </c>
      <c r="I53" s="11"/>
      <c r="J53"/>
      <c r="K53" s="59">
        <f>Table1[[#This Row],[New position]]*Table1[[#This Row],[Last_Price]]</f>
        <v>-3424020</v>
      </c>
      <c r="L53" s="50"/>
      <c r="M53" s="2">
        <f>IF(ABS(L53)&gt;3,Table1[[#This Row],[New position]],Table1[[#This Row],[Old position]])</f>
        <v>-383</v>
      </c>
    </row>
    <row r="54" spans="1:13" s="1" customFormat="1">
      <c r="A54" s="18" t="s">
        <v>36</v>
      </c>
      <c r="B54" s="18" t="s">
        <v>17</v>
      </c>
      <c r="C54" s="40">
        <v>75487.5</v>
      </c>
      <c r="D54" s="18">
        <v>28</v>
      </c>
      <c r="E54" s="18">
        <v>28</v>
      </c>
      <c r="F54" s="18">
        <f>Table1[[#This Row],[New position]]-Table1[[#This Row],[Old position]]</f>
        <v>0</v>
      </c>
      <c r="G54" s="26">
        <v>0.54500000000000004</v>
      </c>
      <c r="H54" s="21">
        <v>2128531.0299999998</v>
      </c>
      <c r="I54" s="57"/>
      <c r="J54"/>
      <c r="K54" s="59">
        <f>Table1[[#This Row],[New position]]*Table1[[#This Row],[Last_Price]]</f>
        <v>-3293596</v>
      </c>
      <c r="L54" s="50">
        <v>-3.5710000000000002</v>
      </c>
      <c r="M54" s="2">
        <f>IF(ABS(L54)&gt;3,Table1[[#This Row],[New position]],Table1[[#This Row],[Old position]])</f>
        <v>-50</v>
      </c>
    </row>
    <row r="55" spans="1:13" s="1" customFormat="1">
      <c r="A55" s="18" t="s">
        <v>39</v>
      </c>
      <c r="B55" s="18" t="s">
        <v>17</v>
      </c>
      <c r="C55" s="40">
        <v>60725</v>
      </c>
      <c r="D55" s="18">
        <v>18</v>
      </c>
      <c r="E55" s="50" t="s">
        <v>33</v>
      </c>
      <c r="F55" s="50" t="s">
        <v>16</v>
      </c>
      <c r="G55" s="50">
        <v>408</v>
      </c>
      <c r="H55" s="50">
        <v>3229</v>
      </c>
      <c r="I55" s="50">
        <v>3365</v>
      </c>
      <c r="J55"/>
      <c r="K55" s="59">
        <f>Table1[[#This Row],[New position]]*Table1[[#This Row],[Last_Price]]</f>
        <v>-3399947</v>
      </c>
      <c r="L55" s="50">
        <v>0</v>
      </c>
      <c r="M55" s="2">
        <f>IF(ABS(L55)&gt;3,Table1[[#This Row],[New position]],Table1[[#This Row],[Old position]])</f>
        <v>-97</v>
      </c>
    </row>
    <row r="56" spans="1:13" s="1" customFormat="1">
      <c r="A56" s="18" t="s">
        <v>41</v>
      </c>
      <c r="B56" s="18" t="s">
        <v>17</v>
      </c>
      <c r="C56" s="40">
        <v>57152.05</v>
      </c>
      <c r="D56" s="18">
        <v>38</v>
      </c>
      <c r="E56" s="50" t="s">
        <v>40</v>
      </c>
      <c r="F56" s="50" t="s">
        <v>16</v>
      </c>
      <c r="G56" s="50">
        <v>194.6</v>
      </c>
      <c r="H56" s="50">
        <v>6461</v>
      </c>
      <c r="I56" s="50">
        <v>7054</v>
      </c>
      <c r="K56" s="59">
        <f>Table1[[#This Row],[New position]]*Table1[[#This Row],[Last_Price]]</f>
        <v>-3298500</v>
      </c>
      <c r="L56" s="50">
        <v>2.6320000000000001</v>
      </c>
      <c r="M56" s="2">
        <f>IF(ABS(L56)&gt;3,Table1[[#This Row],[New position]],Table1[[#This Row],[Old position]])</f>
        <v>-30</v>
      </c>
    </row>
    <row r="57" spans="1:13" s="1" customFormat="1">
      <c r="A57" s="18" t="s">
        <v>46</v>
      </c>
      <c r="B57" s="18" t="s">
        <v>17</v>
      </c>
      <c r="C57" s="40">
        <v>35712.5</v>
      </c>
      <c r="D57" s="18">
        <v>60</v>
      </c>
      <c r="E57" s="50" t="s">
        <v>43</v>
      </c>
      <c r="F57" s="50" t="s">
        <v>16</v>
      </c>
      <c r="G57" s="50">
        <v>331.46</v>
      </c>
      <c r="H57" s="50">
        <v>3957</v>
      </c>
      <c r="I57" s="50">
        <v>4141</v>
      </c>
      <c r="K57" s="59">
        <f>Table1[[#This Row],[New position]]*Table1[[#This Row],[Last_Price]]</f>
        <v>-3288888.8000000003</v>
      </c>
      <c r="L57" s="50">
        <v>-3.226</v>
      </c>
      <c r="M57" s="2">
        <f>IF(ABS(L57)&gt;3,Table1[[#This Row],[New position]],Table1[[#This Row],[Old position]])</f>
        <v>-41</v>
      </c>
    </row>
    <row r="58" spans="1:13" s="1" customFormat="1">
      <c r="A58" s="18" t="s">
        <v>52</v>
      </c>
      <c r="B58" s="18" t="s">
        <v>17</v>
      </c>
      <c r="C58" s="40"/>
      <c r="D58" s="18">
        <v>0</v>
      </c>
      <c r="E58" s="50" t="s">
        <v>48</v>
      </c>
      <c r="F58" s="50" t="s">
        <v>16</v>
      </c>
      <c r="G58" s="50">
        <v>202.35</v>
      </c>
      <c r="H58" s="50">
        <v>6588</v>
      </c>
      <c r="I58" s="50">
        <v>6588</v>
      </c>
      <c r="J58" s="15"/>
      <c r="K58" s="59">
        <f>Table1[[#This Row],[New position]]*Table1[[#This Row],[Last_Price]]</f>
        <v>0</v>
      </c>
      <c r="L58" s="50"/>
      <c r="M58" s="2">
        <f>IF(ABS(L58)&gt;3,Table1[[#This Row],[New position]],Table1[[#This Row],[Old position]])</f>
        <v>0</v>
      </c>
    </row>
    <row r="59" spans="1:13">
      <c r="E59" s="50" t="s">
        <v>51</v>
      </c>
      <c r="F59" s="50" t="s">
        <v>16</v>
      </c>
      <c r="G59" s="50">
        <v>233.9</v>
      </c>
      <c r="H59" s="50">
        <v>4938</v>
      </c>
      <c r="I59" s="50">
        <v>2934</v>
      </c>
    </row>
    <row r="60" spans="1:13" s="1" customFormat="1">
      <c r="A60" s="18" t="s">
        <v>13</v>
      </c>
      <c r="B60" s="18" t="s">
        <v>16</v>
      </c>
      <c r="C60" s="40">
        <v>356.64</v>
      </c>
      <c r="D60" s="18">
        <v>176122</v>
      </c>
      <c r="E60" s="50" t="s">
        <v>55</v>
      </c>
      <c r="F60" s="50" t="s">
        <v>16</v>
      </c>
      <c r="G60" s="50">
        <v>160.16</v>
      </c>
      <c r="H60" s="50">
        <v>8036</v>
      </c>
      <c r="I60" s="50">
        <v>8571</v>
      </c>
      <c r="J60"/>
      <c r="L60">
        <v>-0.65700000000000003</v>
      </c>
      <c r="M60" s="2" t="e">
        <f>IF(ABS(L60)&gt;3,Table1[[#This Row],[New position]],Table1[[#This Row],[Old position]])</f>
        <v>#VALUE!</v>
      </c>
    </row>
    <row r="61" spans="1:13">
      <c r="E61" s="50" t="s">
        <v>59</v>
      </c>
      <c r="F61" s="50" t="s">
        <v>16</v>
      </c>
      <c r="G61" s="50">
        <v>284.56</v>
      </c>
      <c r="H61" s="50">
        <v>4639</v>
      </c>
      <c r="I61" s="50">
        <v>4824</v>
      </c>
    </row>
    <row r="62" spans="1:13">
      <c r="E62" s="50" t="s">
        <v>61</v>
      </c>
      <c r="F62" s="50" t="s">
        <v>16</v>
      </c>
      <c r="G62" s="50">
        <v>260.55</v>
      </c>
      <c r="H62" s="50">
        <v>2514</v>
      </c>
      <c r="I62" s="50">
        <v>2634</v>
      </c>
    </row>
    <row r="63" spans="1:13">
      <c r="E63" s="50" t="s">
        <v>62</v>
      </c>
      <c r="F63" s="50" t="s">
        <v>16</v>
      </c>
      <c r="G63" s="50">
        <v>118.76</v>
      </c>
      <c r="H63" s="50">
        <v>11050</v>
      </c>
      <c r="I63" s="50">
        <v>11559</v>
      </c>
    </row>
    <row r="64" spans="1:13">
      <c r="E64" s="50" t="s">
        <v>63</v>
      </c>
      <c r="F64" s="50" t="s">
        <v>16</v>
      </c>
      <c r="G64" s="50">
        <v>440.22</v>
      </c>
      <c r="H64" s="50">
        <v>2893</v>
      </c>
      <c r="I64" s="50">
        <v>3118</v>
      </c>
    </row>
    <row r="65" spans="5:9">
      <c r="E65" s="50" t="s">
        <v>64</v>
      </c>
      <c r="F65" s="50" t="s">
        <v>16</v>
      </c>
      <c r="G65" s="50">
        <v>288.52999999999997</v>
      </c>
      <c r="H65" s="50">
        <v>4554</v>
      </c>
      <c r="I65" s="50">
        <v>4758</v>
      </c>
    </row>
    <row r="66" spans="5:9">
      <c r="E66" s="50" t="s">
        <v>65</v>
      </c>
      <c r="F66" s="50" t="s">
        <v>16</v>
      </c>
      <c r="G66" s="50">
        <v>146.69</v>
      </c>
      <c r="H66" s="50">
        <v>4466</v>
      </c>
      <c r="I66" s="50">
        <v>4679</v>
      </c>
    </row>
    <row r="67" spans="5:9">
      <c r="E67" s="50" t="s">
        <v>68</v>
      </c>
      <c r="F67" s="50" t="s">
        <v>16</v>
      </c>
      <c r="G67" s="50">
        <v>94.95</v>
      </c>
      <c r="H67" s="50">
        <v>13417</v>
      </c>
      <c r="I67" s="50">
        <v>0</v>
      </c>
    </row>
    <row r="68" spans="5:9">
      <c r="E68" s="50" t="s">
        <v>69</v>
      </c>
      <c r="F68" s="50" t="s">
        <v>16</v>
      </c>
      <c r="G68" s="50">
        <v>638.08000000000004</v>
      </c>
      <c r="H68" s="50">
        <v>1036</v>
      </c>
      <c r="I68" s="50">
        <v>0</v>
      </c>
    </row>
    <row r="69" spans="5:9">
      <c r="E69" s="50" t="s">
        <v>71</v>
      </c>
      <c r="F69" s="50" t="s">
        <v>16</v>
      </c>
      <c r="G69" s="50">
        <v>269.99</v>
      </c>
      <c r="H69" s="50">
        <v>2350</v>
      </c>
      <c r="I69" s="50">
        <v>2542</v>
      </c>
    </row>
    <row r="70" spans="5:9">
      <c r="E70" s="50" t="s">
        <v>72</v>
      </c>
      <c r="F70" s="50" t="s">
        <v>16</v>
      </c>
      <c r="G70" s="50">
        <v>616.79999999999995</v>
      </c>
      <c r="H70" s="50">
        <v>2067</v>
      </c>
      <c r="I70" s="50">
        <v>2226</v>
      </c>
    </row>
    <row r="71" spans="5:9">
      <c r="E71" s="50" t="s">
        <v>73</v>
      </c>
      <c r="F71" s="50" t="s">
        <v>16</v>
      </c>
      <c r="G71" s="50">
        <v>348.83</v>
      </c>
      <c r="H71" s="50">
        <v>3699</v>
      </c>
      <c r="I71" s="50">
        <v>3935</v>
      </c>
    </row>
    <row r="72" spans="5:9">
      <c r="E72" s="50" t="s">
        <v>79</v>
      </c>
      <c r="F72" s="50" t="s">
        <v>16</v>
      </c>
      <c r="G72" s="50">
        <v>635.46</v>
      </c>
      <c r="H72" s="50">
        <v>0</v>
      </c>
      <c r="I72" s="50">
        <v>2160</v>
      </c>
    </row>
    <row r="73" spans="5:9">
      <c r="E73" s="50" t="s">
        <v>80</v>
      </c>
      <c r="F73" s="50" t="s">
        <v>16</v>
      </c>
      <c r="G73" s="50">
        <v>170.36</v>
      </c>
      <c r="H73" s="50">
        <v>0</v>
      </c>
      <c r="I73" s="50">
        <v>8058</v>
      </c>
    </row>
    <row r="74" spans="5:9">
      <c r="E74" s="50" t="s">
        <v>13</v>
      </c>
      <c r="F74" s="50" t="s">
        <v>16</v>
      </c>
      <c r="G74" s="50">
        <v>398.4</v>
      </c>
      <c r="H74" s="50">
        <v>298415</v>
      </c>
      <c r="I74" s="50">
        <v>314676</v>
      </c>
    </row>
    <row r="75" spans="5:9">
      <c r="E75" s="50" t="s">
        <v>31</v>
      </c>
      <c r="F75" s="50" t="s">
        <v>16</v>
      </c>
      <c r="G75" s="50">
        <v>58.86</v>
      </c>
      <c r="H75" s="50">
        <v>37058</v>
      </c>
      <c r="I75" s="50">
        <v>37058</v>
      </c>
    </row>
    <row r="76" spans="5:9">
      <c r="E76" s="50" t="s">
        <v>42</v>
      </c>
      <c r="F76" s="50" t="s">
        <v>16</v>
      </c>
      <c r="G76" s="50">
        <v>91.36</v>
      </c>
      <c r="H76" s="50">
        <v>22522</v>
      </c>
      <c r="I76" s="50">
        <v>24301</v>
      </c>
    </row>
    <row r="77" spans="5:9">
      <c r="E77" s="50">
        <v>2823</v>
      </c>
      <c r="F77" s="50" t="s">
        <v>16</v>
      </c>
      <c r="G77" s="50">
        <v>2.35</v>
      </c>
      <c r="H77" s="50">
        <v>882900</v>
      </c>
      <c r="I77" s="50">
        <v>944700</v>
      </c>
    </row>
    <row r="78" spans="5:9">
      <c r="E78" s="50">
        <v>2800</v>
      </c>
      <c r="F78" s="50" t="s">
        <v>16</v>
      </c>
      <c r="G78" s="50">
        <v>3.2</v>
      </c>
      <c r="H78" s="50">
        <v>665500</v>
      </c>
      <c r="I78" s="50">
        <v>694000</v>
      </c>
    </row>
    <row r="79" spans="5:9">
      <c r="E79" s="50" t="s">
        <v>38</v>
      </c>
      <c r="F79" s="50" t="s">
        <v>16</v>
      </c>
      <c r="G79" s="50">
        <v>39.659999999999997</v>
      </c>
      <c r="H79" s="50">
        <v>52607</v>
      </c>
      <c r="I79" s="50">
        <v>55978</v>
      </c>
    </row>
    <row r="80" spans="5:9">
      <c r="E80" s="50" t="s">
        <v>47</v>
      </c>
      <c r="F80" s="50" t="s">
        <v>16</v>
      </c>
      <c r="G80" s="50">
        <v>43.24</v>
      </c>
      <c r="H80" s="50">
        <v>48618</v>
      </c>
      <c r="I80" s="50">
        <v>51344</v>
      </c>
    </row>
    <row r="81" spans="5:9">
      <c r="E81" s="50" t="s">
        <v>66</v>
      </c>
      <c r="F81" s="50" t="s">
        <v>16</v>
      </c>
      <c r="G81" s="50">
        <v>36.15</v>
      </c>
      <c r="H81" s="50">
        <v>57802</v>
      </c>
      <c r="I81" s="50">
        <v>61414</v>
      </c>
    </row>
    <row r="82" spans="5:9">
      <c r="E82" s="50" t="s">
        <v>44</v>
      </c>
      <c r="F82" s="50" t="s">
        <v>16</v>
      </c>
      <c r="G82" s="50">
        <v>106.2</v>
      </c>
      <c r="H82" s="50">
        <v>204441</v>
      </c>
      <c r="I82" s="50">
        <v>217243</v>
      </c>
    </row>
    <row r="83" spans="5:9">
      <c r="E83" s="50" t="s">
        <v>57</v>
      </c>
      <c r="F83" s="50" t="s">
        <v>16</v>
      </c>
      <c r="G83" s="50">
        <v>90.7</v>
      </c>
      <c r="H83" s="50">
        <v>147042</v>
      </c>
      <c r="I83" s="50">
        <v>152621</v>
      </c>
    </row>
    <row r="84" spans="5:9">
      <c r="E84" s="50" t="s">
        <v>50</v>
      </c>
      <c r="F84" s="50" t="s">
        <v>17</v>
      </c>
      <c r="G84" s="50">
        <v>131562.51</v>
      </c>
      <c r="H84" s="50">
        <v>99</v>
      </c>
      <c r="I84" s="50">
        <v>105</v>
      </c>
    </row>
    <row r="85" spans="5:9">
      <c r="E85" s="50" t="s">
        <v>49</v>
      </c>
      <c r="F85" s="50" t="s">
        <v>17</v>
      </c>
      <c r="G85" s="50">
        <v>162406.24</v>
      </c>
      <c r="H85" s="50">
        <v>41</v>
      </c>
      <c r="I85" s="50">
        <v>43</v>
      </c>
    </row>
    <row r="86" spans="5:9">
      <c r="E86" s="50" t="s">
        <v>18</v>
      </c>
      <c r="F86" s="50" t="s">
        <v>17</v>
      </c>
      <c r="G86" s="50">
        <v>219554.69</v>
      </c>
      <c r="H86" s="50">
        <v>99</v>
      </c>
      <c r="I86" s="50">
        <v>105</v>
      </c>
    </row>
    <row r="87" spans="5:9">
      <c r="E87" s="50" t="s">
        <v>26</v>
      </c>
      <c r="F87" s="50" t="s">
        <v>17</v>
      </c>
      <c r="G87" s="50">
        <v>229898.43</v>
      </c>
      <c r="H87" s="50">
        <v>97</v>
      </c>
      <c r="I87" s="50">
        <v>100</v>
      </c>
    </row>
    <row r="88" spans="5:9">
      <c r="E88" s="50" t="s">
        <v>54</v>
      </c>
      <c r="F88" s="50" t="s">
        <v>16</v>
      </c>
      <c r="G88" s="50">
        <v>5.72</v>
      </c>
      <c r="H88" s="50">
        <v>2275420</v>
      </c>
      <c r="I88" s="50">
        <v>2420060</v>
      </c>
    </row>
    <row r="89" spans="5:9">
      <c r="E89" s="50" t="s">
        <v>58</v>
      </c>
      <c r="F89" s="50" t="s">
        <v>16</v>
      </c>
      <c r="G89" s="50">
        <v>71.34</v>
      </c>
      <c r="H89" s="50">
        <v>185424</v>
      </c>
      <c r="I89" s="50">
        <v>194039</v>
      </c>
    </row>
    <row r="90" spans="5:9">
      <c r="E90" s="50" t="s">
        <v>78</v>
      </c>
      <c r="F90" s="50" t="s">
        <v>17</v>
      </c>
      <c r="G90" s="50">
        <v>129820.27</v>
      </c>
      <c r="H90" s="50">
        <v>86</v>
      </c>
      <c r="I90" s="50">
        <v>178</v>
      </c>
    </row>
    <row r="91" spans="5:9">
      <c r="E91" s="50" t="s">
        <v>45</v>
      </c>
      <c r="F91" s="50" t="s">
        <v>16</v>
      </c>
      <c r="G91" s="50">
        <v>34.57</v>
      </c>
      <c r="H91" s="50">
        <v>127341</v>
      </c>
      <c r="I91" s="50">
        <v>133475</v>
      </c>
    </row>
    <row r="92" spans="5:9">
      <c r="E92" s="50" t="s">
        <v>27</v>
      </c>
      <c r="F92" s="50" t="s">
        <v>17</v>
      </c>
      <c r="G92" s="50">
        <v>103895.42</v>
      </c>
      <c r="H92" s="50">
        <v>12</v>
      </c>
      <c r="I92" s="50">
        <v>14</v>
      </c>
    </row>
    <row r="93" spans="5:9">
      <c r="E93" s="50" t="s">
        <v>46</v>
      </c>
      <c r="F93" s="50" t="s">
        <v>17</v>
      </c>
      <c r="G93" s="50">
        <v>37037.5</v>
      </c>
      <c r="H93" s="50">
        <v>34</v>
      </c>
      <c r="I93" s="50">
        <v>39</v>
      </c>
    </row>
    <row r="94" spans="5:9">
      <c r="E94" s="50" t="s">
        <v>60</v>
      </c>
      <c r="F94" s="50" t="s">
        <v>17</v>
      </c>
      <c r="G94" s="50">
        <v>71925</v>
      </c>
      <c r="H94" s="50">
        <v>18</v>
      </c>
      <c r="I94" s="50">
        <v>20</v>
      </c>
    </row>
    <row r="95" spans="5:9">
      <c r="E95" s="50" t="s">
        <v>19</v>
      </c>
      <c r="F95" s="50" t="s">
        <v>17</v>
      </c>
      <c r="G95" s="50">
        <v>98376.62</v>
      </c>
      <c r="H95" s="50">
        <v>13</v>
      </c>
      <c r="I95" s="50">
        <v>15</v>
      </c>
    </row>
    <row r="96" spans="5:9">
      <c r="E96" s="50" t="s">
        <v>30</v>
      </c>
      <c r="F96" s="50" t="s">
        <v>17</v>
      </c>
      <c r="G96" s="50">
        <v>35592</v>
      </c>
      <c r="H96" s="50">
        <v>36</v>
      </c>
      <c r="I96" s="50">
        <v>41</v>
      </c>
    </row>
    <row r="97" spans="5:9">
      <c r="E97" s="50" t="s">
        <v>70</v>
      </c>
      <c r="F97" s="50" t="s">
        <v>17</v>
      </c>
      <c r="G97" s="50">
        <v>83730</v>
      </c>
      <c r="H97" s="50">
        <v>16</v>
      </c>
      <c r="I97" s="50">
        <v>17</v>
      </c>
    </row>
    <row r="98" spans="5:9">
      <c r="E98" s="50" t="s">
        <v>74</v>
      </c>
      <c r="F98" s="50" t="s">
        <v>17</v>
      </c>
      <c r="G98" s="50">
        <v>82450</v>
      </c>
      <c r="H98" s="50">
        <v>16</v>
      </c>
      <c r="I98" s="50">
        <v>-18</v>
      </c>
    </row>
    <row r="99" spans="5:9">
      <c r="E99" s="50" t="s">
        <v>75</v>
      </c>
      <c r="F99" s="50" t="s">
        <v>17</v>
      </c>
      <c r="G99" s="50">
        <v>60350</v>
      </c>
      <c r="H99" s="50">
        <v>-42</v>
      </c>
      <c r="I99" s="50">
        <v>-48</v>
      </c>
    </row>
    <row r="100" spans="5:9">
      <c r="E100" s="50" t="s">
        <v>53</v>
      </c>
      <c r="F100" s="50" t="s">
        <v>17</v>
      </c>
      <c r="G100" s="50">
        <v>57430</v>
      </c>
      <c r="H100" s="50">
        <v>-44</v>
      </c>
      <c r="I100" s="50">
        <v>0</v>
      </c>
    </row>
    <row r="101" spans="5:9">
      <c r="E101" s="50" t="s">
        <v>76</v>
      </c>
      <c r="F101" s="50" t="s">
        <v>17</v>
      </c>
      <c r="G101" s="50">
        <v>9255</v>
      </c>
      <c r="H101" s="50">
        <v>-277</v>
      </c>
      <c r="I101" s="50">
        <v>-315</v>
      </c>
    </row>
    <row r="102" spans="5:9">
      <c r="E102" s="50" t="s">
        <v>20</v>
      </c>
      <c r="F102" s="50" t="s">
        <v>17</v>
      </c>
      <c r="G102" s="50">
        <v>63819.53</v>
      </c>
      <c r="H102" s="50">
        <v>-40</v>
      </c>
      <c r="I102" s="50">
        <v>-46</v>
      </c>
    </row>
    <row r="103" spans="5:9">
      <c r="E103" s="50" t="s">
        <v>52</v>
      </c>
      <c r="F103" s="50" t="s">
        <v>17</v>
      </c>
      <c r="G103" s="50">
        <v>22489.599999999999</v>
      </c>
      <c r="H103" s="50">
        <v>-116</v>
      </c>
      <c r="I103" s="50">
        <v>0</v>
      </c>
    </row>
    <row r="104" spans="5:9">
      <c r="E104" s="50" t="s">
        <v>77</v>
      </c>
      <c r="F104" s="50" t="s">
        <v>17</v>
      </c>
      <c r="G104" s="50">
        <v>24510</v>
      </c>
      <c r="H104" s="50">
        <v>-103</v>
      </c>
      <c r="I104" s="50">
        <v>-119</v>
      </c>
    </row>
    <row r="105" spans="5:9">
      <c r="E105" s="50" t="s">
        <v>28</v>
      </c>
      <c r="F105" s="50" t="s">
        <v>17</v>
      </c>
      <c r="G105" s="50">
        <v>30608.959999999999</v>
      </c>
      <c r="H105" s="50">
        <v>-82</v>
      </c>
      <c r="I105" s="50">
        <v>-95</v>
      </c>
    </row>
    <row r="106" spans="5:9">
      <c r="E106" s="50" t="s">
        <v>81</v>
      </c>
      <c r="F106" s="50" t="s">
        <v>17</v>
      </c>
      <c r="G106" s="50">
        <v>35120</v>
      </c>
      <c r="H106" s="50">
        <v>0</v>
      </c>
      <c r="I106" s="50">
        <v>-83</v>
      </c>
    </row>
    <row r="107" spans="5:9">
      <c r="E107" s="50" t="s">
        <v>39</v>
      </c>
      <c r="F107" s="50" t="s">
        <v>17</v>
      </c>
      <c r="G107" s="50">
        <v>59630.559999999998</v>
      </c>
      <c r="H107" s="50">
        <v>16</v>
      </c>
      <c r="I107" s="50">
        <v>16</v>
      </c>
    </row>
    <row r="108" spans="5:9">
      <c r="E108" s="50" t="s">
        <v>41</v>
      </c>
      <c r="F108" s="50" t="s">
        <v>17</v>
      </c>
      <c r="G108" s="50">
        <v>54220</v>
      </c>
      <c r="H108" s="50">
        <v>35</v>
      </c>
      <c r="I108" s="50">
        <v>35</v>
      </c>
    </row>
    <row r="109" spans="5:9">
      <c r="E109" s="50" t="s">
        <v>46</v>
      </c>
      <c r="F109" s="50" t="s">
        <v>17</v>
      </c>
      <c r="G109" s="50">
        <v>32612.51</v>
      </c>
      <c r="H109" s="50">
        <v>59</v>
      </c>
      <c r="I109" s="50">
        <v>59</v>
      </c>
    </row>
    <row r="110" spans="5:9">
      <c r="E110" s="50" t="s">
        <v>52</v>
      </c>
      <c r="F110" s="50" t="s">
        <v>17</v>
      </c>
      <c r="G110" s="50">
        <v>21828.799999999999</v>
      </c>
      <c r="H110" s="50">
        <v>87</v>
      </c>
      <c r="I110" s="50">
        <v>88</v>
      </c>
    </row>
    <row r="111" spans="5:9">
      <c r="E111" s="50" t="s">
        <v>53</v>
      </c>
      <c r="F111" s="50" t="s">
        <v>17</v>
      </c>
      <c r="G111" s="50">
        <v>53390</v>
      </c>
      <c r="H111" s="50">
        <v>17</v>
      </c>
      <c r="I111" s="50">
        <v>18</v>
      </c>
    </row>
    <row r="112" spans="5:9">
      <c r="E112" s="50" t="s">
        <v>56</v>
      </c>
      <c r="F112" s="50" t="s">
        <v>17</v>
      </c>
      <c r="G112" s="50">
        <v>121338.75</v>
      </c>
      <c r="H112" s="50">
        <v>16</v>
      </c>
      <c r="I112" s="50">
        <v>16</v>
      </c>
    </row>
    <row r="113" spans="5:9">
      <c r="E113" s="50" t="s">
        <v>60</v>
      </c>
      <c r="F113" s="50" t="s">
        <v>17</v>
      </c>
      <c r="G113" s="50">
        <v>74400</v>
      </c>
      <c r="H113" s="50">
        <v>26</v>
      </c>
      <c r="I113" s="50">
        <v>26</v>
      </c>
    </row>
    <row r="114" spans="5:9">
      <c r="E114" s="50" t="s">
        <v>19</v>
      </c>
      <c r="F114" s="50" t="s">
        <v>17</v>
      </c>
      <c r="G114" s="50">
        <v>102568.2</v>
      </c>
      <c r="H114" s="50">
        <v>0</v>
      </c>
      <c r="I114" s="50">
        <v>19</v>
      </c>
    </row>
    <row r="115" spans="5:9">
      <c r="E115" s="50" t="s">
        <v>67</v>
      </c>
      <c r="F115" s="50" t="s">
        <v>17</v>
      </c>
      <c r="G115" s="50">
        <v>95287.5</v>
      </c>
      <c r="H115" s="50">
        <v>0</v>
      </c>
      <c r="I115" s="50">
        <v>10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2022-02-16T07:36:16Z</cp:lastPrinted>
  <dcterms:created xsi:type="dcterms:W3CDTF">2020-06-30T03:42:56Z</dcterms:created>
  <dcterms:modified xsi:type="dcterms:W3CDTF">2022-02-16T07:36:26Z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