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7290" yWindow="585" windowWidth="17325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C3" i="1" l="1"/>
  <c r="F25" i="1" l="1"/>
  <c r="F53" i="1"/>
  <c r="F52" i="1"/>
  <c r="F51" i="1"/>
  <c r="F50" i="1"/>
  <c r="C8" i="1" a="1"/>
  <c r="C8" i="1" s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7" i="1"/>
  <c r="F48" i="1"/>
  <c r="F49" i="1"/>
  <c r="F54" i="1"/>
  <c r="F55" i="1"/>
  <c r="F56" i="1"/>
  <c r="F57" i="1"/>
  <c r="F58" i="1"/>
  <c r="F59" i="1"/>
  <c r="F60" i="1"/>
  <c r="F61" i="1"/>
  <c r="M58" i="8" l="1"/>
  <c r="K58" i="8"/>
  <c r="M57" i="8"/>
  <c r="K57" i="8"/>
  <c r="M56" i="8"/>
  <c r="K56" i="8"/>
  <c r="M55" i="8"/>
  <c r="K55" i="8"/>
  <c r="M54" i="8"/>
  <c r="K54" i="8"/>
  <c r="M53" i="8"/>
  <c r="K53" i="8"/>
  <c r="C7" i="1"/>
  <c r="F11" i="1"/>
  <c r="M60" i="8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<sst xmlns="http://schemas.openxmlformats.org/spreadsheetml/2006/main" count="305" uniqueCount="83">
  <si>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</si>
  <si>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</si>
  <si>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</si>
  <si>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</si>
  <si>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</si>
  <si>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</si>
  <si>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</si>
  <si>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</si>
  <si>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</si>
  <si>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</si>
  <si>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</si>
  <si>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</si>
  <si>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</si>
  <si>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</si>
  <si>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</si>
  <si>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</si>
  <si>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</si>
  <si>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</si>
  <si>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</si>
  <si>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</si>
  <si>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</si>
  <si>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</si>
  <si>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</si>
  <si>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</si>
  <si>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</si>
  <si>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</si>
  <si>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</si>
  <si>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</si>
  <si>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</si>
  <si>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</si>
  <si>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</si>
  <si>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</si>
  <si>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</si>
  <si>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</si>
  <si>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</si>
  <si>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</si>
  <si>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</si>
  <si>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</si>
  <si>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</si>
  <si>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</si>
  <si>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</si>
  <si>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</si>
  <si>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</si>
  <si>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</si>
  <si>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</si>
  <si>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</si>
  <si>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</si>
  <si>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</si>
  <si>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</si>
  <si>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</si>
  <si>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</si>
  <si>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</si>
  <si>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</si>
  <si>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</si>
  <si>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</si>
  <si>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</si>
  <si>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</si>
  <si>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</si>
  <si>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</si>
  <si>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RHI</t>
  </si>
  <si>
    <t>TEAM</t>
  </si>
  <si>
    <t>PLD</t>
  </si>
  <si>
    <t>FM</t>
  </si>
  <si>
    <t>ZSLME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</si>
  <si>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</si>
  <si>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</si>
  <si>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</si>
  <si>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</si>
  <si>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</si>
  <si>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</si>
  <si>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</si>
  <si>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</si>
  <si>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</si>
  <si>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</si>
  <si>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</si>
  <si>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</si>
  <si>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</si>
  <si>
    <t>F</t>
  </si>
  <si>
    <t>HG</t>
  </si>
  <si>
    <t>IJS</t>
  </si>
  <si>
    <t>MMC</t>
  </si>
  <si>
    <t>PKI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</si>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</sst>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zoomScaleNormal="100" workbookViewId="0">
      <selection activeCell="J56" sqref="J56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8" customFormat="1" ht="12.75">
      <c r="A1" s="61" t="s">
        <v>0</v>
      </c>
      <c r="B1" s="61"/>
      <c r="C1" s="27">
        <v>44522</v>
      </c>
      <c r="E1" s="29"/>
      <c r="F1" s="29"/>
      <c r="H1" s="30"/>
    </row>
    <row r="2" spans="1:13" s="28" customFormat="1" ht="12.75">
      <c r="A2" s="61" t="s">
        <v>11</v>
      </c>
      <c r="B2" s="61"/>
      <c r="C2" s="31">
        <f>C8/C7</f>
        <v>6.1499985376686688</v>
      </c>
      <c r="D2" s="51"/>
      <c r="E2" s="33"/>
      <c r="F2" s="34"/>
      <c r="H2" s="54"/>
    </row>
    <row r="3" spans="1:13" s="28" customFormat="1" ht="27.75" customHeight="1">
      <c r="A3" s="62" t="s">
        <v>12</v>
      </c>
      <c r="B3" s="62"/>
      <c r="C3" s="39">
        <f>(C8-SUM(H36:H47))/C7</f>
        <v>3.0749985378093183</v>
      </c>
      <c r="D3" s="52"/>
      <c r="E3" s="33"/>
      <c r="F3" s="34"/>
      <c r="H3" s="35"/>
    </row>
    <row r="4" spans="1:13" s="28" customFormat="1" ht="12.75">
      <c r="A4" s="61" t="s">
        <v>9</v>
      </c>
      <c r="B4" s="61"/>
      <c r="C4" s="36">
        <v>71098798</v>
      </c>
      <c r="D4" s="53"/>
      <c r="E4" s="37"/>
      <c r="F4" s="37"/>
      <c r="H4" s="35"/>
    </row>
    <row r="5" spans="1:13" s="28" customFormat="1" ht="12.75">
      <c r="A5" s="61" t="s">
        <v>7</v>
      </c>
      <c r="B5" s="61"/>
      <c r="C5" s="36">
        <v>0</v>
      </c>
      <c r="D5" s="32"/>
      <c r="E5" s="32"/>
      <c r="F5" s="37"/>
      <c r="H5" s="35"/>
    </row>
    <row r="6" spans="1:13" s="28" customFormat="1" ht="12.75">
      <c r="A6" s="61" t="s">
        <v>8</v>
      </c>
      <c r="B6" s="61"/>
      <c r="C6" s="36">
        <v>0</v>
      </c>
      <c r="D6" s="32"/>
      <c r="E6" s="37"/>
      <c r="F6" s="37"/>
      <c r="H6" s="35"/>
    </row>
    <row r="7" spans="1:13" s="28" customFormat="1" ht="12.75">
      <c r="A7" s="61" t="s">
        <v>10</v>
      </c>
      <c r="B7" s="61"/>
      <c r="C7" s="36">
        <f>C4+C5-C6</f>
        <v>71098798</v>
      </c>
      <c r="D7" s="53"/>
      <c r="E7" s="37"/>
      <c r="F7" s="37"/>
      <c r="G7" s="41"/>
      <c r="H7" s="38"/>
    </row>
    <row r="8" spans="1:13" s="28" customFormat="1" ht="27.75" customHeight="1">
      <c r="A8" s="62" t="s">
        <v>6</v>
      </c>
      <c r="B8" s="62"/>
      <c r="C8" s="24" cm="1">
        <f t="array" ref="C8">SUM(ABS(Table1[Target allocation ($)]))</f>
        <v>437257503.73000008</v>
      </c>
      <c r="D8" s="53"/>
      <c r="E8" s="37"/>
      <c r="F8" s="37"/>
      <c r="H8" s="35"/>
      <c r="J8" s="38"/>
    </row>
    <row r="9" spans="1:13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3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3" s="2" customFormat="1">
      <c r="A11" s="18" t="s">
        <v>33</v>
      </c>
      <c r="B11" s="18" t="s">
        <v>16</v>
      </c>
      <c r="C11" s="40">
        <v>391.27</v>
      </c>
      <c r="D11" s="18">
        <v>3974</v>
      </c>
      <c r="E11" s="18">
        <v>2027</v>
      </c>
      <c r="F11" s="18">
        <f>Table1[[#This Row],[New position]]-Table1[[#This Row],[Old position]]</f>
        <v>-1947</v>
      </c>
      <c r="G11" s="26">
        <v>0.14899999999999999</v>
      </c>
      <c r="H11" s="21">
        <v>793195.97</v>
      </c>
      <c r="I11" s="22"/>
      <c r="J11"/>
      <c r="K11" s="57"/>
      <c r="L11" s="49"/>
    </row>
    <row r="12" spans="1:13">
      <c r="A12" s="18" t="s">
        <v>39</v>
      </c>
      <c r="B12" s="18" t="s">
        <v>16</v>
      </c>
      <c r="C12" s="40">
        <v>202.16</v>
      </c>
      <c r="D12" s="18">
        <v>7716</v>
      </c>
      <c r="E12" s="18">
        <v>7716</v>
      </c>
      <c r="F12" s="18">
        <f>Table1[[#This Row],[New position]]-Table1[[#This Row],[Old position]]</f>
        <v>0</v>
      </c>
      <c r="G12" s="26">
        <v>0.29799999999999999</v>
      </c>
      <c r="H12" s="21">
        <v>1586391.93</v>
      </c>
      <c r="I12" s="11"/>
      <c r="K12" s="57"/>
      <c r="L12" s="49"/>
      <c r="M12" s="2"/>
    </row>
    <row r="13" spans="1:13">
      <c r="A13" s="18" t="s">
        <v>42</v>
      </c>
      <c r="B13" s="18" t="s">
        <v>16</v>
      </c>
      <c r="C13" s="40">
        <v>334.55</v>
      </c>
      <c r="D13" s="18">
        <v>4611</v>
      </c>
      <c r="E13" s="18">
        <v>4611</v>
      </c>
      <c r="F13" s="18">
        <f>Table1[[#This Row],[New position]]-Table1[[#This Row],[Old position]]</f>
        <v>0</v>
      </c>
      <c r="G13" s="26">
        <v>0.29799999999999999</v>
      </c>
      <c r="H13" s="21">
        <v>1586391.93</v>
      </c>
      <c r="I13" s="11"/>
      <c r="K13" s="57"/>
      <c r="L13" s="49"/>
      <c r="M13" s="2"/>
    </row>
    <row r="14" spans="1:13">
      <c r="A14" s="18" t="s">
        <v>47</v>
      </c>
      <c r="B14" s="18" t="s">
        <v>16</v>
      </c>
      <c r="C14" s="40">
        <v>201.34</v>
      </c>
      <c r="D14" s="18">
        <v>7747</v>
      </c>
      <c r="E14" s="18">
        <v>7747</v>
      </c>
      <c r="F14" s="18">
        <f>Table1[[#This Row],[New position]]-Table1[[#This Row],[Old position]]</f>
        <v>0</v>
      </c>
      <c r="G14" s="26">
        <v>0.29799999999999999</v>
      </c>
      <c r="H14" s="21">
        <v>1586391.93</v>
      </c>
      <c r="I14" s="11"/>
      <c r="K14" s="57"/>
      <c r="L14" s="49"/>
      <c r="M14" s="2"/>
    </row>
    <row r="15" spans="1:13">
      <c r="A15" s="18" t="s">
        <v>53</v>
      </c>
      <c r="B15" s="18" t="s">
        <v>16</v>
      </c>
      <c r="C15" s="40">
        <v>163.38999999999999</v>
      </c>
      <c r="D15" s="18">
        <v>9640</v>
      </c>
      <c r="E15" s="18">
        <v>9640</v>
      </c>
      <c r="F15" s="18">
        <f>Table1[[#This Row],[New position]]-Table1[[#This Row],[Old position]]</f>
        <v>0</v>
      </c>
      <c r="G15" s="26">
        <v>0.29799999999999999</v>
      </c>
      <c r="H15" s="21">
        <v>1586391.93</v>
      </c>
      <c r="I15" s="48"/>
      <c r="K15" s="57"/>
      <c r="L15" s="49"/>
      <c r="M15" s="2"/>
    </row>
    <row r="16" spans="1:13">
      <c r="A16" s="18" t="s">
        <v>57</v>
      </c>
      <c r="B16" s="18" t="s">
        <v>16</v>
      </c>
      <c r="C16" s="40">
        <v>288.86</v>
      </c>
      <c r="D16" s="18">
        <v>5466</v>
      </c>
      <c r="E16" s="18">
        <v>0</v>
      </c>
      <c r="F16" s="18">
        <f>Table1[[#This Row],[New position]]-Table1[[#This Row],[Old position]]</f>
        <v>-5466</v>
      </c>
      <c r="G16" s="26">
        <v>0</v>
      </c>
      <c r="H16" s="21">
        <v>0</v>
      </c>
      <c r="I16" s="11"/>
      <c r="K16" s="57"/>
      <c r="L16" s="49"/>
      <c r="M16" s="2"/>
    </row>
    <row r="17" spans="1:16">
      <c r="A17" s="18" t="s">
        <v>59</v>
      </c>
      <c r="B17" s="18" t="s">
        <v>16</v>
      </c>
      <c r="C17" s="40">
        <v>117.74</v>
      </c>
      <c r="D17" s="18">
        <v>13420</v>
      </c>
      <c r="E17" s="18">
        <v>13420</v>
      </c>
      <c r="F17" s="18">
        <f>Table1[[#This Row],[New position]]-Table1[[#This Row],[Old position]]</f>
        <v>0</v>
      </c>
      <c r="G17" s="26">
        <v>0.29799999999999999</v>
      </c>
      <c r="H17" s="21">
        <v>1586391.93</v>
      </c>
      <c r="I17" s="11"/>
      <c r="K17" s="57"/>
      <c r="L17" s="49"/>
      <c r="M17" s="2"/>
    </row>
    <row r="18" spans="1:16">
      <c r="A18" s="18" t="s">
        <v>60</v>
      </c>
      <c r="B18" s="18" t="s">
        <v>16</v>
      </c>
      <c r="C18" s="40">
        <v>429.86</v>
      </c>
      <c r="D18" s="18">
        <v>3581</v>
      </c>
      <c r="E18" s="18">
        <v>3690</v>
      </c>
      <c r="F18" s="18">
        <f>Table1[[#This Row],[New position]]-Table1[[#This Row],[Old position]]</f>
        <v>109</v>
      </c>
      <c r="G18" s="26">
        <v>0.29799999999999999</v>
      </c>
      <c r="H18" s="21">
        <v>1586391.93</v>
      </c>
      <c r="I18" s="11"/>
      <c r="K18" s="57"/>
      <c r="L18" s="49"/>
      <c r="M18" s="2"/>
    </row>
    <row r="19" spans="1:16">
      <c r="A19" s="18" t="s">
        <v>61</v>
      </c>
      <c r="B19" s="18" t="s">
        <v>16</v>
      </c>
      <c r="C19" s="40">
        <v>150.22</v>
      </c>
      <c r="D19" s="18">
        <v>10262</v>
      </c>
      <c r="E19" s="18">
        <v>10262</v>
      </c>
      <c r="F19" s="18">
        <f>Table1[[#This Row],[New position]]-Table1[[#This Row],[Old position]]</f>
        <v>0</v>
      </c>
      <c r="G19" s="26">
        <v>0.29799999999999999</v>
      </c>
      <c r="H19" s="21">
        <v>1586391.93</v>
      </c>
      <c r="I19" s="50"/>
      <c r="K19" s="57"/>
      <c r="L19" s="49"/>
      <c r="M19" s="2"/>
      <c r="P19" s="58"/>
    </row>
    <row r="20" spans="1:16">
      <c r="A20" s="18" t="s">
        <v>65</v>
      </c>
      <c r="B20" s="18" t="s">
        <v>16</v>
      </c>
      <c r="C20" s="40">
        <v>286.51</v>
      </c>
      <c r="D20" s="18">
        <v>5610</v>
      </c>
      <c r="E20" s="18">
        <v>5610</v>
      </c>
      <c r="F20" s="18">
        <f>Table1[[#This Row],[New position]]-Table1[[#This Row],[Old position]]</f>
        <v>0</v>
      </c>
      <c r="G20" s="26">
        <v>0.29799999999999999</v>
      </c>
      <c r="H20" s="21">
        <v>1586391.93</v>
      </c>
      <c r="I20" s="11"/>
      <c r="K20" s="57"/>
      <c r="L20" s="49"/>
      <c r="M20" s="2"/>
    </row>
    <row r="21" spans="1:16">
      <c r="A21" s="18" t="s">
        <v>66</v>
      </c>
      <c r="B21" s="18" t="s">
        <v>16</v>
      </c>
      <c r="C21" s="40">
        <v>636.04999999999995</v>
      </c>
      <c r="D21" s="18">
        <v>2479</v>
      </c>
      <c r="E21" s="18">
        <v>2479</v>
      </c>
      <c r="F21" s="18">
        <f>Table1[[#This Row],[New position]]-Table1[[#This Row],[Old position]]</f>
        <v>0</v>
      </c>
      <c r="G21" s="26">
        <v>0.29799999999999999</v>
      </c>
      <c r="H21" s="21">
        <v>1586391.93</v>
      </c>
      <c r="I21" s="11"/>
      <c r="K21" s="57"/>
      <c r="L21" s="49"/>
      <c r="M21" s="2"/>
    </row>
    <row r="22" spans="1:16">
      <c r="A22" s="18" t="s">
        <v>67</v>
      </c>
      <c r="B22" s="18" t="s">
        <v>16</v>
      </c>
      <c r="C22" s="40">
        <v>351.82</v>
      </c>
      <c r="D22" s="18">
        <v>4491</v>
      </c>
      <c r="E22" s="18">
        <v>4491</v>
      </c>
      <c r="F22" s="18">
        <f>Table1[[#This Row],[New position]]-Table1[[#This Row],[Old position]]</f>
        <v>0</v>
      </c>
      <c r="G22" s="26">
        <v>0.29799999999999999</v>
      </c>
      <c r="H22" s="21">
        <v>1586391.93</v>
      </c>
      <c r="I22" s="11"/>
      <c r="K22" s="57"/>
      <c r="L22" s="49"/>
      <c r="M22" s="2"/>
    </row>
    <row r="23" spans="1:16">
      <c r="A23" s="18" t="s">
        <v>73</v>
      </c>
      <c r="B23" s="18" t="s">
        <v>16</v>
      </c>
      <c r="C23" s="40">
        <v>641.17999999999995</v>
      </c>
      <c r="D23" s="18">
        <v>2438</v>
      </c>
      <c r="E23" s="18">
        <v>2438</v>
      </c>
      <c r="F23" s="18">
        <f>Table1[[#This Row],[New position]]-Table1[[#This Row],[Old position]]</f>
        <v>0</v>
      </c>
      <c r="G23" s="26">
        <v>0.29799999999999999</v>
      </c>
      <c r="H23" s="21">
        <v>1586391.93</v>
      </c>
      <c r="I23" s="11"/>
      <c r="K23" s="57"/>
      <c r="L23" s="49"/>
      <c r="M23" s="2"/>
    </row>
    <row r="24" spans="1:16">
      <c r="A24" s="18" t="s">
        <v>74</v>
      </c>
      <c r="B24" s="18" t="s">
        <v>16</v>
      </c>
      <c r="C24" s="40">
        <v>166.74</v>
      </c>
      <c r="D24" s="18">
        <v>9303</v>
      </c>
      <c r="E24" s="18">
        <v>9303</v>
      </c>
      <c r="F24" s="18">
        <f>Table1[[#This Row],[New position]]-Table1[[#This Row],[Old position]]</f>
        <v>0</v>
      </c>
      <c r="G24" s="26">
        <v>0.29799999999999999</v>
      </c>
      <c r="H24" s="21">
        <v>1586391.93</v>
      </c>
      <c r="I24" s="11"/>
      <c r="K24" s="57"/>
      <c r="L24" s="49"/>
      <c r="M24" s="2"/>
    </row>
    <row r="25" spans="1:16">
      <c r="A25" s="18" t="s">
        <v>77</v>
      </c>
      <c r="B25" s="18" t="s">
        <v>16</v>
      </c>
      <c r="C25" s="40">
        <v>19.47</v>
      </c>
      <c r="D25" s="18">
        <v>81064</v>
      </c>
      <c r="E25" s="18">
        <v>81064</v>
      </c>
      <c r="F25" s="18">
        <f>Table1[[#This Row],[New position]]-Table1[[#This Row],[Old position]]</f>
        <v>0</v>
      </c>
      <c r="G25" s="26">
        <v>0.29799999999999999</v>
      </c>
      <c r="H25" s="21">
        <v>1586391.93</v>
      </c>
      <c r="I25" s="11"/>
      <c r="K25" s="57"/>
      <c r="L25" s="49"/>
      <c r="M25" s="2"/>
    </row>
    <row r="26" spans="1:16">
      <c r="A26" s="18" t="s">
        <v>80</v>
      </c>
      <c r="B26" s="18" t="s">
        <v>16</v>
      </c>
      <c r="C26" s="40">
        <v>169.32</v>
      </c>
      <c r="D26" s="18">
        <v>0</v>
      </c>
      <c r="E26" s="18">
        <v>4685</v>
      </c>
      <c r="F26" s="18">
        <f>Table1[[#This Row],[New position]]-Table1[[#This Row],[Old position]]</f>
        <v>4685</v>
      </c>
      <c r="G26" s="26">
        <v>0.14899999999999999</v>
      </c>
      <c r="H26" s="21">
        <v>793195.97</v>
      </c>
      <c r="I26" s="11"/>
      <c r="K26" s="57"/>
      <c r="L26" s="49"/>
      <c r="M26" s="2"/>
    </row>
    <row r="27" spans="1:16">
      <c r="A27" s="18" t="s">
        <v>81</v>
      </c>
      <c r="B27" s="18" t="s">
        <v>16</v>
      </c>
      <c r="C27" s="40">
        <v>188.82</v>
      </c>
      <c r="D27" s="18">
        <v>0</v>
      </c>
      <c r="E27" s="18">
        <v>8402</v>
      </c>
      <c r="F27" s="18">
        <f>Table1[[#This Row],[New position]]-Table1[[#This Row],[Old position]]</f>
        <v>8402</v>
      </c>
      <c r="G27" s="26">
        <v>0.29799999999999999</v>
      </c>
      <c r="H27" s="21">
        <v>1586391.93</v>
      </c>
      <c r="I27" s="11"/>
      <c r="K27" s="57"/>
      <c r="L27" s="49"/>
      <c r="M27" s="2"/>
    </row>
    <row r="28" spans="1:16">
      <c r="A28" s="18" t="s">
        <v>13</v>
      </c>
      <c r="B28" s="18" t="s">
        <v>16</v>
      </c>
      <c r="C28" s="40">
        <v>405.44</v>
      </c>
      <c r="D28" s="18">
        <v>352104</v>
      </c>
      <c r="E28" s="18">
        <v>352104</v>
      </c>
      <c r="F28" s="18">
        <f>Table1[[#This Row],[New position]]-Table1[[#This Row],[Old position]]</f>
        <v>0</v>
      </c>
      <c r="G28" s="26">
        <v>27.17</v>
      </c>
      <c r="H28" s="21">
        <v>144878909.41999999</v>
      </c>
      <c r="I28" s="11"/>
      <c r="K28" s="57"/>
      <c r="L28" s="49"/>
      <c r="M28" s="2"/>
    </row>
    <row r="29" spans="1:16">
      <c r="A29" s="18" t="s">
        <v>31</v>
      </c>
      <c r="B29" s="18" t="s">
        <v>16</v>
      </c>
      <c r="C29" s="40">
        <v>54.98</v>
      </c>
      <c r="D29" s="18">
        <v>45660</v>
      </c>
      <c r="E29" s="18">
        <v>45660</v>
      </c>
      <c r="F29" s="18">
        <f>Table1[[#This Row],[New position]]-Table1[[#This Row],[Old position]]</f>
        <v>0</v>
      </c>
      <c r="G29" s="26">
        <v>0.48099999999999998</v>
      </c>
      <c r="H29" s="21">
        <v>2565635.6800000002</v>
      </c>
      <c r="I29" s="11"/>
      <c r="K29" s="57"/>
      <c r="L29" s="49"/>
      <c r="M29" s="2"/>
    </row>
    <row r="30" spans="1:16">
      <c r="A30" s="18" t="s">
        <v>41</v>
      </c>
      <c r="B30" s="18" t="s">
        <v>16</v>
      </c>
      <c r="C30" s="40">
        <v>91.01</v>
      </c>
      <c r="D30" s="18">
        <v>28663</v>
      </c>
      <c r="E30" s="18">
        <v>28663</v>
      </c>
      <c r="F30" s="18">
        <f>Table1[[#This Row],[New position]]-Table1[[#This Row],[Old position]]</f>
        <v>0</v>
      </c>
      <c r="G30" s="26">
        <v>0.48099999999999998</v>
      </c>
      <c r="H30" s="21">
        <v>2565635.6800000002</v>
      </c>
      <c r="I30" s="11"/>
      <c r="K30" s="57"/>
      <c r="L30" s="49"/>
      <c r="M30" s="2"/>
    </row>
    <row r="31" spans="1:16">
      <c r="A31" s="18">
        <v>2823</v>
      </c>
      <c r="B31" s="18" t="s">
        <v>16</v>
      </c>
      <c r="C31" s="40">
        <v>2.38</v>
      </c>
      <c r="D31" s="18">
        <v>1051100</v>
      </c>
      <c r="E31" s="18">
        <v>1051100</v>
      </c>
      <c r="F31" s="18">
        <f>Table1[[#This Row],[New position]]-Table1[[#This Row],[Old position]]</f>
        <v>0</v>
      </c>
      <c r="G31" s="26">
        <v>0.48099999999999998</v>
      </c>
      <c r="H31" s="21">
        <v>2565635.6800000002</v>
      </c>
      <c r="I31" s="56"/>
      <c r="K31" s="57"/>
      <c r="L31" s="49"/>
      <c r="M31" s="2"/>
    </row>
    <row r="32" spans="1:16">
      <c r="A32" s="18">
        <v>2800</v>
      </c>
      <c r="B32" s="18" t="s">
        <v>16</v>
      </c>
      <c r="C32" s="40">
        <v>3.22</v>
      </c>
      <c r="D32" s="18">
        <v>775000</v>
      </c>
      <c r="E32" s="18">
        <v>775000</v>
      </c>
      <c r="F32" s="18">
        <f>Table1[[#This Row],[New position]]-Table1[[#This Row],[Old position]]</f>
        <v>0</v>
      </c>
      <c r="G32" s="26">
        <v>0.48099999999999998</v>
      </c>
      <c r="H32" s="21">
        <v>2565635.6800000002</v>
      </c>
      <c r="I32" s="56"/>
      <c r="K32" s="57"/>
      <c r="L32" s="49"/>
      <c r="M32" s="2"/>
    </row>
    <row r="33" spans="1:16">
      <c r="A33" s="18" t="s">
        <v>79</v>
      </c>
      <c r="B33" s="18" t="s">
        <v>16</v>
      </c>
      <c r="C33" s="40">
        <v>106.88</v>
      </c>
      <c r="D33" s="18">
        <v>23248</v>
      </c>
      <c r="E33" s="18">
        <v>24005</v>
      </c>
      <c r="F33" s="18">
        <f>Table1[[#This Row],[New position]]-Table1[[#This Row],[Old position]]</f>
        <v>757</v>
      </c>
      <c r="G33" s="26">
        <v>0.48099999999999998</v>
      </c>
      <c r="H33" s="21">
        <v>2565635.6800000002</v>
      </c>
      <c r="I33" s="11"/>
      <c r="K33" s="57"/>
      <c r="L33" s="49"/>
      <c r="M33" s="2"/>
    </row>
    <row r="34" spans="1:16">
      <c r="A34" s="18" t="s">
        <v>46</v>
      </c>
      <c r="B34" s="18" t="s">
        <v>16</v>
      </c>
      <c r="C34" s="40">
        <v>42.05</v>
      </c>
      <c r="D34" s="18">
        <v>59315</v>
      </c>
      <c r="E34" s="18">
        <v>59315</v>
      </c>
      <c r="F34" s="18">
        <f>Table1[[#This Row],[New position]]-Table1[[#This Row],[Old position]]</f>
        <v>0</v>
      </c>
      <c r="G34" s="26">
        <v>0.48099999999999998</v>
      </c>
      <c r="H34" s="21">
        <v>2565635.6800000002</v>
      </c>
      <c r="I34" s="47"/>
      <c r="K34" s="57"/>
      <c r="L34" s="49"/>
      <c r="M34" s="2"/>
    </row>
    <row r="35" spans="1:16">
      <c r="A35" s="18" t="s">
        <v>62</v>
      </c>
      <c r="B35" s="18" t="s">
        <v>16</v>
      </c>
      <c r="C35" s="40">
        <v>35.229999999999997</v>
      </c>
      <c r="D35" s="18">
        <v>71219</v>
      </c>
      <c r="E35" s="18">
        <v>71219</v>
      </c>
      <c r="F35" s="18">
        <f>Table1[[#This Row],[New position]]-Table1[[#This Row],[Old position]]</f>
        <v>0</v>
      </c>
      <c r="G35" s="26">
        <v>0.48099999999999998</v>
      </c>
      <c r="H35" s="21">
        <v>2565635.6800000002</v>
      </c>
      <c r="I35" s="11"/>
      <c r="K35" s="57"/>
      <c r="L35" s="49"/>
      <c r="M35" s="2"/>
    </row>
    <row r="36" spans="1:16">
      <c r="A36" s="18" t="s">
        <v>43</v>
      </c>
      <c r="B36" s="18" t="s">
        <v>16</v>
      </c>
      <c r="C36" s="40">
        <v>106.56</v>
      </c>
      <c r="D36" s="18">
        <v>241061</v>
      </c>
      <c r="E36" s="18">
        <v>250207</v>
      </c>
      <c r="F36" s="18">
        <f>Table1[[#This Row],[New position]]-Table1[[#This Row],[Old position]]</f>
        <v>9146</v>
      </c>
      <c r="G36" s="26">
        <v>5</v>
      </c>
      <c r="H36" s="21">
        <v>26662049.25</v>
      </c>
      <c r="I36" s="11"/>
      <c r="K36" s="57"/>
      <c r="L36" s="49"/>
      <c r="M36" s="2"/>
    </row>
    <row r="37" spans="1:16">
      <c r="A37" s="18" t="s">
        <v>55</v>
      </c>
      <c r="B37" s="18" t="s">
        <v>16</v>
      </c>
      <c r="C37" s="40">
        <v>92.38</v>
      </c>
      <c r="D37" s="18">
        <v>170722</v>
      </c>
      <c r="E37" s="18">
        <v>170722</v>
      </c>
      <c r="F37" s="18">
        <f>Table1[[#This Row],[New position]]-Table1[[#This Row],[Old position]]</f>
        <v>0</v>
      </c>
      <c r="G37" s="26">
        <v>3</v>
      </c>
      <c r="H37" s="21">
        <v>15997229.550000001</v>
      </c>
      <c r="I37" s="11"/>
      <c r="K37" s="57"/>
      <c r="L37" s="49"/>
      <c r="M37" s="2"/>
    </row>
    <row r="38" spans="1:16">
      <c r="A38" s="18" t="s">
        <v>49</v>
      </c>
      <c r="B38" s="18" t="s">
        <v>17</v>
      </c>
      <c r="C38" s="40">
        <v>130468.75</v>
      </c>
      <c r="D38" s="18">
        <v>119</v>
      </c>
      <c r="E38" s="18">
        <v>123</v>
      </c>
      <c r="F38" s="18">
        <f>Table1[[#This Row],[New position]]-Table1[[#This Row],[Old position]]</f>
        <v>4</v>
      </c>
      <c r="G38" s="26">
        <v>3</v>
      </c>
      <c r="H38" s="21">
        <v>15997229.550000001</v>
      </c>
      <c r="I38" s="46"/>
      <c r="K38" s="57"/>
      <c r="L38" s="49"/>
      <c r="M38" s="2"/>
    </row>
    <row r="39" spans="1:16">
      <c r="A39" s="18" t="s">
        <v>48</v>
      </c>
      <c r="B39" s="18" t="s">
        <v>17</v>
      </c>
      <c r="C39" s="40">
        <v>161125</v>
      </c>
      <c r="D39" s="18">
        <v>48</v>
      </c>
      <c r="E39" s="18">
        <v>50</v>
      </c>
      <c r="F39" s="18">
        <f>Table1[[#This Row],[New position]]-Table1[[#This Row],[Old position]]</f>
        <v>2</v>
      </c>
      <c r="G39" s="26">
        <v>1.5</v>
      </c>
      <c r="H39" s="21">
        <v>7998614.7699999996</v>
      </c>
      <c r="I39" s="11"/>
      <c r="K39" s="57"/>
      <c r="L39" s="49"/>
      <c r="M39" s="2"/>
    </row>
    <row r="40" spans="1:16" ht="14.25" customHeight="1">
      <c r="A40" s="18" t="s">
        <v>18</v>
      </c>
      <c r="B40" s="18" t="s">
        <v>17</v>
      </c>
      <c r="C40" s="40">
        <v>219203.13</v>
      </c>
      <c r="D40" s="18">
        <v>118</v>
      </c>
      <c r="E40" s="18">
        <v>122</v>
      </c>
      <c r="F40" s="18">
        <f>Table1[[#This Row],[New position]]-Table1[[#This Row],[Old position]]</f>
        <v>4</v>
      </c>
      <c r="G40" s="26">
        <v>5</v>
      </c>
      <c r="H40" s="21">
        <v>26662049.25</v>
      </c>
      <c r="I40" s="48"/>
      <c r="K40" s="57"/>
      <c r="L40" s="49"/>
      <c r="M40" s="2"/>
    </row>
    <row r="41" spans="1:16" ht="14.25" customHeight="1">
      <c r="A41" s="18" t="s">
        <v>26</v>
      </c>
      <c r="B41" s="18" t="s">
        <v>17</v>
      </c>
      <c r="C41" s="40">
        <v>228953.12</v>
      </c>
      <c r="D41" s="18">
        <v>113</v>
      </c>
      <c r="E41" s="18">
        <v>113</v>
      </c>
      <c r="F41" s="18">
        <f>Table1[[#This Row],[New position]]-Table1[[#This Row],[Old position]]</f>
        <v>0</v>
      </c>
      <c r="G41" s="26">
        <v>5</v>
      </c>
      <c r="H41" s="21">
        <v>26662049.25</v>
      </c>
      <c r="I41" s="11"/>
      <c r="K41" s="57"/>
      <c r="L41" s="49"/>
      <c r="M41" s="2"/>
    </row>
    <row r="42" spans="1:16" ht="14.25" customHeight="1">
      <c r="A42" s="18" t="s">
        <v>52</v>
      </c>
      <c r="B42" s="18" t="s">
        <v>16</v>
      </c>
      <c r="C42" s="40">
        <v>5.74</v>
      </c>
      <c r="D42" s="18">
        <v>2699380</v>
      </c>
      <c r="E42" s="18">
        <v>2786974</v>
      </c>
      <c r="F42" s="18">
        <f>Table1[[#This Row],[New position]]-Table1[[#This Row],[Old position]]</f>
        <v>87594</v>
      </c>
      <c r="G42" s="26">
        <v>3</v>
      </c>
      <c r="H42" s="21">
        <v>15997229.550000001</v>
      </c>
      <c r="I42" s="11"/>
      <c r="K42" s="57"/>
      <c r="L42" s="49"/>
      <c r="M42" s="2"/>
    </row>
    <row r="43" spans="1:16" ht="14.25" customHeight="1">
      <c r="A43" s="18" t="s">
        <v>56</v>
      </c>
      <c r="B43" s="18" t="s">
        <v>16</v>
      </c>
      <c r="C43" s="40">
        <v>70.19</v>
      </c>
      <c r="D43" s="18">
        <v>223906</v>
      </c>
      <c r="E43" s="18">
        <v>223906</v>
      </c>
      <c r="F43" s="18">
        <f>Table1[[#This Row],[New position]]-Table1[[#This Row],[Old position]]</f>
        <v>0</v>
      </c>
      <c r="G43" s="26">
        <v>3</v>
      </c>
      <c r="H43" s="21">
        <v>15997229.550000001</v>
      </c>
      <c r="I43" s="11"/>
      <c r="K43" s="57"/>
      <c r="L43" s="49"/>
      <c r="M43" s="2"/>
    </row>
    <row r="44" spans="1:16" ht="14.25" customHeight="1">
      <c r="A44" s="18" t="s">
        <v>72</v>
      </c>
      <c r="B44" s="18" t="s">
        <v>17</v>
      </c>
      <c r="C44" s="40">
        <v>126863.28</v>
      </c>
      <c r="D44" s="18">
        <v>203</v>
      </c>
      <c r="E44" s="18">
        <v>210</v>
      </c>
      <c r="F44" s="18">
        <f>Table1[[#This Row],[New position]]-Table1[[#This Row],[Old position]]</f>
        <v>7</v>
      </c>
      <c r="G44" s="26">
        <v>5</v>
      </c>
      <c r="H44" s="21">
        <v>26662049.25</v>
      </c>
      <c r="I44" s="11"/>
      <c r="K44" s="57"/>
      <c r="L44" s="49"/>
      <c r="M44" s="2"/>
    </row>
    <row r="45" spans="1:16" ht="14.25" customHeight="1">
      <c r="A45" s="18" t="s">
        <v>76</v>
      </c>
      <c r="B45" s="18" t="s">
        <v>17</v>
      </c>
      <c r="C45" s="40">
        <v>242828.41</v>
      </c>
      <c r="D45" s="18">
        <v>32</v>
      </c>
      <c r="E45" s="18">
        <v>33</v>
      </c>
      <c r="F45" s="18">
        <f>Table1[[#This Row],[New position]]-Table1[[#This Row],[Old position]]</f>
        <v>1</v>
      </c>
      <c r="G45" s="26">
        <v>1.5</v>
      </c>
      <c r="H45" s="21">
        <v>7998614.7699999996</v>
      </c>
      <c r="I45" s="11"/>
      <c r="K45" s="57"/>
      <c r="L45" s="49"/>
      <c r="M45" s="2"/>
    </row>
    <row r="46" spans="1:16">
      <c r="A46" s="18" t="s">
        <v>82</v>
      </c>
      <c r="B46" s="18" t="s">
        <v>17</v>
      </c>
      <c r="C46" s="40">
        <v>128410.743</v>
      </c>
      <c r="D46" s="18">
        <v>0</v>
      </c>
      <c r="E46" s="18">
        <v>208</v>
      </c>
      <c r="F46" s="18">
        <f>Table1[[#This Row],[New position]]-Table1[[#This Row],[Old position]]</f>
        <v>208</v>
      </c>
      <c r="G46" s="26">
        <v>5</v>
      </c>
      <c r="H46" s="21">
        <v>26662049.25</v>
      </c>
      <c r="I46" s="11"/>
      <c r="K46" s="57"/>
      <c r="L46" s="49"/>
      <c r="M46" s="2"/>
    </row>
    <row r="47" spans="1:16">
      <c r="A47" s="18" t="s">
        <v>44</v>
      </c>
      <c r="B47" s="18" t="s">
        <v>16</v>
      </c>
      <c r="C47" s="40">
        <v>35</v>
      </c>
      <c r="D47" s="18">
        <v>145727</v>
      </c>
      <c r="E47" s="18">
        <v>152355</v>
      </c>
      <c r="F47" s="18">
        <f>Table1[[#This Row],[New position]]-Table1[[#This Row],[Old position]]</f>
        <v>6628</v>
      </c>
      <c r="G47" s="26">
        <v>1</v>
      </c>
      <c r="H47" s="21">
        <v>5332409.8499999996</v>
      </c>
      <c r="I47" s="11"/>
      <c r="K47" s="57"/>
      <c r="L47" s="49"/>
      <c r="M47" s="2"/>
    </row>
    <row r="48" spans="1:16">
      <c r="A48" s="18" t="s">
        <v>45</v>
      </c>
      <c r="B48" s="18" t="s">
        <v>17</v>
      </c>
      <c r="C48" s="40">
        <v>38268.74</v>
      </c>
      <c r="D48" s="18">
        <v>50</v>
      </c>
      <c r="E48" s="18">
        <v>64</v>
      </c>
      <c r="F48" s="18">
        <f>Table1[[#This Row],[New position]]-Table1[[#This Row],[Old position]]</f>
        <v>14</v>
      </c>
      <c r="G48" s="26">
        <v>0.46200000000000002</v>
      </c>
      <c r="H48" s="21">
        <v>2461112.44</v>
      </c>
      <c r="I48" s="11"/>
      <c r="K48" s="57"/>
      <c r="L48" s="49"/>
      <c r="M48" s="2"/>
      <c r="P48" s="59"/>
    </row>
    <row r="49" spans="1:16">
      <c r="A49" s="18" t="s">
        <v>19</v>
      </c>
      <c r="B49" s="18" t="s">
        <v>17</v>
      </c>
      <c r="C49" s="40">
        <v>91261.8</v>
      </c>
      <c r="D49" s="18">
        <v>20</v>
      </c>
      <c r="E49" s="18">
        <v>27</v>
      </c>
      <c r="F49" s="18">
        <f>Table1[[#This Row],[New position]]-Table1[[#This Row],[Old position]]</f>
        <v>7</v>
      </c>
      <c r="G49" s="26">
        <v>0.46200000000000002</v>
      </c>
      <c r="H49" s="21">
        <v>2461112.44</v>
      </c>
      <c r="I49" s="11"/>
      <c r="K49" s="57"/>
      <c r="L49" s="49"/>
      <c r="M49" s="2"/>
    </row>
    <row r="50" spans="1:16">
      <c r="A50" s="18" t="s">
        <v>40</v>
      </c>
      <c r="B50" s="18" t="s">
        <v>17</v>
      </c>
      <c r="C50" s="40">
        <v>57870</v>
      </c>
      <c r="D50" s="18">
        <v>0</v>
      </c>
      <c r="E50" s="18">
        <v>43</v>
      </c>
      <c r="F50" s="18">
        <f>Table1[[#This Row],[New position]]-Table1[[#This Row],[Old position]]</f>
        <v>43</v>
      </c>
      <c r="G50" s="26">
        <v>0.46200000000000002</v>
      </c>
      <c r="H50" s="21">
        <v>2461112.44</v>
      </c>
      <c r="I50" s="11"/>
      <c r="K50" s="57"/>
      <c r="L50" s="49"/>
      <c r="M50" s="2"/>
    </row>
    <row r="51" spans="1:16">
      <c r="A51" s="18" t="s">
        <v>58</v>
      </c>
      <c r="B51" s="18" t="s">
        <v>17</v>
      </c>
      <c r="C51" s="40">
        <v>66750</v>
      </c>
      <c r="D51" s="18">
        <v>-28</v>
      </c>
      <c r="E51" s="18">
        <v>-37</v>
      </c>
      <c r="F51" s="18">
        <f>Table1[[#This Row],[New position]]-Table1[[#This Row],[Old position]]</f>
        <v>-9</v>
      </c>
      <c r="G51" s="26">
        <v>-0.46200000000000002</v>
      </c>
      <c r="H51" s="21">
        <v>2461112.44</v>
      </c>
      <c r="I51" s="11"/>
      <c r="K51" s="57"/>
      <c r="L51" s="49"/>
      <c r="M51" s="2"/>
    </row>
    <row r="52" spans="1:16">
      <c r="A52" s="18" t="s">
        <v>27</v>
      </c>
      <c r="B52" s="18" t="s">
        <v>17</v>
      </c>
      <c r="C52" s="40">
        <v>96822.58</v>
      </c>
      <c r="D52" s="18">
        <v>-19</v>
      </c>
      <c r="E52" s="18">
        <v>-25</v>
      </c>
      <c r="F52" s="18">
        <f>Table1[[#This Row],[New position]]-Table1[[#This Row],[Old position]]</f>
        <v>-6</v>
      </c>
      <c r="G52" s="26">
        <v>-0.46200000000000002</v>
      </c>
      <c r="H52" s="21">
        <v>2461112.44</v>
      </c>
      <c r="I52" s="11"/>
      <c r="K52" s="57"/>
      <c r="L52" s="49"/>
      <c r="M52" s="2"/>
      <c r="P52" s="59"/>
    </row>
    <row r="53" spans="1:16">
      <c r="A53" s="18" t="s">
        <v>64</v>
      </c>
      <c r="B53" s="18" t="s">
        <v>17</v>
      </c>
      <c r="C53" s="40">
        <v>78230</v>
      </c>
      <c r="D53" s="18">
        <v>24</v>
      </c>
      <c r="E53" s="18">
        <v>-31</v>
      </c>
      <c r="F53" s="18">
        <f>Table1[[#This Row],[New position]]-Table1[[#This Row],[Old position]]</f>
        <v>-55</v>
      </c>
      <c r="G53" s="26">
        <v>-0.46200000000000002</v>
      </c>
      <c r="H53" s="21">
        <v>2461112.44</v>
      </c>
      <c r="I53" s="11"/>
      <c r="K53" s="57"/>
      <c r="L53" s="49"/>
      <c r="M53" s="2"/>
    </row>
    <row r="54" spans="1:16">
      <c r="A54" s="18" t="s">
        <v>68</v>
      </c>
      <c r="B54" s="18" t="s">
        <v>17</v>
      </c>
      <c r="C54" s="40">
        <v>76050</v>
      </c>
      <c r="D54" s="18">
        <v>24</v>
      </c>
      <c r="E54" s="18">
        <v>-32</v>
      </c>
      <c r="F54" s="18">
        <f>Table1[[#This Row],[New position]]-Table1[[#This Row],[Old position]]</f>
        <v>-56</v>
      </c>
      <c r="G54" s="26">
        <v>-0.46200000000000002</v>
      </c>
      <c r="H54" s="21">
        <v>2461112.44</v>
      </c>
      <c r="I54" s="11"/>
      <c r="J54" s="1"/>
      <c r="K54" s="57"/>
      <c r="L54" s="49"/>
      <c r="M54" s="2"/>
    </row>
    <row r="55" spans="1:16">
      <c r="A55" s="18" t="s">
        <v>30</v>
      </c>
      <c r="B55" s="18" t="s">
        <v>17</v>
      </c>
      <c r="C55" s="40">
        <v>35154</v>
      </c>
      <c r="D55" s="18">
        <v>53</v>
      </c>
      <c r="E55" s="18">
        <v>-140</v>
      </c>
      <c r="F55" s="18">
        <f>Table1[[#This Row],[New position]]-Table1[[#This Row],[Old position]]</f>
        <v>-193</v>
      </c>
      <c r="G55" s="26">
        <v>-0.92300000000000004</v>
      </c>
      <c r="H55" s="21">
        <v>4922224.8899999997</v>
      </c>
      <c r="I55" s="11"/>
      <c r="J55" s="15"/>
      <c r="K55" s="57"/>
      <c r="L55" s="49"/>
      <c r="M55" s="2"/>
    </row>
    <row r="56" spans="1:16">
      <c r="A56" s="18" t="s">
        <v>63</v>
      </c>
      <c r="B56" s="18" t="s">
        <v>17</v>
      </c>
      <c r="C56" s="40">
        <v>81328.06</v>
      </c>
      <c r="D56" s="18">
        <v>-47</v>
      </c>
      <c r="E56" s="18">
        <v>-61</v>
      </c>
      <c r="F56" s="18">
        <f>Table1[[#This Row],[New position]]-Table1[[#This Row],[Old position]]</f>
        <v>-14</v>
      </c>
      <c r="G56" s="26">
        <v>-0.92300000000000004</v>
      </c>
      <c r="H56" s="21">
        <v>4922224.8899999997</v>
      </c>
      <c r="I56" s="11"/>
      <c r="J56" s="1"/>
      <c r="K56" s="57"/>
      <c r="L56" s="49"/>
      <c r="M56" s="2"/>
    </row>
    <row r="57" spans="1:16">
      <c r="A57" s="18" t="s">
        <v>38</v>
      </c>
      <c r="B57" s="18" t="s">
        <v>17</v>
      </c>
      <c r="C57" s="40">
        <v>55537.5</v>
      </c>
      <c r="D57" s="18">
        <v>0</v>
      </c>
      <c r="E57" s="18">
        <v>-89</v>
      </c>
      <c r="F57" s="18">
        <f>Table1[[#This Row],[New position]]-Table1[[#This Row],[Old position]]</f>
        <v>-89</v>
      </c>
      <c r="G57" s="26">
        <v>-0.92300000000000004</v>
      </c>
      <c r="H57" s="21">
        <v>4922224.8899999997</v>
      </c>
      <c r="I57" s="11"/>
      <c r="J57" s="1"/>
      <c r="K57" s="57"/>
      <c r="L57" s="49"/>
      <c r="M57" s="2"/>
    </row>
    <row r="58" spans="1:16">
      <c r="A58" s="18" t="s">
        <v>70</v>
      </c>
      <c r="B58" s="18" t="s">
        <v>17</v>
      </c>
      <c r="C58" s="40">
        <v>9470</v>
      </c>
      <c r="D58" s="18">
        <v>-412</v>
      </c>
      <c r="E58" s="18">
        <v>0</v>
      </c>
      <c r="F58" s="18">
        <f>Table1[[#This Row],[New position]]-Table1[[#This Row],[Old position]]</f>
        <v>412</v>
      </c>
      <c r="G58" s="26">
        <v>0</v>
      </c>
      <c r="H58" s="21">
        <v>0</v>
      </c>
      <c r="I58" s="11"/>
      <c r="J58" s="1"/>
      <c r="K58" s="57"/>
      <c r="L58" s="49"/>
      <c r="M58" s="2"/>
    </row>
    <row r="59" spans="1:16">
      <c r="A59" s="18" t="s">
        <v>20</v>
      </c>
      <c r="B59" s="18" t="s">
        <v>17</v>
      </c>
      <c r="C59" s="40">
        <v>67279.839999999997</v>
      </c>
      <c r="D59" s="18">
        <v>-56</v>
      </c>
      <c r="E59" s="18">
        <v>0</v>
      </c>
      <c r="F59" s="18">
        <f>Table1[[#This Row],[New position]]-Table1[[#This Row],[Old position]]</f>
        <v>56</v>
      </c>
      <c r="G59" s="26">
        <v>0</v>
      </c>
      <c r="H59" s="21">
        <v>0</v>
      </c>
      <c r="I59" s="11"/>
      <c r="J59" s="1"/>
      <c r="K59" s="57"/>
      <c r="L59" s="49"/>
      <c r="M59" s="2"/>
    </row>
    <row r="60" spans="1:16">
      <c r="A60" s="18" t="s">
        <v>75</v>
      </c>
      <c r="B60" s="18" t="s">
        <v>17</v>
      </c>
      <c r="C60" s="40">
        <v>37075.14</v>
      </c>
      <c r="D60" s="18">
        <v>-105</v>
      </c>
      <c r="E60" s="18">
        <v>0</v>
      </c>
      <c r="F60" s="18">
        <f>Table1[[#This Row],[New position]]-Table1[[#This Row],[Old position]]</f>
        <v>105</v>
      </c>
      <c r="G60" s="26">
        <v>0</v>
      </c>
      <c r="H60" s="21">
        <v>0</v>
      </c>
      <c r="I60" s="11"/>
      <c r="J60" s="1"/>
      <c r="K60" s="57"/>
      <c r="L60" s="49"/>
      <c r="M60" s="2"/>
    </row>
    <row r="61" spans="1:16">
      <c r="A61" s="18" t="s">
        <v>78</v>
      </c>
      <c r="B61" s="18" t="s">
        <v>17</v>
      </c>
      <c r="C61" s="21">
        <v>109362.5</v>
      </c>
      <c r="D61" s="18">
        <v>-34</v>
      </c>
      <c r="E61" s="18">
        <v>0</v>
      </c>
      <c r="F61" s="18">
        <f>Table1[[#This Row],[New position]]-Table1[[#This Row],[Old position]]</f>
        <v>34</v>
      </c>
      <c r="G61" s="26">
        <v>0</v>
      </c>
      <c r="H61" s="21">
        <v>0</v>
      </c>
      <c r="I61" s="11"/>
      <c r="J61" s="15"/>
      <c r="K61" s="57"/>
      <c r="L61" s="49"/>
      <c r="M61" s="2"/>
    </row>
    <row r="62" spans="1:16">
      <c r="A62" s="18" t="s">
        <v>29</v>
      </c>
      <c r="B62" s="18"/>
      <c r="C62" s="40"/>
      <c r="D62" s="18"/>
      <c r="E62" s="18"/>
      <c r="F62" s="18"/>
      <c r="G62" s="26">
        <v>18</v>
      </c>
      <c r="H62" s="21"/>
      <c r="I62" s="11"/>
      <c r="K62" s="44"/>
    </row>
    <row r="63" spans="1:16">
      <c r="A63" s="18" t="s">
        <v>32</v>
      </c>
      <c r="B63" s="18"/>
      <c r="C63" s="40"/>
      <c r="D63" s="55">
        <v>1900</v>
      </c>
      <c r="E63" s="18">
        <v>1900</v>
      </c>
      <c r="F63" s="55">
        <v>0</v>
      </c>
      <c r="G63" s="26"/>
      <c r="H63" s="21"/>
      <c r="I63" s="11"/>
    </row>
    <row r="64" spans="1:16">
      <c r="A64" s="43"/>
      <c r="B64" s="10" t="s">
        <v>37</v>
      </c>
      <c r="D64" s="7"/>
      <c r="E64" s="10" t="s">
        <v>34</v>
      </c>
      <c r="F64" s="1"/>
      <c r="G64" s="42"/>
      <c r="H64" s="3" t="s">
        <v>3</v>
      </c>
      <c r="I64" s="9"/>
    </row>
    <row r="65" spans="1:11">
      <c r="B65" s="10" t="s">
        <v>2</v>
      </c>
      <c r="D65" s="7"/>
      <c r="E65" s="10" t="s">
        <v>35</v>
      </c>
      <c r="F65" s="1"/>
      <c r="G65" s="42"/>
      <c r="H65" s="3" t="s">
        <v>4</v>
      </c>
    </row>
    <row r="66" spans="1:11">
      <c r="B66" s="5"/>
      <c r="D66" s="1"/>
      <c r="E66" s="5"/>
      <c r="F66" s="42"/>
      <c r="H66" s="6"/>
    </row>
    <row r="67" spans="1:11">
      <c r="C67"/>
    </row>
    <row r="68" spans="1:11">
      <c r="D68" s="1"/>
      <c r="E68" s="1"/>
      <c r="F68" s="1"/>
      <c r="H68" s="1"/>
    </row>
    <row r="69" spans="1:11">
      <c r="G69" s="44"/>
      <c r="H69" s="1"/>
      <c r="I69" s="1"/>
    </row>
    <row r="70" spans="1:11">
      <c r="A70" s="10"/>
      <c r="G70" s="44"/>
      <c r="H70" s="45"/>
      <c r="K70" s="44"/>
    </row>
    <row r="71" spans="1:11">
      <c r="A71" s="10"/>
      <c r="D71" s="45"/>
      <c r="H71" s="60"/>
    </row>
    <row r="72" spans="1:11">
      <c r="D72" s="45"/>
      <c r="G72" s="44"/>
    </row>
    <row r="73" spans="1:11">
      <c r="A73" s="4"/>
      <c r="D73" s="45"/>
      <c r="G73" s="44"/>
    </row>
    <row r="74" spans="1:11">
      <c r="G74" s="4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19" workbookViewId="0">
      <selection activeCell="E42" sqref="E42:I92"/>
    </sheetView>
  </sheetViews>
  <sheetFormatPr defaultRowHeight="15"/>
  <sheetData>
    <row r="1" spans="1:9">
      <c r="A1" s="18">
        <v>3974</v>
      </c>
      <c r="B1" s="55">
        <v>3974</v>
      </c>
    </row>
    <row r="2" spans="1:9">
      <c r="A2" s="18">
        <v>7716</v>
      </c>
      <c r="B2" s="55">
        <v>7716</v>
      </c>
    </row>
    <row r="3" spans="1:9">
      <c r="A3" s="18">
        <v>4611</v>
      </c>
      <c r="B3" s="55">
        <v>4611</v>
      </c>
    </row>
    <row r="4" spans="1:9">
      <c r="A4" s="18">
        <v>7499</v>
      </c>
      <c r="B4" s="55">
        <v>7499</v>
      </c>
    </row>
    <row r="5" spans="1:9">
      <c r="A5" s="18">
        <v>9317</v>
      </c>
      <c r="B5" s="55">
        <v>9317</v>
      </c>
    </row>
    <row r="6" spans="1:9">
      <c r="A6" s="18">
        <v>5266</v>
      </c>
      <c r="B6" s="55">
        <v>5266</v>
      </c>
    </row>
    <row r="7" spans="1:9">
      <c r="A7" s="18">
        <v>13420</v>
      </c>
      <c r="B7" s="55">
        <v>13420</v>
      </c>
    </row>
    <row r="8" spans="1:9">
      <c r="A8" s="18">
        <v>3455</v>
      </c>
      <c r="B8" s="55">
        <v>3455</v>
      </c>
    </row>
    <row r="9" spans="1:9">
      <c r="A9" s="18">
        <v>10262</v>
      </c>
      <c r="B9" s="55">
        <v>10262</v>
      </c>
    </row>
    <row r="10" spans="1:9">
      <c r="A10" s="18">
        <v>5610</v>
      </c>
      <c r="B10" s="55">
        <v>5610</v>
      </c>
    </row>
    <row r="11" spans="1:9">
      <c r="A11" s="18">
        <v>2391</v>
      </c>
      <c r="B11" s="55">
        <v>2391</v>
      </c>
    </row>
    <row r="12" spans="1:9">
      <c r="A12" s="18">
        <v>4245</v>
      </c>
      <c r="B12" s="55">
        <v>4245</v>
      </c>
    </row>
    <row r="13" spans="1:9">
      <c r="A13" s="18">
        <v>2367</v>
      </c>
      <c r="B13" s="55">
        <v>2367</v>
      </c>
    </row>
    <row r="14" spans="1:9">
      <c r="A14" s="18">
        <v>9303</v>
      </c>
      <c r="B14" s="55">
        <v>9303</v>
      </c>
      <c r="E14" s="49"/>
      <c r="F14" s="49"/>
      <c r="G14" s="49"/>
      <c r="H14" s="49"/>
      <c r="I14" s="49"/>
    </row>
    <row r="15" spans="1:9">
      <c r="A15" s="18">
        <v>77861</v>
      </c>
      <c r="B15" s="55">
        <v>77861</v>
      </c>
      <c r="E15" s="49"/>
      <c r="F15" s="49"/>
      <c r="G15" s="49"/>
      <c r="H15" s="49"/>
      <c r="I15" s="49"/>
    </row>
    <row r="16" spans="1:9">
      <c r="A16" s="18">
        <v>352104</v>
      </c>
      <c r="B16" s="55">
        <v>352104</v>
      </c>
      <c r="E16" s="49"/>
      <c r="F16" s="49"/>
      <c r="G16" s="49"/>
      <c r="H16" s="49"/>
      <c r="I16" s="49"/>
    </row>
    <row r="17" spans="1:10">
      <c r="A17" s="18">
        <v>44140</v>
      </c>
      <c r="B17" s="55">
        <v>44140</v>
      </c>
      <c r="E17" s="49"/>
      <c r="F17" s="49"/>
      <c r="G17" s="49"/>
      <c r="H17" s="49"/>
      <c r="I17" s="49"/>
    </row>
    <row r="18" spans="1:10">
      <c r="A18" s="18">
        <v>27233</v>
      </c>
      <c r="B18" s="55">
        <v>27233</v>
      </c>
      <c r="E18" s="49"/>
      <c r="F18" s="49"/>
      <c r="G18" s="49"/>
      <c r="H18" s="49"/>
      <c r="I18" s="49"/>
    </row>
    <row r="19" spans="1:10">
      <c r="A19" s="18">
        <v>1051100</v>
      </c>
      <c r="B19" s="55">
        <v>1051100</v>
      </c>
      <c r="E19" s="49"/>
      <c r="F19" s="49"/>
      <c r="G19" s="49"/>
      <c r="H19" s="49"/>
      <c r="I19" s="49"/>
    </row>
    <row r="20" spans="1:10">
      <c r="A20" s="18">
        <v>775000</v>
      </c>
      <c r="B20" s="55">
        <v>775000</v>
      </c>
      <c r="E20" s="49"/>
      <c r="F20" s="49"/>
      <c r="G20" s="49"/>
      <c r="H20" s="49"/>
      <c r="I20" s="49"/>
    </row>
    <row r="21" spans="1:10">
      <c r="A21" s="18">
        <v>23248</v>
      </c>
      <c r="B21" s="55">
        <v>23248</v>
      </c>
      <c r="E21" s="49"/>
      <c r="F21" s="49"/>
      <c r="G21" s="49"/>
      <c r="H21" s="49"/>
      <c r="I21" s="49"/>
    </row>
    <row r="22" spans="1:10">
      <c r="A22" s="18">
        <v>56974</v>
      </c>
      <c r="B22" s="55">
        <v>56974</v>
      </c>
      <c r="E22" s="49"/>
      <c r="F22" s="49"/>
      <c r="G22" s="49"/>
      <c r="H22" s="49"/>
      <c r="I22" s="49"/>
    </row>
    <row r="23" spans="1:10">
      <c r="A23" s="18">
        <v>71219</v>
      </c>
      <c r="B23" s="55">
        <v>71219</v>
      </c>
      <c r="E23" s="49"/>
      <c r="F23" s="49"/>
      <c r="G23" s="49"/>
      <c r="H23" s="49"/>
      <c r="I23" s="49"/>
    </row>
    <row r="24" spans="1:10">
      <c r="A24" s="18">
        <v>241061</v>
      </c>
      <c r="B24" s="55">
        <v>241061</v>
      </c>
      <c r="E24" s="49"/>
      <c r="F24" s="49"/>
      <c r="G24" s="49"/>
      <c r="H24" s="49"/>
      <c r="I24" s="49"/>
    </row>
    <row r="25" spans="1:10">
      <c r="A25" s="18">
        <v>170722</v>
      </c>
      <c r="B25" s="55">
        <v>170722</v>
      </c>
      <c r="E25" s="49"/>
      <c r="F25" s="49"/>
      <c r="G25" s="49"/>
      <c r="H25" s="49"/>
      <c r="I25" s="49"/>
    </row>
    <row r="26" spans="1:10">
      <c r="A26" s="18">
        <v>119</v>
      </c>
      <c r="B26" s="55">
        <v>119</v>
      </c>
      <c r="E26" s="49"/>
      <c r="F26" s="49"/>
      <c r="G26" s="49"/>
      <c r="H26" s="49"/>
      <c r="I26" s="49"/>
    </row>
    <row r="27" spans="1:10">
      <c r="A27" s="18">
        <v>48</v>
      </c>
      <c r="B27" s="55">
        <v>48</v>
      </c>
      <c r="E27" s="49"/>
      <c r="F27" s="49"/>
      <c r="G27" s="49"/>
      <c r="H27" s="49"/>
      <c r="I27" s="49"/>
    </row>
    <row r="28" spans="1:10">
      <c r="A28" s="18">
        <v>118</v>
      </c>
      <c r="B28" s="55">
        <v>118</v>
      </c>
      <c r="E28" s="49"/>
      <c r="F28" s="49"/>
      <c r="G28" s="49"/>
      <c r="H28" s="49"/>
      <c r="I28" s="49"/>
    </row>
    <row r="29" spans="1:10">
      <c r="A29" s="18">
        <v>113</v>
      </c>
      <c r="B29" s="55">
        <v>113</v>
      </c>
      <c r="E29" s="49"/>
      <c r="F29" s="49"/>
      <c r="G29" s="49"/>
      <c r="H29" s="49"/>
      <c r="I29" s="49"/>
    </row>
    <row r="30" spans="1:10">
      <c r="A30" s="18">
        <v>2699380</v>
      </c>
      <c r="B30" s="55">
        <v>2699380</v>
      </c>
      <c r="E30" s="49"/>
      <c r="F30" s="49"/>
      <c r="G30" s="49"/>
      <c r="H30" s="49"/>
      <c r="I30" s="49"/>
    </row>
    <row r="31" spans="1:10">
      <c r="A31" s="18">
        <v>223906</v>
      </c>
      <c r="B31" s="55">
        <v>223906</v>
      </c>
      <c r="E31" s="49"/>
      <c r="F31" s="49"/>
      <c r="G31" s="49"/>
      <c r="H31" s="49"/>
      <c r="I31" s="49"/>
    </row>
    <row r="32" spans="1:10">
      <c r="A32" s="18">
        <v>203</v>
      </c>
      <c r="B32" s="55">
        <v>203</v>
      </c>
      <c r="E32" s="49"/>
      <c r="F32" s="49" t="s">
        <v>33</v>
      </c>
      <c r="G32" s="49" t="s">
        <v>16</v>
      </c>
      <c r="H32" s="49">
        <v>391.27</v>
      </c>
      <c r="I32" s="49">
        <v>3974</v>
      </c>
      <c r="J32" s="49">
        <v>2027</v>
      </c>
    </row>
    <row r="33" spans="1:10">
      <c r="A33" s="18">
        <v>32</v>
      </c>
      <c r="B33" s="55">
        <v>32</v>
      </c>
      <c r="E33" s="49"/>
      <c r="F33" s="49" t="s">
        <v>39</v>
      </c>
      <c r="G33" s="49" t="s">
        <v>16</v>
      </c>
      <c r="H33" s="49">
        <v>202.16</v>
      </c>
      <c r="I33" s="49">
        <v>7716</v>
      </c>
      <c r="J33" s="49">
        <v>7716</v>
      </c>
    </row>
    <row r="34" spans="1:10">
      <c r="A34" s="18">
        <v>145727</v>
      </c>
      <c r="B34" s="55">
        <v>145727</v>
      </c>
      <c r="E34" s="49"/>
      <c r="F34" s="49" t="s">
        <v>42</v>
      </c>
      <c r="G34" s="49" t="s">
        <v>16</v>
      </c>
      <c r="H34" s="49">
        <v>334.55</v>
      </c>
      <c r="I34" s="49">
        <v>4611</v>
      </c>
      <c r="J34" s="49">
        <v>4611</v>
      </c>
    </row>
    <row r="35" spans="1:10">
      <c r="A35" s="18">
        <v>50</v>
      </c>
      <c r="B35" s="55">
        <v>50</v>
      </c>
      <c r="E35" s="49"/>
      <c r="F35" s="49" t="s">
        <v>47</v>
      </c>
      <c r="G35" s="49" t="s">
        <v>16</v>
      </c>
      <c r="H35" s="49">
        <v>201.34</v>
      </c>
      <c r="I35" s="49">
        <v>7747</v>
      </c>
      <c r="J35" s="49">
        <v>7747</v>
      </c>
    </row>
    <row r="36" spans="1:10">
      <c r="A36" s="18">
        <v>23</v>
      </c>
      <c r="B36" s="55">
        <v>23</v>
      </c>
      <c r="E36" s="49"/>
      <c r="F36" s="49" t="s">
        <v>53</v>
      </c>
      <c r="G36" s="49" t="s">
        <v>16</v>
      </c>
      <c r="H36" s="49">
        <v>163.38999999999999</v>
      </c>
      <c r="I36" s="49">
        <v>9640</v>
      </c>
      <c r="J36" s="49">
        <v>9640</v>
      </c>
    </row>
    <row r="37" spans="1:10">
      <c r="A37" s="18">
        <v>20</v>
      </c>
      <c r="B37" s="55">
        <v>20</v>
      </c>
      <c r="E37" s="49"/>
      <c r="F37" s="49" t="s">
        <v>57</v>
      </c>
      <c r="G37" s="49" t="s">
        <v>16</v>
      </c>
      <c r="H37" s="49">
        <v>288.86</v>
      </c>
      <c r="I37" s="49">
        <v>5466</v>
      </c>
      <c r="J37" s="49">
        <v>0</v>
      </c>
    </row>
    <row r="38" spans="1:10">
      <c r="A38" s="18">
        <v>24</v>
      </c>
      <c r="B38" s="55">
        <v>24</v>
      </c>
      <c r="E38" s="49"/>
      <c r="F38" s="49" t="s">
        <v>59</v>
      </c>
      <c r="G38" s="49" t="s">
        <v>16</v>
      </c>
      <c r="H38" s="49">
        <v>117.74</v>
      </c>
      <c r="I38" s="49">
        <v>13420</v>
      </c>
      <c r="J38" s="49">
        <v>13420</v>
      </c>
    </row>
    <row r="39" spans="1:10">
      <c r="A39" s="18">
        <v>51</v>
      </c>
      <c r="B39" s="55">
        <v>51</v>
      </c>
      <c r="E39" s="49"/>
      <c r="F39" s="49" t="s">
        <v>60</v>
      </c>
      <c r="G39" s="49" t="s">
        <v>16</v>
      </c>
      <c r="H39" s="49">
        <v>429.86</v>
      </c>
      <c r="I39" s="49">
        <v>3581</v>
      </c>
      <c r="J39" s="49">
        <v>3690</v>
      </c>
    </row>
    <row r="40" spans="1:10">
      <c r="A40" s="18">
        <v>-27</v>
      </c>
      <c r="B40" s="55">
        <v>-27</v>
      </c>
      <c r="E40" s="49"/>
      <c r="F40" s="49" t="s">
        <v>61</v>
      </c>
      <c r="G40" s="49" t="s">
        <v>16</v>
      </c>
      <c r="H40" s="49">
        <v>150.22</v>
      </c>
      <c r="I40" s="49">
        <v>10262</v>
      </c>
      <c r="J40" s="49">
        <v>10262</v>
      </c>
    </row>
    <row r="41" spans="1:10">
      <c r="A41" s="18">
        <v>-19</v>
      </c>
      <c r="B41" s="55">
        <v>-19</v>
      </c>
      <c r="E41" s="49"/>
      <c r="F41" s="49" t="s">
        <v>65</v>
      </c>
      <c r="G41" s="49" t="s">
        <v>16</v>
      </c>
      <c r="H41" s="49">
        <v>286.51</v>
      </c>
      <c r="I41" s="49">
        <v>5610</v>
      </c>
      <c r="J41" s="49">
        <v>5610</v>
      </c>
    </row>
    <row r="42" spans="1:10">
      <c r="A42" s="18">
        <v>-429</v>
      </c>
      <c r="B42" s="55">
        <v>-429</v>
      </c>
      <c r="E42" s="49" t="s">
        <v>33</v>
      </c>
      <c r="F42" s="49" t="s">
        <v>16</v>
      </c>
      <c r="G42" s="49">
        <v>391.27</v>
      </c>
      <c r="H42" s="49">
        <v>3974</v>
      </c>
      <c r="I42" s="49">
        <v>2027</v>
      </c>
      <c r="J42" s="49">
        <v>2479</v>
      </c>
    </row>
    <row r="43" spans="1:10">
      <c r="A43" s="18">
        <v>-56</v>
      </c>
      <c r="B43" s="55">
        <v>-56</v>
      </c>
      <c r="E43" s="49" t="s">
        <v>39</v>
      </c>
      <c r="F43" s="49" t="s">
        <v>16</v>
      </c>
      <c r="G43" s="49">
        <v>202.16</v>
      </c>
      <c r="H43" s="49">
        <v>7716</v>
      </c>
      <c r="I43" s="49">
        <v>7716</v>
      </c>
      <c r="J43" s="49">
        <v>4491</v>
      </c>
    </row>
    <row r="44" spans="1:10">
      <c r="A44" s="18">
        <v>-105</v>
      </c>
      <c r="B44" s="55">
        <v>-105</v>
      </c>
      <c r="E44" s="49" t="s">
        <v>42</v>
      </c>
      <c r="F44" s="49" t="s">
        <v>16</v>
      </c>
      <c r="G44" s="49">
        <v>334.55</v>
      </c>
      <c r="H44" s="49">
        <v>4611</v>
      </c>
      <c r="I44" s="49">
        <v>4611</v>
      </c>
      <c r="J44" s="49">
        <v>2438</v>
      </c>
    </row>
    <row r="45" spans="1:10">
      <c r="A45" s="18">
        <v>-34</v>
      </c>
      <c r="B45" s="55">
        <v>-34</v>
      </c>
      <c r="E45" s="49" t="s">
        <v>47</v>
      </c>
      <c r="F45" s="49" t="s">
        <v>16</v>
      </c>
      <c r="G45" s="49">
        <v>201.34</v>
      </c>
      <c r="H45" s="49">
        <v>7747</v>
      </c>
      <c r="I45" s="49">
        <v>7747</v>
      </c>
      <c r="J45" s="49">
        <v>9303</v>
      </c>
    </row>
    <row r="46" spans="1:10">
      <c r="A46" s="18">
        <v>-47</v>
      </c>
      <c r="B46" s="55">
        <v>-47</v>
      </c>
      <c r="E46" s="49" t="s">
        <v>53</v>
      </c>
      <c r="F46" s="49" t="s">
        <v>16</v>
      </c>
      <c r="G46" s="49">
        <v>163.38999999999999</v>
      </c>
      <c r="H46" s="49">
        <v>9640</v>
      </c>
      <c r="I46" s="49">
        <v>9640</v>
      </c>
      <c r="J46" s="49">
        <v>81064</v>
      </c>
    </row>
    <row r="47" spans="1:10">
      <c r="A47" s="18">
        <v>12</v>
      </c>
      <c r="B47" s="55">
        <v>12</v>
      </c>
      <c r="E47" s="49" t="s">
        <v>57</v>
      </c>
      <c r="F47" s="49" t="s">
        <v>16</v>
      </c>
      <c r="G47" s="49">
        <v>288.86</v>
      </c>
      <c r="H47" s="49">
        <v>5466</v>
      </c>
      <c r="I47" s="49">
        <v>0</v>
      </c>
      <c r="J47" s="49">
        <v>4685</v>
      </c>
    </row>
    <row r="48" spans="1:10">
      <c r="A48" s="18">
        <v>20</v>
      </c>
      <c r="B48" s="55">
        <v>20</v>
      </c>
      <c r="E48" s="49" t="s">
        <v>59</v>
      </c>
      <c r="F48" s="49" t="s">
        <v>16</v>
      </c>
      <c r="G48" s="49">
        <v>117.74</v>
      </c>
      <c r="H48" s="49">
        <v>13420</v>
      </c>
      <c r="I48" s="49">
        <v>13420</v>
      </c>
      <c r="J48" s="49">
        <v>8402</v>
      </c>
    </row>
    <row r="49" spans="1:13">
      <c r="A49" s="18">
        <v>25</v>
      </c>
      <c r="B49" s="55">
        <v>25</v>
      </c>
      <c r="E49" s="49" t="s">
        <v>60</v>
      </c>
      <c r="F49" s="49" t="s">
        <v>16</v>
      </c>
      <c r="G49" s="49">
        <v>429.86</v>
      </c>
      <c r="H49" s="49">
        <v>3581</v>
      </c>
      <c r="I49" s="49">
        <v>3690</v>
      </c>
      <c r="J49" s="49">
        <v>352104</v>
      </c>
    </row>
    <row r="50" spans="1:13">
      <c r="A50" s="18">
        <v>5</v>
      </c>
      <c r="B50" s="55">
        <v>5</v>
      </c>
      <c r="E50" s="49" t="s">
        <v>61</v>
      </c>
      <c r="F50" s="49" t="s">
        <v>16</v>
      </c>
      <c r="G50" s="49">
        <v>150.22</v>
      </c>
      <c r="H50" s="49">
        <v>10262</v>
      </c>
      <c r="I50" s="49">
        <v>10262</v>
      </c>
      <c r="J50" s="49">
        <v>45660</v>
      </c>
    </row>
    <row r="51" spans="1:13">
      <c r="A51" s="18">
        <v>5</v>
      </c>
      <c r="B51" s="55">
        <v>5</v>
      </c>
      <c r="E51" s="49" t="s">
        <v>65</v>
      </c>
      <c r="F51" s="49" t="s">
        <v>16</v>
      </c>
      <c r="G51" s="49">
        <v>286.51</v>
      </c>
      <c r="H51" s="49">
        <v>5610</v>
      </c>
      <c r="I51" s="49">
        <v>5610</v>
      </c>
      <c r="J51" s="49">
        <v>28663</v>
      </c>
    </row>
    <row r="52" spans="1:13">
      <c r="E52" s="49" t="s">
        <v>66</v>
      </c>
      <c r="F52" s="49" t="s">
        <v>16</v>
      </c>
      <c r="G52" s="49">
        <v>636.04999999999995</v>
      </c>
      <c r="H52" s="49">
        <v>2479</v>
      </c>
      <c r="I52" s="49">
        <v>2479</v>
      </c>
      <c r="J52" s="49">
        <v>1051100</v>
      </c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49" t="s">
        <v>67</v>
      </c>
      <c r="F53" s="49" t="s">
        <v>16</v>
      </c>
      <c r="G53" s="49">
        <v>351.82</v>
      </c>
      <c r="H53" s="49">
        <v>4491</v>
      </c>
      <c r="I53" s="49">
        <v>4491</v>
      </c>
      <c r="J53" s="49">
        <v>775000</v>
      </c>
      <c r="K53" s="57">
        <f>Table1[[#This Row],[New position]]*Table1[[#This Row],[Last_Price]]</f>
        <v>-2425130</v>
      </c>
      <c r="L53" s="49"/>
      <c r="M53" s="2">
        <f>IF(ABS(L53)&gt;3,Table1[[#This Row],[New position]],Table1[[#This Row],[Old position]])</f>
        <v>24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49" t="s">
        <v>73</v>
      </c>
      <c r="F54" s="49" t="s">
        <v>16</v>
      </c>
      <c r="G54" s="49">
        <v>641.17999999999995</v>
      </c>
      <c r="H54" s="49">
        <v>2438</v>
      </c>
      <c r="I54" s="49">
        <v>2438</v>
      </c>
      <c r="J54" s="49">
        <v>24005</v>
      </c>
      <c r="K54" s="57">
        <f>Table1[[#This Row],[New position]]*Table1[[#This Row],[Last_Price]]</f>
        <v>-2433600</v>
      </c>
      <c r="L54" s="49">
        <v>-3.5710000000000002</v>
      </c>
      <c r="M54" s="2">
        <f>IF(ABS(L54)&gt;3,Table1[[#This Row],[New position]],Table1[[#This Row],[Old position]])</f>
        <v>-32</v>
      </c>
    </row>
    <row r="55" spans="1:13" s="1" customFormat="1">
      <c r="A55" s="18" t="s">
        <v>38</v>
      </c>
      <c r="B55" s="18" t="s">
        <v>17</v>
      </c>
      <c r="C55" s="40">
        <v>60725</v>
      </c>
      <c r="D55" s="18">
        <v>18</v>
      </c>
      <c r="E55" s="49" t="s">
        <v>74</v>
      </c>
      <c r="F55" s="49" t="s">
        <v>16</v>
      </c>
      <c r="G55" s="49">
        <v>166.74</v>
      </c>
      <c r="H55" s="49">
        <v>9303</v>
      </c>
      <c r="I55" s="49">
        <v>9303</v>
      </c>
      <c r="J55" s="49">
        <v>59315</v>
      </c>
      <c r="K55" s="57">
        <f>Table1[[#This Row],[New position]]*Table1[[#This Row],[Last_Price]]</f>
        <v>-4921560</v>
      </c>
      <c r="L55" s="49">
        <v>0</v>
      </c>
      <c r="M55" s="2">
        <f>IF(ABS(L55)&gt;3,Table1[[#This Row],[New position]],Table1[[#This Row],[Old position]])</f>
        <v>53</v>
      </c>
    </row>
    <row r="56" spans="1:13" s="1" customFormat="1">
      <c r="A56" s="18" t="s">
        <v>40</v>
      </c>
      <c r="B56" s="18" t="s">
        <v>17</v>
      </c>
      <c r="C56" s="40">
        <v>57152.05</v>
      </c>
      <c r="D56" s="18">
        <v>38</v>
      </c>
      <c r="E56" s="49" t="s">
        <v>77</v>
      </c>
      <c r="F56" s="49" t="s">
        <v>16</v>
      </c>
      <c r="G56" s="49">
        <v>19.47</v>
      </c>
      <c r="H56" s="49">
        <v>81064</v>
      </c>
      <c r="I56" s="49">
        <v>81064</v>
      </c>
      <c r="J56" s="49">
        <v>71219</v>
      </c>
      <c r="K56" s="57">
        <f>Table1[[#This Row],[New position]]*Table1[[#This Row],[Last_Price]]</f>
        <v>-4961011.66</v>
      </c>
      <c r="L56" s="49">
        <v>2.6320000000000001</v>
      </c>
      <c r="M56" s="2">
        <f>IF(ABS(L56)&gt;3,Table1[[#This Row],[New position]],Table1[[#This Row],[Old position]])</f>
        <v>-47</v>
      </c>
    </row>
    <row r="57" spans="1:13" s="1" customFormat="1">
      <c r="A57" s="18" t="s">
        <v>45</v>
      </c>
      <c r="B57" s="18" t="s">
        <v>17</v>
      </c>
      <c r="C57" s="40">
        <v>35712.5</v>
      </c>
      <c r="D57" s="18">
        <v>60</v>
      </c>
      <c r="E57" s="49" t="s">
        <v>80</v>
      </c>
      <c r="F57" s="49" t="s">
        <v>16</v>
      </c>
      <c r="G57" s="49">
        <v>169.32</v>
      </c>
      <c r="H57" s="49">
        <v>0</v>
      </c>
      <c r="I57" s="49">
        <v>4685</v>
      </c>
      <c r="J57" s="49">
        <v>250207</v>
      </c>
      <c r="K57" s="57">
        <f>Table1[[#This Row],[New position]]*Table1[[#This Row],[Last_Price]]</f>
        <v>-4942837.5</v>
      </c>
      <c r="L57" s="49">
        <v>-3.226</v>
      </c>
      <c r="M57" s="2">
        <f>IF(ABS(L57)&gt;3,Table1[[#This Row],[New position]],Table1[[#This Row],[Old position]])</f>
        <v>-89</v>
      </c>
    </row>
    <row r="58" spans="1:13" s="1" customFormat="1">
      <c r="A58" s="18" t="s">
        <v>50</v>
      </c>
      <c r="B58" s="18" t="s">
        <v>17</v>
      </c>
      <c r="C58" s="40"/>
      <c r="D58" s="18">
        <v>0</v>
      </c>
      <c r="E58" s="49" t="s">
        <v>81</v>
      </c>
      <c r="F58" s="49" t="s">
        <v>16</v>
      </c>
      <c r="G58" s="49">
        <v>188.82</v>
      </c>
      <c r="H58" s="49">
        <v>0</v>
      </c>
      <c r="I58" s="49">
        <v>8402</v>
      </c>
      <c r="J58" s="49">
        <v>170722</v>
      </c>
      <c r="K58" s="57">
        <f>Table1[[#This Row],[New position]]*Table1[[#This Row],[Last_Price]]</f>
        <v>0</v>
      </c>
      <c r="L58" s="49"/>
      <c r="M58" s="2">
        <f>IF(ABS(L58)&gt;3,Table1[[#This Row],[New position]],Table1[[#This Row],[Old position]])</f>
        <v>-412</v>
      </c>
    </row>
    <row r="59" spans="1:13">
      <c r="E59" s="49" t="s">
        <v>13</v>
      </c>
      <c r="F59" s="49" t="s">
        <v>16</v>
      </c>
      <c r="G59" s="49">
        <v>405.44</v>
      </c>
      <c r="H59" s="49">
        <v>352104</v>
      </c>
      <c r="I59" s="49">
        <v>352104</v>
      </c>
      <c r="J59" s="49">
        <v>123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49" t="s">
        <v>31</v>
      </c>
      <c r="F60" s="49" t="s">
        <v>16</v>
      </c>
      <c r="G60" s="49">
        <v>54.98</v>
      </c>
      <c r="H60" s="49">
        <v>45660</v>
      </c>
      <c r="I60" s="49">
        <v>45660</v>
      </c>
      <c r="J60" s="49">
        <v>50</v>
      </c>
      <c r="L60">
        <v>-0.65700000000000003</v>
      </c>
      <c r="M60" s="2">
        <f>IF(ABS(L60)&gt;3,Table1[[#This Row],[New position]],Table1[[#This Row],[Old position]])</f>
        <v>-105</v>
      </c>
    </row>
    <row r="61" spans="1:13">
      <c r="E61" s="49" t="s">
        <v>41</v>
      </c>
      <c r="F61" s="49" t="s">
        <v>16</v>
      </c>
      <c r="G61" s="49">
        <v>91.01</v>
      </c>
      <c r="H61" s="49">
        <v>28663</v>
      </c>
      <c r="I61" s="49">
        <v>28663</v>
      </c>
      <c r="J61" s="49">
        <v>122</v>
      </c>
    </row>
    <row r="62" spans="1:13">
      <c r="E62" s="49">
        <v>2823</v>
      </c>
      <c r="F62" s="49" t="s">
        <v>16</v>
      </c>
      <c r="G62" s="49">
        <v>2.38</v>
      </c>
      <c r="H62" s="49">
        <v>1051100</v>
      </c>
      <c r="I62" s="49">
        <v>1051100</v>
      </c>
      <c r="J62" s="49">
        <v>113</v>
      </c>
    </row>
    <row r="63" spans="1:13">
      <c r="E63" s="49">
        <v>2800</v>
      </c>
      <c r="F63" s="49" t="s">
        <v>16</v>
      </c>
      <c r="G63" s="49">
        <v>3.22</v>
      </c>
      <c r="H63" s="49">
        <v>775000</v>
      </c>
      <c r="I63" s="49">
        <v>775000</v>
      </c>
      <c r="J63" s="49">
        <v>2786974</v>
      </c>
    </row>
    <row r="64" spans="1:13">
      <c r="E64" s="49" t="s">
        <v>79</v>
      </c>
      <c r="F64" s="49" t="s">
        <v>16</v>
      </c>
      <c r="G64" s="49">
        <v>106.88</v>
      </c>
      <c r="H64" s="49">
        <v>23248</v>
      </c>
      <c r="I64" s="49">
        <v>24005</v>
      </c>
      <c r="J64" s="49">
        <v>223906</v>
      </c>
    </row>
    <row r="65" spans="5:10">
      <c r="E65" s="49" t="s">
        <v>46</v>
      </c>
      <c r="F65" s="49" t="s">
        <v>16</v>
      </c>
      <c r="G65" s="49">
        <v>42.05</v>
      </c>
      <c r="H65" s="49">
        <v>59315</v>
      </c>
      <c r="I65" s="49">
        <v>59315</v>
      </c>
      <c r="J65" s="49">
        <v>210</v>
      </c>
    </row>
    <row r="66" spans="5:10">
      <c r="E66" s="49" t="s">
        <v>62</v>
      </c>
      <c r="F66" s="49" t="s">
        <v>16</v>
      </c>
      <c r="G66" s="49">
        <v>35.229999999999997</v>
      </c>
      <c r="H66" s="49">
        <v>71219</v>
      </c>
      <c r="I66" s="49">
        <v>71219</v>
      </c>
      <c r="J66" s="49">
        <v>33</v>
      </c>
    </row>
    <row r="67" spans="5:10">
      <c r="E67" s="49" t="s">
        <v>43</v>
      </c>
      <c r="F67" s="49" t="s">
        <v>16</v>
      </c>
      <c r="G67" s="49">
        <v>106.56</v>
      </c>
      <c r="H67" s="49">
        <v>241061</v>
      </c>
      <c r="I67" s="49">
        <v>250207</v>
      </c>
      <c r="J67" s="49">
        <v>174</v>
      </c>
    </row>
    <row r="68" spans="5:10">
      <c r="E68" s="49" t="s">
        <v>55</v>
      </c>
      <c r="F68" s="49" t="s">
        <v>16</v>
      </c>
      <c r="G68" s="49">
        <v>92.38</v>
      </c>
      <c r="H68" s="49">
        <v>170722</v>
      </c>
      <c r="I68" s="49">
        <v>170722</v>
      </c>
      <c r="J68" s="49">
        <v>152355</v>
      </c>
    </row>
    <row r="69" spans="5:10">
      <c r="E69" s="49" t="s">
        <v>49</v>
      </c>
      <c r="F69" s="49" t="s">
        <v>17</v>
      </c>
      <c r="G69" s="49">
        <v>130468.75</v>
      </c>
      <c r="H69" s="49">
        <v>119</v>
      </c>
      <c r="I69" s="49">
        <v>123</v>
      </c>
      <c r="J69" s="49">
        <v>64</v>
      </c>
    </row>
    <row r="70" spans="5:10">
      <c r="E70" s="49" t="s">
        <v>48</v>
      </c>
      <c r="F70" s="49" t="s">
        <v>17</v>
      </c>
      <c r="G70" s="49">
        <v>161125</v>
      </c>
      <c r="H70" s="49">
        <v>48</v>
      </c>
      <c r="I70" s="49">
        <v>50</v>
      </c>
      <c r="J70" s="49">
        <v>27</v>
      </c>
    </row>
    <row r="71" spans="5:10">
      <c r="E71" s="49" t="s">
        <v>18</v>
      </c>
      <c r="F71" s="49" t="s">
        <v>17</v>
      </c>
      <c r="G71" s="49">
        <v>219203.13</v>
      </c>
      <c r="H71" s="49">
        <v>118</v>
      </c>
      <c r="I71" s="49">
        <v>122</v>
      </c>
      <c r="J71" s="49">
        <v>43</v>
      </c>
    </row>
    <row r="72" spans="5:10">
      <c r="E72" s="49" t="s">
        <v>26</v>
      </c>
      <c r="F72" s="49" t="s">
        <v>17</v>
      </c>
      <c r="G72" s="49">
        <v>228953.12</v>
      </c>
      <c r="H72" s="49">
        <v>113</v>
      </c>
      <c r="I72" s="49">
        <v>113</v>
      </c>
      <c r="J72" s="49">
        <v>-37</v>
      </c>
    </row>
    <row r="73" spans="5:10">
      <c r="E73" s="49" t="s">
        <v>52</v>
      </c>
      <c r="F73" s="49" t="s">
        <v>16</v>
      </c>
      <c r="G73" s="49">
        <v>5.74</v>
      </c>
      <c r="H73" s="49">
        <v>2699380</v>
      </c>
      <c r="I73" s="49">
        <v>2786974</v>
      </c>
      <c r="J73" s="49">
        <v>-25</v>
      </c>
    </row>
    <row r="74" spans="5:10">
      <c r="E74" s="49" t="s">
        <v>56</v>
      </c>
      <c r="F74" s="49" t="s">
        <v>16</v>
      </c>
      <c r="G74" s="49">
        <v>70.19</v>
      </c>
      <c r="H74" s="49">
        <v>223906</v>
      </c>
      <c r="I74" s="49">
        <v>223906</v>
      </c>
      <c r="J74" s="49">
        <v>-31</v>
      </c>
    </row>
    <row r="75" spans="5:10">
      <c r="E75" s="49" t="s">
        <v>72</v>
      </c>
      <c r="F75" s="49" t="s">
        <v>17</v>
      </c>
      <c r="G75" s="49">
        <v>126863.28</v>
      </c>
      <c r="H75" s="49">
        <v>203</v>
      </c>
      <c r="I75" s="49">
        <v>210</v>
      </c>
      <c r="J75" s="49">
        <v>-32</v>
      </c>
    </row>
    <row r="76" spans="5:10">
      <c r="E76" s="49" t="s">
        <v>76</v>
      </c>
      <c r="F76" s="49" t="s">
        <v>17</v>
      </c>
      <c r="G76" s="49">
        <v>242828.41</v>
      </c>
      <c r="H76" s="49">
        <v>32</v>
      </c>
      <c r="I76" s="49">
        <v>33</v>
      </c>
      <c r="J76" s="49">
        <v>-140</v>
      </c>
    </row>
    <row r="77" spans="5:10">
      <c r="E77" s="49" t="s">
        <v>82</v>
      </c>
      <c r="F77" s="49" t="s">
        <v>17</v>
      </c>
      <c r="G77" s="49">
        <v>153129.21299999999</v>
      </c>
      <c r="H77" s="49">
        <v>0</v>
      </c>
      <c r="I77" s="49">
        <v>174</v>
      </c>
      <c r="J77" s="49">
        <v>-61</v>
      </c>
    </row>
    <row r="78" spans="5:10">
      <c r="E78" s="49" t="s">
        <v>44</v>
      </c>
      <c r="F78" s="49" t="s">
        <v>16</v>
      </c>
      <c r="G78" s="49">
        <v>35</v>
      </c>
      <c r="H78" s="49">
        <v>145727</v>
      </c>
      <c r="I78" s="49">
        <v>152355</v>
      </c>
      <c r="J78" s="49">
        <v>-89</v>
      </c>
    </row>
    <row r="79" spans="5:10">
      <c r="E79" s="49" t="s">
        <v>45</v>
      </c>
      <c r="F79" s="49" t="s">
        <v>17</v>
      </c>
      <c r="G79" s="49">
        <v>38268.74</v>
      </c>
      <c r="H79" s="49">
        <v>50</v>
      </c>
      <c r="I79" s="49">
        <v>64</v>
      </c>
      <c r="J79" s="49">
        <v>0</v>
      </c>
    </row>
    <row r="80" spans="5:10">
      <c r="E80" s="49" t="s">
        <v>19</v>
      </c>
      <c r="F80" s="49" t="s">
        <v>17</v>
      </c>
      <c r="G80" s="49">
        <v>91261.8</v>
      </c>
      <c r="H80" s="49">
        <v>20</v>
      </c>
      <c r="I80" s="49">
        <v>27</v>
      </c>
      <c r="J80" s="49">
        <v>0</v>
      </c>
    </row>
    <row r="81" spans="5:10">
      <c r="E81" s="49" t="s">
        <v>40</v>
      </c>
      <c r="F81" s="49" t="s">
        <v>17</v>
      </c>
      <c r="G81" s="49">
        <v>57870</v>
      </c>
      <c r="H81" s="49">
        <v>0</v>
      </c>
      <c r="I81" s="49">
        <v>43</v>
      </c>
      <c r="J81" s="49">
        <v>0</v>
      </c>
    </row>
    <row r="82" spans="5:10">
      <c r="E82" s="49" t="s">
        <v>58</v>
      </c>
      <c r="F82" s="49" t="s">
        <v>17</v>
      </c>
      <c r="G82" s="49">
        <v>66750</v>
      </c>
      <c r="H82" s="49">
        <v>-28</v>
      </c>
      <c r="I82" s="49">
        <v>-37</v>
      </c>
      <c r="J82" s="49">
        <v>0</v>
      </c>
    </row>
    <row r="83" spans="5:10">
      <c r="E83" s="49" t="s">
        <v>27</v>
      </c>
      <c r="F83" s="49" t="s">
        <v>17</v>
      </c>
      <c r="G83" s="49">
        <v>96822.58</v>
      </c>
      <c r="H83" s="49">
        <v>-19</v>
      </c>
      <c r="I83" s="49">
        <v>-25</v>
      </c>
    </row>
    <row r="84" spans="5:10">
      <c r="E84" s="49" t="s">
        <v>64</v>
      </c>
      <c r="F84" s="49" t="s">
        <v>17</v>
      </c>
      <c r="G84" s="49">
        <v>78230</v>
      </c>
      <c r="H84" s="49">
        <v>24</v>
      </c>
      <c r="I84" s="49">
        <v>-31</v>
      </c>
    </row>
    <row r="85" spans="5:10">
      <c r="E85" s="49" t="s">
        <v>68</v>
      </c>
      <c r="F85" s="49" t="s">
        <v>17</v>
      </c>
      <c r="G85" s="49">
        <v>76050</v>
      </c>
      <c r="H85" s="49">
        <v>24</v>
      </c>
      <c r="I85" s="49">
        <v>-32</v>
      </c>
    </row>
    <row r="86" spans="5:10">
      <c r="E86" s="49" t="s">
        <v>30</v>
      </c>
      <c r="F86" s="49" t="s">
        <v>17</v>
      </c>
      <c r="G86" s="49">
        <v>35154</v>
      </c>
      <c r="H86" s="49">
        <v>53</v>
      </c>
      <c r="I86" s="49">
        <v>-140</v>
      </c>
    </row>
    <row r="87" spans="5:10">
      <c r="E87" s="49" t="s">
        <v>63</v>
      </c>
      <c r="F87" s="49" t="s">
        <v>17</v>
      </c>
      <c r="G87" s="49">
        <v>81328.06</v>
      </c>
      <c r="H87" s="49">
        <v>-47</v>
      </c>
      <c r="I87" s="49">
        <v>-61</v>
      </c>
    </row>
    <row r="88" spans="5:10">
      <c r="E88" s="49" t="s">
        <v>38</v>
      </c>
      <c r="F88" s="49" t="s">
        <v>17</v>
      </c>
      <c r="G88" s="49">
        <v>55537.5</v>
      </c>
      <c r="H88" s="49">
        <v>0</v>
      </c>
      <c r="I88" s="49">
        <v>-89</v>
      </c>
    </row>
    <row r="89" spans="5:10">
      <c r="E89" s="49" t="s">
        <v>70</v>
      </c>
      <c r="F89" s="49" t="s">
        <v>17</v>
      </c>
      <c r="G89" s="49">
        <v>9470</v>
      </c>
      <c r="H89" s="49">
        <v>-412</v>
      </c>
      <c r="I89" s="49">
        <v>0</v>
      </c>
    </row>
    <row r="90" spans="5:10">
      <c r="E90" s="49" t="s">
        <v>20</v>
      </c>
      <c r="F90" s="49" t="s">
        <v>17</v>
      </c>
      <c r="G90" s="49">
        <v>67279.839999999997</v>
      </c>
      <c r="H90" s="49">
        <v>-56</v>
      </c>
      <c r="I90" s="49">
        <v>0</v>
      </c>
    </row>
    <row r="91" spans="5:10">
      <c r="E91" s="49" t="s">
        <v>75</v>
      </c>
      <c r="F91" s="49" t="s">
        <v>17</v>
      </c>
      <c r="G91" s="49">
        <v>37075.14</v>
      </c>
      <c r="H91" s="49">
        <v>-105</v>
      </c>
      <c r="I91" s="49">
        <v>0</v>
      </c>
    </row>
    <row r="92" spans="5:10">
      <c r="E92" s="49" t="s">
        <v>78</v>
      </c>
      <c r="F92" s="49" t="s">
        <v>17</v>
      </c>
      <c r="G92" s="49">
        <v>109362.5</v>
      </c>
      <c r="H92" s="49">
        <v>-34</v>
      </c>
      <c r="I92" s="49">
        <v>0</v>
      </c>
    </row>
    <row r="93" spans="5:10">
      <c r="E93" s="49" t="s">
        <v>45</v>
      </c>
      <c r="F93" s="49" t="s">
        <v>17</v>
      </c>
      <c r="G93" s="49">
        <v>37037.5</v>
      </c>
      <c r="H93" s="49">
        <v>34</v>
      </c>
      <c r="I93" s="49">
        <v>39</v>
      </c>
    </row>
    <row r="94" spans="5:10">
      <c r="E94" s="49" t="s">
        <v>58</v>
      </c>
      <c r="F94" s="49" t="s">
        <v>17</v>
      </c>
      <c r="G94" s="49">
        <v>71925</v>
      </c>
      <c r="H94" s="49">
        <v>18</v>
      </c>
      <c r="I94" s="49">
        <v>20</v>
      </c>
    </row>
    <row r="95" spans="5:10">
      <c r="E95" s="49" t="s">
        <v>19</v>
      </c>
      <c r="F95" s="49" t="s">
        <v>17</v>
      </c>
      <c r="G95" s="49">
        <v>98376.62</v>
      </c>
      <c r="H95" s="49">
        <v>13</v>
      </c>
      <c r="I95" s="49">
        <v>15</v>
      </c>
    </row>
    <row r="96" spans="5:10">
      <c r="E96" s="49" t="s">
        <v>30</v>
      </c>
      <c r="F96" s="49" t="s">
        <v>17</v>
      </c>
      <c r="G96" s="49">
        <v>35592</v>
      </c>
      <c r="H96" s="49">
        <v>36</v>
      </c>
      <c r="I96" s="49">
        <v>41</v>
      </c>
    </row>
    <row r="97" spans="5:9">
      <c r="E97" s="49" t="s">
        <v>64</v>
      </c>
      <c r="F97" s="49" t="s">
        <v>17</v>
      </c>
      <c r="G97" s="49">
        <v>83730</v>
      </c>
      <c r="H97" s="49">
        <v>16</v>
      </c>
      <c r="I97" s="49">
        <v>17</v>
      </c>
    </row>
    <row r="98" spans="5:9">
      <c r="E98" s="49" t="s">
        <v>68</v>
      </c>
      <c r="F98" s="49" t="s">
        <v>17</v>
      </c>
      <c r="G98" s="49">
        <v>82450</v>
      </c>
      <c r="H98" s="49">
        <v>16</v>
      </c>
      <c r="I98" s="49">
        <v>-18</v>
      </c>
    </row>
    <row r="99" spans="5:9">
      <c r="E99" s="49" t="s">
        <v>69</v>
      </c>
      <c r="F99" s="49" t="s">
        <v>17</v>
      </c>
      <c r="G99" s="49">
        <v>60350</v>
      </c>
      <c r="H99" s="49">
        <v>-42</v>
      </c>
      <c r="I99" s="49">
        <v>-48</v>
      </c>
    </row>
    <row r="100" spans="5:9">
      <c r="E100" s="49" t="s">
        <v>51</v>
      </c>
      <c r="F100" s="49" t="s">
        <v>17</v>
      </c>
      <c r="G100" s="49">
        <v>57430</v>
      </c>
      <c r="H100" s="49">
        <v>-44</v>
      </c>
      <c r="I100" s="49">
        <v>0</v>
      </c>
    </row>
    <row r="101" spans="5:9">
      <c r="E101" s="49" t="s">
        <v>70</v>
      </c>
      <c r="F101" s="49" t="s">
        <v>17</v>
      </c>
      <c r="G101" s="49">
        <v>9255</v>
      </c>
      <c r="H101" s="49">
        <v>-277</v>
      </c>
      <c r="I101" s="49">
        <v>-315</v>
      </c>
    </row>
    <row r="102" spans="5:9">
      <c r="E102" s="49" t="s">
        <v>20</v>
      </c>
      <c r="F102" s="49" t="s">
        <v>17</v>
      </c>
      <c r="G102" s="49">
        <v>63819.53</v>
      </c>
      <c r="H102" s="49">
        <v>-40</v>
      </c>
      <c r="I102" s="49">
        <v>-46</v>
      </c>
    </row>
    <row r="103" spans="5:9">
      <c r="E103" s="49" t="s">
        <v>50</v>
      </c>
      <c r="F103" s="49" t="s">
        <v>17</v>
      </c>
      <c r="G103" s="49">
        <v>22489.599999999999</v>
      </c>
      <c r="H103" s="49">
        <v>-116</v>
      </c>
      <c r="I103" s="49">
        <v>0</v>
      </c>
    </row>
    <row r="104" spans="5:9">
      <c r="E104" s="49" t="s">
        <v>71</v>
      </c>
      <c r="F104" s="49" t="s">
        <v>17</v>
      </c>
      <c r="G104" s="49">
        <v>24510</v>
      </c>
      <c r="H104" s="49">
        <v>-103</v>
      </c>
      <c r="I104" s="49">
        <v>-119</v>
      </c>
    </row>
    <row r="105" spans="5:9">
      <c r="E105" s="49" t="s">
        <v>28</v>
      </c>
      <c r="F105" s="49" t="s">
        <v>17</v>
      </c>
      <c r="G105" s="49">
        <v>30608.959999999999</v>
      </c>
      <c r="H105" s="49">
        <v>-82</v>
      </c>
      <c r="I105" s="49">
        <v>-95</v>
      </c>
    </row>
    <row r="106" spans="5:9">
      <c r="E106" s="49" t="s">
        <v>75</v>
      </c>
      <c r="F106" s="49" t="s">
        <v>17</v>
      </c>
      <c r="G106" s="49">
        <v>35120</v>
      </c>
      <c r="H106" s="49">
        <v>0</v>
      </c>
      <c r="I106" s="49">
        <v>-83</v>
      </c>
    </row>
    <row r="107" spans="5:9">
      <c r="E107" s="49" t="s">
        <v>38</v>
      </c>
      <c r="F107" s="49" t="s">
        <v>17</v>
      </c>
      <c r="G107" s="49">
        <v>59630.559999999998</v>
      </c>
      <c r="H107" s="49">
        <v>16</v>
      </c>
      <c r="I107" s="49">
        <v>16</v>
      </c>
    </row>
    <row r="108" spans="5:9">
      <c r="E108" s="49" t="s">
        <v>40</v>
      </c>
      <c r="F108" s="49" t="s">
        <v>17</v>
      </c>
      <c r="G108" s="49">
        <v>54220</v>
      </c>
      <c r="H108" s="49">
        <v>35</v>
      </c>
      <c r="I108" s="49">
        <v>35</v>
      </c>
    </row>
    <row r="109" spans="5:9">
      <c r="E109" s="49" t="s">
        <v>45</v>
      </c>
      <c r="F109" s="49" t="s">
        <v>17</v>
      </c>
      <c r="G109" s="49">
        <v>32612.51</v>
      </c>
      <c r="H109" s="49">
        <v>59</v>
      </c>
      <c r="I109" s="49">
        <v>59</v>
      </c>
    </row>
    <row r="110" spans="5:9">
      <c r="E110" s="49" t="s">
        <v>50</v>
      </c>
      <c r="F110" s="49" t="s">
        <v>17</v>
      </c>
      <c r="G110" s="49">
        <v>21828.799999999999</v>
      </c>
      <c r="H110" s="49">
        <v>87</v>
      </c>
      <c r="I110" s="49">
        <v>88</v>
      </c>
    </row>
    <row r="111" spans="5:9">
      <c r="E111" s="49" t="s">
        <v>51</v>
      </c>
      <c r="F111" s="49" t="s">
        <v>17</v>
      </c>
      <c r="G111" s="49">
        <v>53390</v>
      </c>
      <c r="H111" s="49">
        <v>17</v>
      </c>
      <c r="I111" s="49">
        <v>18</v>
      </c>
    </row>
    <row r="112" spans="5:9">
      <c r="E112" s="49" t="s">
        <v>54</v>
      </c>
      <c r="F112" s="49" t="s">
        <v>17</v>
      </c>
      <c r="G112" s="49">
        <v>121338.75</v>
      </c>
      <c r="H112" s="49">
        <v>16</v>
      </c>
      <c r="I112" s="49">
        <v>16</v>
      </c>
    </row>
    <row r="113" spans="5:9">
      <c r="E113" s="49" t="s">
        <v>58</v>
      </c>
      <c r="F113" s="49" t="s">
        <v>17</v>
      </c>
      <c r="G113" s="49">
        <v>74400</v>
      </c>
      <c r="H113" s="49">
        <v>26</v>
      </c>
      <c r="I113" s="49">
        <v>26</v>
      </c>
    </row>
    <row r="114" spans="5:9">
      <c r="E114" s="49" t="s">
        <v>19</v>
      </c>
      <c r="F114" s="49" t="s">
        <v>17</v>
      </c>
      <c r="G114" s="49">
        <v>102568.2</v>
      </c>
      <c r="H114" s="49">
        <v>0</v>
      </c>
      <c r="I114" s="49">
        <v>19</v>
      </c>
    </row>
    <row r="115" spans="5:9">
      <c r="E115" s="49" t="s">
        <v>63</v>
      </c>
      <c r="F115" s="49" t="s">
        <v>17</v>
      </c>
      <c r="G115" s="49">
        <v>95287.5</v>
      </c>
      <c r="H115" s="49">
        <v>0</v>
      </c>
      <c r="I115" s="49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2022-02-28T07:48:10Z</cp:lastPrinted>
  <dcterms:created xsi:type="dcterms:W3CDTF">2020-06-30T03:42:56Z</dcterms:created>
  <dcterms:modified xsi:type="dcterms:W3CDTF">2022-02-28T07:48:11Z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