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3255" yWindow="315" windowWidth="17325" windowHeight="14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F53" i="1"/>
  <c r="F54" i="1"/>
  <c r="F55" i="1"/>
  <c r="F56" i="1"/>
  <c r="F57" i="1"/>
  <c r="F58" i="1"/>
  <c r="F59" i="1"/>
  <c r="F60" i="1"/>
  <c r="F61" i="1"/>
  <c r="F62" i="1"/>
  <c r="F25" i="1" l="1"/>
  <c r="F51" i="1"/>
  <c r="F50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C7" i="1" l="1"/>
  <c r="C3" i="1" s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<sst xmlns="http://schemas.openxmlformats.org/spreadsheetml/2006/main" count="127" uniqueCount="77">
  <si>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</si>
  <si>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</si>
  <si>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</si>
  <si>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</si>
  <si>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</si>
  <si>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</si>
  <si>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</si>
  <si>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</si>
  <si>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</si>
  <si>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</si>
  <si>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</si>
  <si>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</si>
  <si>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</si>
  <si>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</si>
  <si>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</si>
  <si>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</si>
  <si>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</si>
  <si>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</si>
  <si>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</si>
  <si>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</si>
  <si>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</si>
  <si>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</si>
  <si>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</si>
  <si>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</si>
  <si>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</si>
  <si>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</si>
  <si>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</si>
  <si>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</si>
  <si>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</si>
  <si>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</si>
  <si>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</si>
  <si>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</si>
  <si>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</si>
  <si>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</si>
  <si>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</si>
  <si>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</si>
  <si>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</si>
  <si>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</si>
  <si>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</si>
  <si>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</si>
  <si>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</si>
  <si>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</si>
  <si>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</si>
  <si>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</si>
  <si>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</si>
  <si>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</si>
  <si>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</si>
  <si>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</si>
  <si>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</si>
  <si>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</si>
  <si>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</si>
  <si>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</si>
  <si>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</si>
  <si>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</si>
  <si>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</si>
  <si>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</si>
  <si>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</si>
  <si>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</si>
  <si>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</si>
  <si>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</si>
  <si>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</si>
  <si>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</si>
  <si>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</si>
  <si>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CC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</si>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</sst>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10" fontId="0" fillId="0" borderId="0" xfId="5" applyNumberFormat="1" applyFont="1"/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155329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7"/>
  <sheetViews>
    <sheetView tabSelected="1" zoomScaleNormal="100" workbookViewId="0">
      <selection activeCell="G4" sqref="G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4.5703125" style="1" bestFit="1" customWidth="1"/>
    <col min="12" max="16384" width="9.140625" style="1"/>
  </cols>
  <sheetData>
    <row r="1" spans="1:10" s="28" customFormat="1" ht="12.75">
      <c r="A1" s="60" t="s">
        <v>0</v>
      </c>
      <c r="B1" s="60"/>
      <c r="C1" s="27">
        <v>44529</v>
      </c>
      <c r="E1" s="29"/>
      <c r="F1" s="29"/>
      <c r="H1" s="30"/>
    </row>
    <row r="2" spans="1:10" s="28" customFormat="1" ht="12.75">
      <c r="A2" s="60" t="s">
        <v>11</v>
      </c>
      <c r="B2" s="60"/>
      <c r="C2" s="31">
        <f>C8/C7</f>
        <v>4.371658919648203</v>
      </c>
      <c r="D2" s="58"/>
      <c r="E2" s="33"/>
      <c r="F2" s="34"/>
      <c r="H2" s="53"/>
    </row>
    <row r="3" spans="1:10" s="28" customFormat="1" ht="14.25" customHeight="1">
      <c r="A3" s="61" t="s">
        <v>12</v>
      </c>
      <c r="B3" s="61"/>
      <c r="C3" s="39">
        <f>(C8-SUM(H35:H46))/C7</f>
        <v>2.1995762850132152</v>
      </c>
      <c r="D3" s="51"/>
      <c r="E3" s="33"/>
      <c r="F3" s="34"/>
      <c r="H3" s="35"/>
    </row>
    <row r="4" spans="1:10" s="28" customFormat="1" ht="12.75">
      <c r="A4" s="60" t="s">
        <v>9</v>
      </c>
      <c r="B4" s="60"/>
      <c r="C4" s="36">
        <v>66090157</v>
      </c>
      <c r="D4" s="52"/>
      <c r="E4" s="37"/>
      <c r="F4" s="37"/>
      <c r="H4" s="35"/>
    </row>
    <row r="5" spans="1:10" s="28" customFormat="1" ht="12.75">
      <c r="A5" s="60" t="s">
        <v>7</v>
      </c>
      <c r="B5" s="60"/>
      <c r="C5" s="36">
        <v>0</v>
      </c>
      <c r="D5" s="32"/>
      <c r="E5" s="32"/>
      <c r="F5" s="37"/>
      <c r="H5" s="35"/>
    </row>
    <row r="6" spans="1:10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0" s="28" customFormat="1" ht="12.75">
      <c r="A7" s="60" t="s">
        <v>10</v>
      </c>
      <c r="B7" s="60"/>
      <c r="C7" s="36">
        <f>C4+C5-C6</f>
        <v>66090157</v>
      </c>
      <c r="D7" s="52"/>
      <c r="E7" s="37"/>
      <c r="F7" s="37"/>
      <c r="G7" s="41"/>
    </row>
    <row r="8" spans="1:10" s="28" customFormat="1" ht="14.25" customHeight="1">
      <c r="A8" s="61" t="s">
        <v>6</v>
      </c>
      <c r="B8" s="61"/>
      <c r="C8" s="24" cm="1">
        <f t="array" ref="C8">SUM(ABS(Table1[Target allocation ($)]))</f>
        <v>288923624.35000014</v>
      </c>
      <c r="D8" s="52"/>
      <c r="E8" s="37"/>
      <c r="F8" s="37"/>
      <c r="H8" s="35"/>
      <c r="J8" s="38"/>
    </row>
    <row r="9" spans="1:10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0" s="2" customFormat="1" ht="12.75">
      <c r="A10" s="16" t="s">
        <v>14</v>
      </c>
      <c r="B10" s="17" t="s">
        <v>15</v>
      </c>
      <c r="C10" s="25" t="s">
        <v>20</v>
      </c>
      <c r="D10" s="17" t="s">
        <v>21</v>
      </c>
      <c r="E10" s="13" t="s">
        <v>22</v>
      </c>
      <c r="F10" s="13" t="s">
        <v>5</v>
      </c>
      <c r="G10" s="17" t="s">
        <v>23</v>
      </c>
      <c r="H10" s="20" t="s">
        <v>24</v>
      </c>
      <c r="I10" s="23" t="s">
        <v>1</v>
      </c>
    </row>
    <row r="11" spans="1:10" s="2" customFormat="1">
      <c r="A11" s="18" t="s">
        <v>31</v>
      </c>
      <c r="B11" s="18" t="s">
        <v>16</v>
      </c>
      <c r="C11" s="40">
        <v>392.1</v>
      </c>
      <c r="D11" s="18">
        <v>1632</v>
      </c>
      <c r="E11" s="18">
        <v>1379</v>
      </c>
      <c r="F11" s="18">
        <f>Table1[[#This Row],[New position]]-Table1[[#This Row],[Old position]]</f>
        <v>-253</v>
      </c>
      <c r="G11" s="26">
        <v>0.14899999999999999</v>
      </c>
      <c r="H11" s="21">
        <v>540596.22</v>
      </c>
      <c r="I11" s="22"/>
      <c r="J11"/>
    </row>
    <row r="12" spans="1:10">
      <c r="A12" s="18" t="s">
        <v>37</v>
      </c>
      <c r="B12" s="18" t="s">
        <v>16</v>
      </c>
      <c r="C12" s="40">
        <v>198.91</v>
      </c>
      <c r="D12" s="18">
        <v>6118</v>
      </c>
      <c r="E12" s="18">
        <v>5436</v>
      </c>
      <c r="F12" s="18">
        <f>Table1[[#This Row],[New position]]-Table1[[#This Row],[Old position]]</f>
        <v>-682</v>
      </c>
      <c r="G12" s="26">
        <v>0.29799999999999999</v>
      </c>
      <c r="H12" s="21">
        <v>1081192.44</v>
      </c>
      <c r="I12" s="11"/>
    </row>
    <row r="13" spans="1:10">
      <c r="A13" s="18" t="s">
        <v>40</v>
      </c>
      <c r="B13" s="18" t="s">
        <v>16</v>
      </c>
      <c r="C13" s="40">
        <v>321.26</v>
      </c>
      <c r="D13" s="18">
        <v>3833</v>
      </c>
      <c r="E13" s="18">
        <v>3365</v>
      </c>
      <c r="F13" s="18">
        <f>Table1[[#This Row],[New position]]-Table1[[#This Row],[Old position]]</f>
        <v>-468</v>
      </c>
      <c r="G13" s="26">
        <v>0.29799999999999999</v>
      </c>
      <c r="H13" s="21">
        <v>1081192.44</v>
      </c>
      <c r="I13" s="11"/>
    </row>
    <row r="14" spans="1:10">
      <c r="A14" s="18" t="s">
        <v>45</v>
      </c>
      <c r="B14" s="18" t="s">
        <v>16</v>
      </c>
      <c r="C14" s="40">
        <v>203.57</v>
      </c>
      <c r="D14" s="18">
        <v>6016</v>
      </c>
      <c r="E14" s="18">
        <v>5311</v>
      </c>
      <c r="F14" s="18">
        <f>Table1[[#This Row],[New position]]-Table1[[#This Row],[Old position]]</f>
        <v>-705</v>
      </c>
      <c r="G14" s="26">
        <v>0.29799999999999999</v>
      </c>
      <c r="H14" s="21">
        <v>1081192.44</v>
      </c>
      <c r="I14" s="11"/>
    </row>
    <row r="15" spans="1:10">
      <c r="A15" s="18" t="s">
        <v>49</v>
      </c>
      <c r="B15" s="18" t="s">
        <v>16</v>
      </c>
      <c r="C15" s="40">
        <v>163.47</v>
      </c>
      <c r="D15" s="18">
        <v>7559</v>
      </c>
      <c r="E15" s="18">
        <v>6614</v>
      </c>
      <c r="F15" s="18">
        <f>Table1[[#This Row],[New position]]-Table1[[#This Row],[Old position]]</f>
        <v>-945</v>
      </c>
      <c r="G15" s="26">
        <v>0.29799999999999999</v>
      </c>
      <c r="H15" s="21">
        <v>1081192.44</v>
      </c>
      <c r="I15" s="49"/>
    </row>
    <row r="16" spans="1:10">
      <c r="A16" s="18" t="s">
        <v>53</v>
      </c>
      <c r="B16" s="18" t="s">
        <v>16</v>
      </c>
      <c r="C16" s="40">
        <v>114.57</v>
      </c>
      <c r="D16" s="18">
        <v>10826</v>
      </c>
      <c r="E16" s="18">
        <v>9437</v>
      </c>
      <c r="F16" s="18">
        <f>Table1[[#This Row],[New position]]-Table1[[#This Row],[Old position]]</f>
        <v>-1389</v>
      </c>
      <c r="G16" s="26">
        <v>0.29799999999999999</v>
      </c>
      <c r="H16" s="21">
        <v>1081192.44</v>
      </c>
      <c r="I16" s="11"/>
    </row>
    <row r="17" spans="1:11">
      <c r="A17" s="18" t="s">
        <v>54</v>
      </c>
      <c r="B17" s="18" t="s">
        <v>16</v>
      </c>
      <c r="C17" s="40">
        <v>391.54</v>
      </c>
      <c r="D17" s="18">
        <v>3159</v>
      </c>
      <c r="E17" s="18">
        <v>2761</v>
      </c>
      <c r="F17" s="18">
        <f>Table1[[#This Row],[New position]]-Table1[[#This Row],[Old position]]</f>
        <v>-398</v>
      </c>
      <c r="G17" s="26">
        <v>0.29799999999999999</v>
      </c>
      <c r="H17" s="21">
        <v>1081192.44</v>
      </c>
      <c r="I17" s="11"/>
    </row>
    <row r="18" spans="1:11">
      <c r="A18" s="18" t="s">
        <v>55</v>
      </c>
      <c r="B18" s="18" t="s">
        <v>16</v>
      </c>
      <c r="C18" s="40">
        <v>150</v>
      </c>
      <c r="D18" s="18">
        <v>8167</v>
      </c>
      <c r="E18" s="18">
        <v>7208</v>
      </c>
      <c r="F18" s="18">
        <f>Table1[[#This Row],[New position]]-Table1[[#This Row],[Old position]]</f>
        <v>-959</v>
      </c>
      <c r="G18" s="26">
        <v>0.29799999999999999</v>
      </c>
      <c r="H18" s="21">
        <v>1081192.44</v>
      </c>
      <c r="I18" s="11"/>
    </row>
    <row r="19" spans="1:11">
      <c r="A19" s="18" t="s">
        <v>59</v>
      </c>
      <c r="B19" s="18" t="s">
        <v>16</v>
      </c>
      <c r="C19" s="40">
        <v>272</v>
      </c>
      <c r="D19" s="18">
        <v>4753</v>
      </c>
      <c r="E19" s="18">
        <v>3975</v>
      </c>
      <c r="F19" s="18">
        <f>Table1[[#This Row],[New position]]-Table1[[#This Row],[Old position]]</f>
        <v>-778</v>
      </c>
      <c r="G19" s="26">
        <v>0.29799999999999999</v>
      </c>
      <c r="H19" s="21">
        <v>1081192.44</v>
      </c>
      <c r="I19" s="50"/>
      <c r="K19" s="55"/>
    </row>
    <row r="20" spans="1:11">
      <c r="A20" s="18" t="s">
        <v>60</v>
      </c>
      <c r="B20" s="18" t="s">
        <v>16</v>
      </c>
      <c r="C20" s="40">
        <v>645</v>
      </c>
      <c r="D20" s="18">
        <v>2008</v>
      </c>
      <c r="E20" s="18">
        <v>1676</v>
      </c>
      <c r="F20" s="18">
        <f>Table1[[#This Row],[New position]]-Table1[[#This Row],[Old position]]</f>
        <v>-332</v>
      </c>
      <c r="G20" s="26">
        <v>0.29799999999999999</v>
      </c>
      <c r="H20" s="21">
        <v>1081192.44</v>
      </c>
      <c r="I20" s="11"/>
    </row>
    <row r="21" spans="1:11">
      <c r="A21" s="18" t="s">
        <v>61</v>
      </c>
      <c r="B21" s="18" t="s">
        <v>16</v>
      </c>
      <c r="C21" s="40">
        <v>352.06</v>
      </c>
      <c r="D21" s="18">
        <v>3484</v>
      </c>
      <c r="E21" s="18">
        <v>3071</v>
      </c>
      <c r="F21" s="18">
        <f>Table1[[#This Row],[New position]]-Table1[[#This Row],[Old position]]</f>
        <v>-413</v>
      </c>
      <c r="G21" s="26">
        <v>0.29799999999999999</v>
      </c>
      <c r="H21" s="21">
        <v>1081192.44</v>
      </c>
      <c r="I21" s="11"/>
    </row>
    <row r="22" spans="1:11">
      <c r="A22" s="18" t="s">
        <v>65</v>
      </c>
      <c r="B22" s="18" t="s">
        <v>16</v>
      </c>
      <c r="C22" s="40">
        <v>591.96</v>
      </c>
      <c r="D22" s="18">
        <v>2060</v>
      </c>
      <c r="E22" s="18">
        <v>1826</v>
      </c>
      <c r="F22" s="18">
        <f>Table1[[#This Row],[New position]]-Table1[[#This Row],[Old position]]</f>
        <v>-234</v>
      </c>
      <c r="G22" s="26">
        <v>0.29799999999999999</v>
      </c>
      <c r="H22" s="21">
        <v>1081192.44</v>
      </c>
      <c r="I22" s="11"/>
    </row>
    <row r="23" spans="1:11">
      <c r="A23" s="18" t="s">
        <v>66</v>
      </c>
      <c r="B23" s="18" t="s">
        <v>16</v>
      </c>
      <c r="C23" s="40">
        <v>162.25</v>
      </c>
      <c r="D23" s="18">
        <v>7961</v>
      </c>
      <c r="E23" s="18">
        <v>6664</v>
      </c>
      <c r="F23" s="18">
        <f>Table1[[#This Row],[New position]]-Table1[[#This Row],[Old position]]</f>
        <v>-1297</v>
      </c>
      <c r="G23" s="26">
        <v>0.29799999999999999</v>
      </c>
      <c r="H23" s="21">
        <v>1081192.44</v>
      </c>
      <c r="I23" s="11"/>
    </row>
    <row r="24" spans="1:11">
      <c r="A24" s="18" t="s">
        <v>68</v>
      </c>
      <c r="B24" s="18" t="s">
        <v>16</v>
      </c>
      <c r="C24" s="40">
        <v>19.88</v>
      </c>
      <c r="D24" s="18">
        <v>62473</v>
      </c>
      <c r="E24" s="18">
        <v>54386</v>
      </c>
      <c r="F24" s="18">
        <f>Table1[[#This Row],[New position]]-Table1[[#This Row],[Old position]]</f>
        <v>-8087</v>
      </c>
      <c r="G24" s="26">
        <v>0.29799999999999999</v>
      </c>
      <c r="H24" s="21">
        <v>1081192.44</v>
      </c>
      <c r="I24" s="11"/>
    </row>
    <row r="25" spans="1:11">
      <c r="A25" s="18" t="s">
        <v>70</v>
      </c>
      <c r="B25" s="18" t="s">
        <v>16</v>
      </c>
      <c r="C25" s="40">
        <v>166.41</v>
      </c>
      <c r="D25" s="18">
        <v>3761</v>
      </c>
      <c r="E25" s="18">
        <v>3249</v>
      </c>
      <c r="F25" s="18">
        <f>Table1[[#This Row],[New position]]-Table1[[#This Row],[Old position]]</f>
        <v>-512</v>
      </c>
      <c r="G25" s="26">
        <v>0.14899999999999999</v>
      </c>
      <c r="H25" s="21">
        <v>540596.22</v>
      </c>
      <c r="I25" s="11"/>
    </row>
    <row r="26" spans="1:11">
      <c r="A26" s="18" t="s">
        <v>71</v>
      </c>
      <c r="B26" s="18" t="s">
        <v>16</v>
      </c>
      <c r="C26" s="40">
        <v>183.09</v>
      </c>
      <c r="D26" s="18">
        <v>7005</v>
      </c>
      <c r="E26" s="18">
        <v>5905</v>
      </c>
      <c r="F26" s="18">
        <f>Table1[[#This Row],[New position]]-Table1[[#This Row],[Old position]]</f>
        <v>-1100</v>
      </c>
      <c r="G26" s="26">
        <v>0.29799999999999999</v>
      </c>
      <c r="H26" s="21">
        <v>1081192.44</v>
      </c>
      <c r="I26" s="11"/>
    </row>
    <row r="27" spans="1:11">
      <c r="A27" s="18" t="s">
        <v>13</v>
      </c>
      <c r="B27" s="18" t="s">
        <v>16</v>
      </c>
      <c r="C27" s="40">
        <v>394.81</v>
      </c>
      <c r="D27" s="18">
        <v>291930</v>
      </c>
      <c r="E27" s="18">
        <v>250098</v>
      </c>
      <c r="F27" s="18">
        <f>Table1[[#This Row],[New position]]-Table1[[#This Row],[Old position]]</f>
        <v>-41832</v>
      </c>
      <c r="G27" s="26">
        <v>27.17</v>
      </c>
      <c r="H27" s="21">
        <v>98741035.560000002</v>
      </c>
      <c r="I27" s="11"/>
    </row>
    <row r="28" spans="1:11">
      <c r="A28" s="18" t="s">
        <v>29</v>
      </c>
      <c r="B28" s="18" t="s">
        <v>16</v>
      </c>
      <c r="C28" s="40">
        <v>56.57</v>
      </c>
      <c r="D28" s="18">
        <v>37096</v>
      </c>
      <c r="E28" s="18">
        <v>30910</v>
      </c>
      <c r="F28" s="18">
        <f>Table1[[#This Row],[New position]]-Table1[[#This Row],[Old position]]</f>
        <v>-6186</v>
      </c>
      <c r="G28" s="26">
        <v>0.48099999999999998</v>
      </c>
      <c r="H28" s="21">
        <v>1748588.01</v>
      </c>
      <c r="I28" s="11"/>
    </row>
    <row r="29" spans="1:11">
      <c r="A29" s="18" t="s">
        <v>39</v>
      </c>
      <c r="B29" s="18" t="s">
        <v>16</v>
      </c>
      <c r="C29" s="40">
        <v>86.53</v>
      </c>
      <c r="D29" s="18">
        <v>22956</v>
      </c>
      <c r="E29" s="18">
        <v>20208</v>
      </c>
      <c r="F29" s="18">
        <f>Table1[[#This Row],[New position]]-Table1[[#This Row],[Old position]]</f>
        <v>-2748</v>
      </c>
      <c r="G29" s="26">
        <v>0.48099999999999998</v>
      </c>
      <c r="H29" s="21">
        <v>1748588.01</v>
      </c>
      <c r="I29" s="11"/>
    </row>
    <row r="30" spans="1:11">
      <c r="A30" s="18">
        <v>2823</v>
      </c>
      <c r="B30" s="18" t="s">
        <v>16</v>
      </c>
      <c r="C30" s="40">
        <v>2.35</v>
      </c>
      <c r="D30" s="18">
        <v>865200</v>
      </c>
      <c r="E30" s="18">
        <v>744100</v>
      </c>
      <c r="F30" s="18">
        <f>Table1[[#This Row],[New position]]-Table1[[#This Row],[Old position]]</f>
        <v>-121100</v>
      </c>
      <c r="G30" s="26">
        <v>0.48099999999999998</v>
      </c>
      <c r="H30" s="21">
        <v>1748588.01</v>
      </c>
      <c r="I30" s="11"/>
    </row>
    <row r="31" spans="1:11">
      <c r="A31" s="18">
        <v>2800</v>
      </c>
      <c r="B31" s="18" t="s">
        <v>16</v>
      </c>
      <c r="C31" s="40">
        <v>3.08</v>
      </c>
      <c r="D31" s="18">
        <v>647500</v>
      </c>
      <c r="E31" s="18">
        <v>567500</v>
      </c>
      <c r="F31" s="18">
        <f>Table1[[#This Row],[New position]]-Table1[[#This Row],[Old position]]</f>
        <v>-80000</v>
      </c>
      <c r="G31" s="26">
        <v>0.48099999999999998</v>
      </c>
      <c r="H31" s="21">
        <v>1748588.01</v>
      </c>
      <c r="I31" s="54"/>
    </row>
    <row r="32" spans="1:11">
      <c r="A32" s="18" t="s">
        <v>69</v>
      </c>
      <c r="B32" s="18" t="s">
        <v>16</v>
      </c>
      <c r="C32" s="40">
        <v>103.67</v>
      </c>
      <c r="D32" s="18">
        <v>19039</v>
      </c>
      <c r="E32" s="18">
        <v>16867</v>
      </c>
      <c r="F32" s="18">
        <f>Table1[[#This Row],[New position]]-Table1[[#This Row],[Old position]]</f>
        <v>-2172</v>
      </c>
      <c r="G32" s="26">
        <v>0.48099999999999998</v>
      </c>
      <c r="H32" s="21">
        <v>1748588.01</v>
      </c>
      <c r="I32" s="54"/>
    </row>
    <row r="33" spans="1:11">
      <c r="A33" s="18" t="s">
        <v>44</v>
      </c>
      <c r="B33" s="18" t="s">
        <v>16</v>
      </c>
      <c r="C33" s="40">
        <v>40.14</v>
      </c>
      <c r="D33" s="18">
        <v>48327</v>
      </c>
      <c r="E33" s="18">
        <v>43562</v>
      </c>
      <c r="F33" s="18">
        <f>Table1[[#This Row],[New position]]-Table1[[#This Row],[Old position]]</f>
        <v>-4765</v>
      </c>
      <c r="G33" s="26">
        <v>0.48099999999999998</v>
      </c>
      <c r="H33" s="21">
        <v>1748588.01</v>
      </c>
      <c r="I33" s="11"/>
    </row>
    <row r="34" spans="1:11">
      <c r="A34" s="18" t="s">
        <v>56</v>
      </c>
      <c r="B34" s="18" t="s">
        <v>16</v>
      </c>
      <c r="C34" s="40">
        <v>34.47</v>
      </c>
      <c r="D34" s="18">
        <v>58950</v>
      </c>
      <c r="E34" s="18">
        <v>50728</v>
      </c>
      <c r="F34" s="18">
        <f>Table1[[#This Row],[New position]]-Table1[[#This Row],[Old position]]</f>
        <v>-8222</v>
      </c>
      <c r="G34" s="26">
        <v>0.48099999999999998</v>
      </c>
      <c r="H34" s="21">
        <v>1748588.01</v>
      </c>
      <c r="I34" s="48"/>
    </row>
    <row r="35" spans="1:11">
      <c r="A35" s="18" t="s">
        <v>41</v>
      </c>
      <c r="B35" s="18" t="s">
        <v>16</v>
      </c>
      <c r="C35" s="40">
        <v>106.42</v>
      </c>
      <c r="D35" s="18">
        <v>201376</v>
      </c>
      <c r="E35" s="18">
        <v>170751</v>
      </c>
      <c r="F35" s="18">
        <f>Table1[[#This Row],[New position]]-Table1[[#This Row],[Old position]]</f>
        <v>-30625</v>
      </c>
      <c r="G35" s="26">
        <v>5</v>
      </c>
      <c r="H35" s="21">
        <v>18171301.559999999</v>
      </c>
      <c r="I35" s="11"/>
    </row>
    <row r="36" spans="1:11">
      <c r="A36" s="18" t="s">
        <v>50</v>
      </c>
      <c r="B36" s="18" t="s">
        <v>16</v>
      </c>
      <c r="C36" s="40">
        <v>91.64</v>
      </c>
      <c r="D36" s="18">
        <v>140095</v>
      </c>
      <c r="E36" s="18">
        <v>118974</v>
      </c>
      <c r="F36" s="18">
        <f>Table1[[#This Row],[New position]]-Table1[[#This Row],[Old position]]</f>
        <v>-21121</v>
      </c>
      <c r="G36" s="26">
        <v>3</v>
      </c>
      <c r="H36" s="21">
        <v>10902780.939999999</v>
      </c>
      <c r="I36" s="11"/>
    </row>
    <row r="37" spans="1:11">
      <c r="A37" s="18" t="s">
        <v>47</v>
      </c>
      <c r="B37" s="18" t="s">
        <v>17</v>
      </c>
      <c r="C37" s="40">
        <v>130015.63</v>
      </c>
      <c r="D37" s="18">
        <v>49</v>
      </c>
      <c r="E37" s="18">
        <v>42</v>
      </c>
      <c r="F37" s="18">
        <f>Table1[[#This Row],[New position]]-Table1[[#This Row],[Old position]]</f>
        <v>-7</v>
      </c>
      <c r="G37" s="26">
        <v>1.5</v>
      </c>
      <c r="H37" s="21">
        <v>5451390.4699999997</v>
      </c>
      <c r="I37" s="11"/>
    </row>
    <row r="38" spans="1:11">
      <c r="A38" s="18" t="s">
        <v>46</v>
      </c>
      <c r="B38" s="18" t="s">
        <v>17</v>
      </c>
      <c r="C38" s="40">
        <v>160335.95000000001</v>
      </c>
      <c r="D38" s="18">
        <v>40</v>
      </c>
      <c r="E38" s="18">
        <v>34</v>
      </c>
      <c r="F38" s="18">
        <f>Table1[[#This Row],[New position]]-Table1[[#This Row],[Old position]]</f>
        <v>-6</v>
      </c>
      <c r="G38" s="26">
        <v>1.5</v>
      </c>
      <c r="H38" s="21">
        <v>5451390.4699999997</v>
      </c>
      <c r="I38" s="47"/>
    </row>
    <row r="39" spans="1:11">
      <c r="A39" s="18" t="s">
        <v>18</v>
      </c>
      <c r="B39" s="18" t="s">
        <v>17</v>
      </c>
      <c r="C39" s="40">
        <v>218687.5</v>
      </c>
      <c r="D39" s="18">
        <v>98</v>
      </c>
      <c r="E39" s="18">
        <v>83</v>
      </c>
      <c r="F39" s="18">
        <f>Table1[[#This Row],[New position]]-Table1[[#This Row],[Old position]]</f>
        <v>-15</v>
      </c>
      <c r="G39" s="26">
        <v>5</v>
      </c>
      <c r="H39" s="21">
        <v>18171301.559999999</v>
      </c>
      <c r="I39" s="11"/>
    </row>
    <row r="40" spans="1:11" ht="14.25" customHeight="1">
      <c r="A40" s="18" t="s">
        <v>25</v>
      </c>
      <c r="B40" s="18" t="s">
        <v>17</v>
      </c>
      <c r="C40" s="40">
        <v>228148.44</v>
      </c>
      <c r="D40" s="18">
        <v>94</v>
      </c>
      <c r="E40" s="18">
        <v>80</v>
      </c>
      <c r="F40" s="18">
        <f>Table1[[#This Row],[New position]]-Table1[[#This Row],[Old position]]</f>
        <v>-14</v>
      </c>
      <c r="G40" s="26">
        <v>5</v>
      </c>
      <c r="H40" s="21">
        <v>18171301.559999999</v>
      </c>
      <c r="I40" s="49"/>
    </row>
    <row r="41" spans="1:11" ht="14.25" customHeight="1">
      <c r="A41" s="18" t="s">
        <v>48</v>
      </c>
      <c r="B41" s="18" t="s">
        <v>16</v>
      </c>
      <c r="C41" s="40">
        <v>5.75</v>
      </c>
      <c r="D41" s="18">
        <v>2240654</v>
      </c>
      <c r="E41" s="18">
        <v>1896136</v>
      </c>
      <c r="F41" s="18">
        <f>Table1[[#This Row],[New position]]-Table1[[#This Row],[Old position]]</f>
        <v>-344518</v>
      </c>
      <c r="G41" s="26">
        <v>3</v>
      </c>
      <c r="H41" s="21">
        <v>10902780.939999999</v>
      </c>
      <c r="I41" s="11"/>
    </row>
    <row r="42" spans="1:11" ht="14.25" customHeight="1">
      <c r="A42" s="18" t="s">
        <v>51</v>
      </c>
      <c r="B42" s="18" t="s">
        <v>16</v>
      </c>
      <c r="C42" s="40">
        <v>69.83</v>
      </c>
      <c r="D42" s="18">
        <v>184866</v>
      </c>
      <c r="E42" s="18">
        <v>156133</v>
      </c>
      <c r="F42" s="18">
        <f>Table1[[#This Row],[New position]]-Table1[[#This Row],[Old position]]</f>
        <v>-28733</v>
      </c>
      <c r="G42" s="26">
        <v>3</v>
      </c>
      <c r="H42" s="21">
        <v>10902780.939999999</v>
      </c>
      <c r="I42" s="11"/>
    </row>
    <row r="43" spans="1:11" ht="14.25" customHeight="1">
      <c r="A43" s="18" t="s">
        <v>64</v>
      </c>
      <c r="B43" s="18" t="s">
        <v>17</v>
      </c>
      <c r="C43" s="40">
        <v>126879.99</v>
      </c>
      <c r="D43" s="18">
        <v>169</v>
      </c>
      <c r="E43" s="18">
        <v>143</v>
      </c>
      <c r="F43" s="18">
        <f>Table1[[#This Row],[New position]]-Table1[[#This Row],[Old position]]</f>
        <v>-26</v>
      </c>
      <c r="G43" s="26">
        <v>5</v>
      </c>
      <c r="H43" s="21">
        <v>18171301.559999999</v>
      </c>
      <c r="I43" s="11"/>
    </row>
    <row r="44" spans="1:11" ht="14.25" customHeight="1">
      <c r="A44" s="18" t="s">
        <v>67</v>
      </c>
      <c r="B44" s="18" t="s">
        <v>17</v>
      </c>
      <c r="C44" s="40">
        <v>242292.12</v>
      </c>
      <c r="D44" s="18">
        <v>26</v>
      </c>
      <c r="E44" s="18">
        <v>22</v>
      </c>
      <c r="F44" s="18">
        <f>Table1[[#This Row],[New position]]-Table1[[#This Row],[Old position]]</f>
        <v>-4</v>
      </c>
      <c r="G44" s="26">
        <v>1.5</v>
      </c>
      <c r="H44" s="21">
        <v>5451390.4699999997</v>
      </c>
      <c r="I44" s="11"/>
    </row>
    <row r="45" spans="1:11" ht="14.25" customHeight="1">
      <c r="A45" s="18" t="s">
        <v>72</v>
      </c>
      <c r="B45" s="18" t="s">
        <v>17</v>
      </c>
      <c r="C45" s="40">
        <v>128426.34</v>
      </c>
      <c r="D45" s="18">
        <v>167</v>
      </c>
      <c r="E45" s="18">
        <v>141</v>
      </c>
      <c r="F45" s="18">
        <f>Table1[[#This Row],[New position]]-Table1[[#This Row],[Old position]]</f>
        <v>-26</v>
      </c>
      <c r="G45" s="26">
        <v>5</v>
      </c>
      <c r="H45" s="21">
        <v>18171301.559999999</v>
      </c>
      <c r="I45" s="11"/>
    </row>
    <row r="46" spans="1:11">
      <c r="A46" s="18" t="s">
        <v>42</v>
      </c>
      <c r="B46" s="18" t="s">
        <v>16</v>
      </c>
      <c r="C46" s="40">
        <v>34.119999999999997</v>
      </c>
      <c r="D46" s="18">
        <v>125173</v>
      </c>
      <c r="E46" s="18">
        <v>106514</v>
      </c>
      <c r="F46" s="18">
        <f>Table1[[#This Row],[New position]]-Table1[[#This Row],[Old position]]</f>
        <v>-18659</v>
      </c>
      <c r="G46" s="26">
        <v>1</v>
      </c>
      <c r="H46" s="21">
        <v>3634260.31</v>
      </c>
      <c r="I46" s="11"/>
    </row>
    <row r="47" spans="1:11">
      <c r="A47" s="18" t="s">
        <v>19</v>
      </c>
      <c r="B47" s="18" t="s">
        <v>17</v>
      </c>
      <c r="C47" s="40">
        <v>87943.78</v>
      </c>
      <c r="D47" s="18">
        <v>18</v>
      </c>
      <c r="E47" s="18">
        <v>10</v>
      </c>
      <c r="F47" s="18">
        <f>Table1[[#This Row],[New position]]-Table1[[#This Row],[Old position]]</f>
        <v>-8</v>
      </c>
      <c r="G47" s="26">
        <v>0.23799999999999999</v>
      </c>
      <c r="H47" s="21">
        <v>865300.3</v>
      </c>
      <c r="I47" s="11"/>
    </row>
    <row r="48" spans="1:11">
      <c r="A48" s="18" t="s">
        <v>43</v>
      </c>
      <c r="B48" s="18" t="s">
        <v>17</v>
      </c>
      <c r="C48" s="40">
        <v>38262.51</v>
      </c>
      <c r="D48" s="18">
        <v>43</v>
      </c>
      <c r="E48" s="18">
        <v>23</v>
      </c>
      <c r="F48" s="18">
        <f>Table1[[#This Row],[New position]]-Table1[[#This Row],[Old position]]</f>
        <v>-20</v>
      </c>
      <c r="G48" s="26">
        <v>0.23799999999999999</v>
      </c>
      <c r="H48" s="21">
        <v>865300.3</v>
      </c>
      <c r="I48" s="11"/>
      <c r="K48" s="56"/>
    </row>
    <row r="49" spans="1:11">
      <c r="A49" s="18" t="s">
        <v>38</v>
      </c>
      <c r="B49" s="18" t="s">
        <v>17</v>
      </c>
      <c r="C49" s="40">
        <v>56285</v>
      </c>
      <c r="D49" s="18">
        <v>28</v>
      </c>
      <c r="E49" s="18">
        <v>15</v>
      </c>
      <c r="F49" s="18">
        <f>Table1[[#This Row],[New position]]-Table1[[#This Row],[Old position]]</f>
        <v>-13</v>
      </c>
      <c r="G49" s="26">
        <v>0.23799999999999999</v>
      </c>
      <c r="H49" s="21">
        <v>865300.3</v>
      </c>
      <c r="I49" s="11"/>
    </row>
    <row r="50" spans="1:11">
      <c r="A50" s="18" t="s">
        <v>58</v>
      </c>
      <c r="B50" s="18" t="s">
        <v>17</v>
      </c>
      <c r="C50" s="40">
        <v>75080</v>
      </c>
      <c r="D50" s="18">
        <v>-21</v>
      </c>
      <c r="E50" s="18">
        <v>12</v>
      </c>
      <c r="F50" s="18">
        <f>Table1[[#This Row],[New position]]-Table1[[#This Row],[Old position]]</f>
        <v>33</v>
      </c>
      <c r="G50" s="26">
        <v>0.23799999999999999</v>
      </c>
      <c r="H50" s="21">
        <v>865300.3</v>
      </c>
      <c r="I50" s="11"/>
    </row>
    <row r="51" spans="1:11">
      <c r="A51" s="18" t="s">
        <v>28</v>
      </c>
      <c r="B51" s="18" t="s">
        <v>17</v>
      </c>
      <c r="C51" s="40">
        <v>35508</v>
      </c>
      <c r="D51" s="18">
        <v>-89</v>
      </c>
      <c r="E51" s="18">
        <v>24</v>
      </c>
      <c r="F51" s="18">
        <f>Table1[[#This Row],[New position]]-Table1[[#This Row],[Old position]]</f>
        <v>113</v>
      </c>
      <c r="G51" s="26">
        <v>0.23799999999999999</v>
      </c>
      <c r="H51" s="21">
        <v>865300.3</v>
      </c>
      <c r="I51" s="11"/>
    </row>
    <row r="52" spans="1:11">
      <c r="A52" s="18" t="s">
        <v>73</v>
      </c>
      <c r="B52" s="18" t="s">
        <v>17</v>
      </c>
      <c r="C52" s="40">
        <v>29625</v>
      </c>
      <c r="D52" s="18">
        <v>0</v>
      </c>
      <c r="E52" s="18">
        <v>29</v>
      </c>
      <c r="F52" s="18">
        <f>Table1[[#This Row],[New position]]-Table1[[#This Row],[Old position]]</f>
        <v>29</v>
      </c>
      <c r="G52" s="26">
        <v>0.23799999999999999</v>
      </c>
      <c r="H52" s="21">
        <v>865300.3</v>
      </c>
      <c r="I52" s="11"/>
      <c r="K52" s="56"/>
    </row>
    <row r="53" spans="1:11">
      <c r="A53" s="18" t="s">
        <v>34</v>
      </c>
      <c r="B53" s="18" t="s">
        <v>17</v>
      </c>
      <c r="C53" s="40">
        <v>91106.25</v>
      </c>
      <c r="D53" s="18">
        <v>0</v>
      </c>
      <c r="E53" s="18">
        <v>9</v>
      </c>
      <c r="F53" s="18">
        <f>Table1[[#This Row],[New position]]-Table1[[#This Row],[Old position]]</f>
        <v>9</v>
      </c>
      <c r="G53" s="26">
        <v>0.23799999999999999</v>
      </c>
      <c r="H53" s="21">
        <v>865300.3</v>
      </c>
      <c r="I53" s="11"/>
      <c r="K53" s="56"/>
    </row>
    <row r="54" spans="1:11">
      <c r="A54" s="18" t="s">
        <v>26</v>
      </c>
      <c r="B54" s="18" t="s">
        <v>17</v>
      </c>
      <c r="C54" s="40">
        <v>92127</v>
      </c>
      <c r="D54" s="18">
        <v>-17</v>
      </c>
      <c r="E54" s="18">
        <v>-19</v>
      </c>
      <c r="F54" s="18">
        <f>Table1[[#This Row],[New position]]-Table1[[#This Row],[Old position]]</f>
        <v>-2</v>
      </c>
      <c r="G54" s="26">
        <v>-0.47599999999999998</v>
      </c>
      <c r="H54" s="21">
        <v>1730600.24</v>
      </c>
      <c r="I54" s="11"/>
      <c r="K54" s="56"/>
    </row>
    <row r="55" spans="1:11">
      <c r="A55" s="18" t="s">
        <v>57</v>
      </c>
      <c r="B55" s="18" t="s">
        <v>17</v>
      </c>
      <c r="C55" s="40">
        <v>80937.899999999994</v>
      </c>
      <c r="D55" s="18">
        <v>-39</v>
      </c>
      <c r="E55" s="18">
        <v>-21</v>
      </c>
      <c r="F55" s="18">
        <f>Table1[[#This Row],[New position]]-Table1[[#This Row],[Old position]]</f>
        <v>18</v>
      </c>
      <c r="G55" s="26">
        <v>-0.47599999999999998</v>
      </c>
      <c r="H55" s="21">
        <v>1730600.24</v>
      </c>
      <c r="I55" s="11"/>
      <c r="K55" s="56"/>
    </row>
    <row r="56" spans="1:11">
      <c r="A56" s="18" t="s">
        <v>36</v>
      </c>
      <c r="B56" s="18" t="s">
        <v>17</v>
      </c>
      <c r="C56" s="40">
        <v>58295.63</v>
      </c>
      <c r="D56" s="18">
        <v>-59</v>
      </c>
      <c r="E56" s="18">
        <v>-30</v>
      </c>
      <c r="F56" s="18">
        <f>Table1[[#This Row],[New position]]-Table1[[#This Row],[Old position]]</f>
        <v>29</v>
      </c>
      <c r="G56" s="26">
        <v>-0.47599999999999998</v>
      </c>
      <c r="H56" s="21">
        <v>1730600.24</v>
      </c>
      <c r="I56" s="11"/>
      <c r="K56" s="56"/>
    </row>
    <row r="57" spans="1:11">
      <c r="A57" s="18" t="s">
        <v>63</v>
      </c>
      <c r="B57" s="18" t="s">
        <v>17</v>
      </c>
      <c r="C57" s="40">
        <v>23960</v>
      </c>
      <c r="D57" s="18">
        <v>0</v>
      </c>
      <c r="E57" s="18">
        <v>-72</v>
      </c>
      <c r="F57" s="18">
        <f>Table1[[#This Row],[New position]]-Table1[[#This Row],[Old position]]</f>
        <v>-72</v>
      </c>
      <c r="G57" s="26">
        <v>-0.47599999999999998</v>
      </c>
      <c r="H57" s="21">
        <v>1730600.24</v>
      </c>
      <c r="I57" s="11"/>
      <c r="K57" s="56"/>
    </row>
    <row r="58" spans="1:11">
      <c r="A58" s="18" t="s">
        <v>74</v>
      </c>
      <c r="B58" s="18" t="s">
        <v>17</v>
      </c>
      <c r="C58" s="40">
        <v>178400</v>
      </c>
      <c r="D58" s="18">
        <v>0</v>
      </c>
      <c r="E58" s="18">
        <v>-10</v>
      </c>
      <c r="F58" s="18">
        <f>Table1[[#This Row],[New position]]-Table1[[#This Row],[Old position]]</f>
        <v>-10</v>
      </c>
      <c r="G58" s="26">
        <v>-0.47599999999999998</v>
      </c>
      <c r="H58" s="21">
        <v>1730600.24</v>
      </c>
      <c r="I58" s="11"/>
      <c r="K58" s="56"/>
    </row>
    <row r="59" spans="1:11">
      <c r="A59" s="18" t="s">
        <v>75</v>
      </c>
      <c r="B59" s="18" t="s">
        <v>17</v>
      </c>
      <c r="C59" s="40">
        <v>48520</v>
      </c>
      <c r="D59" s="18">
        <v>0</v>
      </c>
      <c r="E59" s="18">
        <v>-36</v>
      </c>
      <c r="F59" s="18">
        <f>Table1[[#This Row],[New position]]-Table1[[#This Row],[Old position]]</f>
        <v>-36</v>
      </c>
      <c r="G59" s="26">
        <v>-0.47599999999999998</v>
      </c>
      <c r="H59" s="21">
        <v>1730600.24</v>
      </c>
      <c r="I59" s="11"/>
    </row>
    <row r="60" spans="1:11">
      <c r="A60" s="18" t="s">
        <v>76</v>
      </c>
      <c r="B60" s="18" t="s">
        <v>17</v>
      </c>
      <c r="C60" s="40">
        <v>116850</v>
      </c>
      <c r="D60" s="18">
        <v>0</v>
      </c>
      <c r="E60" s="18">
        <v>-15</v>
      </c>
      <c r="F60" s="18">
        <f>Table1[[#This Row],[New position]]-Table1[[#This Row],[Old position]]</f>
        <v>-15</v>
      </c>
      <c r="G60" s="26">
        <v>-0.47599999999999998</v>
      </c>
      <c r="H60" s="21">
        <v>1730600.24</v>
      </c>
      <c r="I60" s="11"/>
      <c r="J60" s="1"/>
    </row>
    <row r="61" spans="1:11">
      <c r="A61" s="18" t="s">
        <v>62</v>
      </c>
      <c r="B61" s="18" t="s">
        <v>17</v>
      </c>
      <c r="C61" s="40">
        <v>71740</v>
      </c>
      <c r="D61" s="18">
        <v>-22</v>
      </c>
      <c r="E61" s="18">
        <v>0</v>
      </c>
      <c r="F61" s="18">
        <f>Table1[[#This Row],[New position]]-Table1[[#This Row],[Old position]]</f>
        <v>22</v>
      </c>
      <c r="G61" s="26">
        <v>0</v>
      </c>
      <c r="H61" s="21">
        <v>0</v>
      </c>
      <c r="I61" s="11"/>
      <c r="J61" s="15"/>
    </row>
    <row r="62" spans="1:11">
      <c r="A62" s="18" t="s">
        <v>52</v>
      </c>
      <c r="B62" s="18" t="s">
        <v>17</v>
      </c>
      <c r="C62" s="40">
        <v>63425</v>
      </c>
      <c r="D62" s="18">
        <v>-25</v>
      </c>
      <c r="E62" s="18">
        <v>0</v>
      </c>
      <c r="F62" s="18">
        <f>Table1[[#This Row],[New position]]-Table1[[#This Row],[Old position]]</f>
        <v>25</v>
      </c>
      <c r="G62" s="26">
        <v>0</v>
      </c>
      <c r="H62" s="21">
        <v>0</v>
      </c>
      <c r="I62" s="11"/>
      <c r="J62" s="1"/>
    </row>
    <row r="63" spans="1:11">
      <c r="A63" s="18" t="s">
        <v>27</v>
      </c>
      <c r="B63" s="18"/>
      <c r="C63" s="40"/>
      <c r="D63" s="18"/>
      <c r="E63" s="18"/>
      <c r="F63" s="18"/>
      <c r="G63" s="26">
        <v>20.5</v>
      </c>
      <c r="H63" s="21"/>
      <c r="I63" s="11"/>
    </row>
    <row r="64" spans="1:11">
      <c r="A64" s="18" t="s">
        <v>30</v>
      </c>
      <c r="B64" s="18"/>
      <c r="C64" s="40"/>
      <c r="D64" s="18">
        <v>1600</v>
      </c>
      <c r="E64" s="18">
        <v>1400</v>
      </c>
      <c r="F64" s="18">
        <v>-200</v>
      </c>
      <c r="G64" s="44"/>
      <c r="H64" s="21"/>
      <c r="I64" s="11"/>
    </row>
    <row r="65" spans="1:9">
      <c r="A65" s="43"/>
      <c r="B65" s="10" t="s">
        <v>35</v>
      </c>
      <c r="D65" s="7"/>
      <c r="E65" s="10" t="s">
        <v>32</v>
      </c>
      <c r="F65" s="1"/>
      <c r="G65" s="42"/>
      <c r="H65" s="3" t="s">
        <v>3</v>
      </c>
      <c r="I65" s="9"/>
    </row>
    <row r="66" spans="1:9">
      <c r="B66" s="10" t="s">
        <v>2</v>
      </c>
      <c r="D66" s="7"/>
      <c r="E66" s="10" t="s">
        <v>33</v>
      </c>
      <c r="F66" s="1"/>
      <c r="G66" s="42"/>
      <c r="H66" s="3" t="s">
        <v>4</v>
      </c>
    </row>
    <row r="67" spans="1:9">
      <c r="B67" s="5"/>
      <c r="C67"/>
      <c r="D67" s="1"/>
      <c r="E67" s="5"/>
      <c r="F67" s="42"/>
      <c r="H67" s="6"/>
    </row>
    <row r="68" spans="1:9">
      <c r="C68" s="46"/>
    </row>
    <row r="69" spans="1:9">
      <c r="D69" s="1"/>
      <c r="E69" s="1"/>
      <c r="F69" s="1"/>
      <c r="H69" s="1"/>
    </row>
    <row r="70" spans="1:9">
      <c r="G70" s="45"/>
      <c r="H70" s="1"/>
      <c r="I70" s="1"/>
    </row>
    <row r="71" spans="1:9">
      <c r="A71" s="10"/>
      <c r="G71" s="45"/>
      <c r="H71" s="46"/>
    </row>
    <row r="72" spans="1:9">
      <c r="A72" s="10"/>
      <c r="D72" s="46"/>
      <c r="H72" s="57"/>
    </row>
    <row r="73" spans="1:9">
      <c r="D73" s="46"/>
      <c r="G73" s="45"/>
    </row>
    <row r="74" spans="1:9">
      <c r="A74" s="4"/>
      <c r="D74" s="46"/>
      <c r="G74" s="45"/>
    </row>
    <row r="75" spans="1:9">
      <c r="G75" s="45"/>
      <c r="H75" s="46"/>
    </row>
    <row r="77" spans="1:9">
      <c r="H77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2022-02-28T08:12:21Z</cp:lastPrinted>
  <dcterms:created xsi:type="dcterms:W3CDTF">2020-06-30T03:42:56Z</dcterms:created>
  <dcterms:modified xsi:type="dcterms:W3CDTF">2022-02-28T08:12:23Z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