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1-2022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54" i="1" l="1"/>
  <c r="F55" i="1"/>
  <c r="F56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7" i="1"/>
  <c r="F58" i="1"/>
  <c r="F59" i="1"/>
  <c r="F60" i="1"/>
  <c r="F61" i="1"/>
  <c r="F62" i="1"/>
  <c r="F63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<sst xmlns="http://schemas.openxmlformats.org/spreadsheetml/2006/main" count="129" uniqueCount="78">
  <si>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</si>
  <si>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</si>
  <si>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</si>
  <si>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</si>
  <si>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</si>
  <si>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</si>
  <si>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</si>
  <si>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</si>
  <si>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</si>
  <si>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</si>
  <si>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</si>
  <si>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</si>
  <si>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</si>
  <si>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</si>
  <si>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</si>
  <si>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</si>
  <si>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</si>
  <si>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</si>
  <si>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</si>
  <si>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</si>
  <si>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</si>
  <si>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</si>
  <si>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</si>
  <si>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</si>
  <si>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</si>
  <si>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</si>
  <si>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</si>
  <si>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</si>
  <si>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</si>
  <si>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</si>
  <si>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</si>
  <si>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</si>
  <si>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</si>
  <si>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</si>
  <si>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</si>
  <si>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</si>
  <si>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</si>
  <si>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</si>
  <si>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</si>
  <si>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</si>
  <si>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</si>
  <si>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</si>
  <si>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</si>
  <si>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</si>
  <si>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</si>
  <si>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</si>
  <si>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</si>
  <si>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</si>
  <si>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</si>
  <si>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</si>
  <si>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</si>
  <si>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</si>
  <si>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LTPZ</t>
  </si>
  <si>
    <t>IGLB</t>
  </si>
  <si>
    <t>GOIL</t>
  </si>
  <si>
    <t>PLD</t>
  </si>
  <si>
    <t>FM</t>
  </si>
  <si>
    <t>COIL</t>
  </si>
  <si>
    <t>TMO</t>
  </si>
  <si>
    <t>GBS</t>
  </si>
  <si>
    <t>GBX</t>
  </si>
  <si>
    <t>F</t>
  </si>
  <si>
    <t>IJS</t>
  </si>
  <si>
    <t>MMC</t>
  </si>
  <si>
    <t>PKI</t>
  </si>
  <si>
    <t>BTS</t>
  </si>
  <si>
    <t>DRE</t>
  </si>
  <si>
    <t>PSA</t>
  </si>
  <si>
    <t>AZO</t>
  </si>
  <si>
    <t>ZW</t>
  </si>
  <si>
    <t>DGX</t>
  </si>
  <si>
    <t>PG</t>
  </si>
  <si>
    <t>TSR20</t>
  </si>
  <si>
    <t>EXC</t>
  </si>
  <si>
    <t>NEE</t>
  </si>
  <si>
    <t>HYD</t>
  </si>
  <si>
    <t>KE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</si>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</sst>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0" fillId="2" borderId="1" xfId="0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5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4" totalsRowShown="0" headerRowDxfId="13" dataDxfId="11" headerRowBorderDxfId="12" tableBorderDxfId="10" totalsRowBorderDxfId="9">
  <autoFilter ref="A10:I64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6"/>
  <sheetViews>
    <sheetView tabSelected="1" zoomScaleNormal="100" workbookViewId="0">
      <selection activeCell="A8" sqref="A8:B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1" t="s">
        <v>0</v>
      </c>
      <c r="B1" s="61"/>
      <c r="C1" s="26">
        <v>44571</v>
      </c>
      <c r="E1" s="28"/>
      <c r="F1" s="28"/>
      <c r="H1" s="29"/>
    </row>
    <row r="2" spans="1:13" s="27" customFormat="1" ht="12.75">
      <c r="A2" s="61" t="s">
        <v>11</v>
      </c>
      <c r="B2" s="61"/>
      <c r="C2" s="30">
        <f>C8/C7</f>
        <v>3.3581697478848636</v>
      </c>
      <c r="D2" s="59"/>
      <c r="E2" s="32"/>
      <c r="F2" s="33"/>
      <c r="H2" s="53"/>
    </row>
    <row r="3" spans="1:13" s="27" customFormat="1" ht="15" customHeight="1">
      <c r="A3" s="62" t="s">
        <v>12</v>
      </c>
      <c r="B3" s="62"/>
      <c r="C3" s="38">
        <f>(C8-SUM(H35:H47))/C7</f>
        <v>1.8357990811297293</v>
      </c>
      <c r="D3" s="51"/>
      <c r="E3" s="32"/>
      <c r="F3" s="33"/>
      <c r="H3" s="34"/>
    </row>
    <row r="4" spans="1:13" s="27" customFormat="1" ht="12.75">
      <c r="A4" s="61" t="s">
        <v>9</v>
      </c>
      <c r="B4" s="61"/>
      <c r="C4" s="35">
        <v>58778700</v>
      </c>
      <c r="D4" s="52"/>
      <c r="E4" s="36"/>
      <c r="F4" s="36"/>
      <c r="H4" s="34"/>
    </row>
    <row r="5" spans="1:13" s="27" customFormat="1" ht="12.75">
      <c r="A5" s="61" t="s">
        <v>7</v>
      </c>
      <c r="B5" s="61"/>
      <c r="C5" s="35">
        <v>0</v>
      </c>
      <c r="D5" s="31"/>
      <c r="E5" s="31"/>
      <c r="F5" s="36"/>
      <c r="H5" s="34"/>
    </row>
    <row r="6" spans="1:13" s="27" customFormat="1" ht="12.75">
      <c r="A6" s="61" t="s">
        <v>8</v>
      </c>
      <c r="B6" s="61"/>
      <c r="C6" s="35">
        <v>0</v>
      </c>
      <c r="D6" s="52"/>
      <c r="E6" s="36"/>
      <c r="F6" s="36"/>
      <c r="H6" s="34"/>
    </row>
    <row r="7" spans="1:13" s="27" customFormat="1" ht="12.75">
      <c r="A7" s="61" t="s">
        <v>10</v>
      </c>
      <c r="B7" s="61"/>
      <c r="C7" s="35">
        <f>C4+C5-C6</f>
        <v>58778700</v>
      </c>
      <c r="D7" s="52"/>
      <c r="E7" s="36"/>
      <c r="F7" s="36"/>
      <c r="G7" s="40"/>
    </row>
    <row r="8" spans="1:13" s="27" customFormat="1" ht="14.25" customHeight="1">
      <c r="A8" s="62" t="s">
        <v>6</v>
      </c>
      <c r="B8" s="62"/>
      <c r="C8" s="23" cm="1">
        <f t="array" ref="C8">SUM(ABS(Table1[Target allocation ($)]))</f>
        <v>197388852.16000003</v>
      </c>
      <c r="D8" s="52"/>
      <c r="E8" s="36"/>
      <c r="F8" s="36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3" s="2" customFormat="1">
      <c r="A11" s="17" t="s">
        <v>33</v>
      </c>
      <c r="B11" s="17" t="s">
        <v>16</v>
      </c>
      <c r="C11" s="39">
        <v>400</v>
      </c>
      <c r="D11" s="17">
        <v>988</v>
      </c>
      <c r="E11" s="17">
        <v>988</v>
      </c>
      <c r="F11" s="17">
        <f>Table1[[#This Row],[New position]]-Table1[[#This Row],[Old position]]</f>
        <v>0</v>
      </c>
      <c r="G11" s="25">
        <v>0.14899999999999999</v>
      </c>
      <c r="H11" s="20">
        <v>391487.99</v>
      </c>
      <c r="I11" s="21"/>
      <c r="J11"/>
      <c r="K11" s="55"/>
      <c r="L11" s="49"/>
    </row>
    <row r="12" spans="1:13">
      <c r="A12" s="17" t="s">
        <v>39</v>
      </c>
      <c r="B12" s="17" t="s">
        <v>16</v>
      </c>
      <c r="C12" s="39">
        <v>207.95</v>
      </c>
      <c r="D12" s="17">
        <v>3648</v>
      </c>
      <c r="E12" s="17">
        <v>3648</v>
      </c>
      <c r="F12" s="17">
        <f>Table1[[#This Row],[New position]]-Table1[[#This Row],[Old position]]</f>
        <v>0</v>
      </c>
      <c r="G12" s="25">
        <v>0.29799999999999999</v>
      </c>
      <c r="H12" s="20">
        <v>782975.98</v>
      </c>
      <c r="I12" s="11"/>
      <c r="K12" s="55"/>
      <c r="L12" s="49"/>
      <c r="M12" s="2"/>
    </row>
    <row r="13" spans="1:13">
      <c r="A13" s="17" t="s">
        <v>45</v>
      </c>
      <c r="B13" s="17" t="s">
        <v>16</v>
      </c>
      <c r="C13" s="39">
        <v>216.42</v>
      </c>
      <c r="D13" s="17">
        <v>3558</v>
      </c>
      <c r="E13" s="17">
        <v>3558</v>
      </c>
      <c r="F13" s="17">
        <f>Table1[[#This Row],[New position]]-Table1[[#This Row],[Old position]]</f>
        <v>0</v>
      </c>
      <c r="G13" s="25">
        <v>0.29799999999999999</v>
      </c>
      <c r="H13" s="20">
        <v>782975.98</v>
      </c>
      <c r="I13" s="11"/>
      <c r="K13" s="55"/>
      <c r="L13" s="49"/>
      <c r="M13" s="2"/>
    </row>
    <row r="14" spans="1:13">
      <c r="A14" s="17" t="s">
        <v>51</v>
      </c>
      <c r="B14" s="17" t="s">
        <v>16</v>
      </c>
      <c r="C14" s="39">
        <v>161.77000000000001</v>
      </c>
      <c r="D14" s="17">
        <v>4934</v>
      </c>
      <c r="E14" s="17">
        <v>4934</v>
      </c>
      <c r="F14" s="17">
        <f>Table1[[#This Row],[New position]]-Table1[[#This Row],[Old position]]</f>
        <v>0</v>
      </c>
      <c r="G14" s="25">
        <v>0.29799999999999999</v>
      </c>
      <c r="H14" s="20">
        <v>782975.98</v>
      </c>
      <c r="I14" s="11"/>
      <c r="K14" s="55"/>
      <c r="L14" s="49"/>
      <c r="M14" s="2"/>
    </row>
    <row r="15" spans="1:13">
      <c r="A15" s="17" t="s">
        <v>55</v>
      </c>
      <c r="B15" s="17" t="s">
        <v>16</v>
      </c>
      <c r="C15" s="39">
        <v>153.72999999999999</v>
      </c>
      <c r="D15" s="17">
        <v>5038</v>
      </c>
      <c r="E15" s="17">
        <v>5038</v>
      </c>
      <c r="F15" s="17">
        <f>Table1[[#This Row],[New position]]-Table1[[#This Row],[Old position]]</f>
        <v>0</v>
      </c>
      <c r="G15" s="25">
        <v>0.29799999999999999</v>
      </c>
      <c r="H15" s="20">
        <v>782975.98</v>
      </c>
      <c r="I15" s="48"/>
      <c r="K15" s="55"/>
      <c r="L15" s="49"/>
      <c r="M15" s="2"/>
    </row>
    <row r="16" spans="1:13">
      <c r="A16" s="17" t="s">
        <v>58</v>
      </c>
      <c r="B16" s="17" t="s">
        <v>16</v>
      </c>
      <c r="C16" s="39">
        <v>607.07000000000005</v>
      </c>
      <c r="D16" s="17">
        <v>1284</v>
      </c>
      <c r="E16" s="17">
        <v>1284</v>
      </c>
      <c r="F16" s="17">
        <f>Table1[[#This Row],[New position]]-Table1[[#This Row],[Old position]]</f>
        <v>0</v>
      </c>
      <c r="G16" s="25">
        <v>0.29799999999999999</v>
      </c>
      <c r="H16" s="20">
        <v>782975.98</v>
      </c>
      <c r="I16" s="11"/>
      <c r="K16" s="55"/>
      <c r="L16" s="49"/>
      <c r="M16" s="2"/>
    </row>
    <row r="17" spans="1:16">
      <c r="A17" s="17" t="s">
        <v>61</v>
      </c>
      <c r="B17" s="17" t="s">
        <v>16</v>
      </c>
      <c r="C17" s="39">
        <v>24.25</v>
      </c>
      <c r="D17" s="17">
        <v>33263</v>
      </c>
      <c r="E17" s="17">
        <v>33263</v>
      </c>
      <c r="F17" s="17">
        <f>Table1[[#This Row],[New position]]-Table1[[#This Row],[Old position]]</f>
        <v>0</v>
      </c>
      <c r="G17" s="25">
        <v>0.29799999999999999</v>
      </c>
      <c r="H17" s="20">
        <v>782975.98</v>
      </c>
      <c r="I17" s="11"/>
      <c r="K17" s="55"/>
      <c r="L17" s="49"/>
      <c r="M17" s="2"/>
    </row>
    <row r="18" spans="1:16">
      <c r="A18" s="17" t="s">
        <v>63</v>
      </c>
      <c r="B18" s="17" t="s">
        <v>16</v>
      </c>
      <c r="C18" s="39">
        <v>163.81</v>
      </c>
      <c r="D18" s="17">
        <v>4819</v>
      </c>
      <c r="E18" s="17">
        <v>4819</v>
      </c>
      <c r="F18" s="17">
        <f>Table1[[#This Row],[New position]]-Table1[[#This Row],[Old position]]</f>
        <v>0</v>
      </c>
      <c r="G18" s="25">
        <v>0.29799999999999999</v>
      </c>
      <c r="H18" s="20">
        <v>782975.98</v>
      </c>
      <c r="I18" s="11"/>
      <c r="K18" s="55"/>
      <c r="L18" s="49"/>
      <c r="M18" s="2"/>
    </row>
    <row r="19" spans="1:16">
      <c r="A19" s="17" t="s">
        <v>64</v>
      </c>
      <c r="B19" s="17" t="s">
        <v>16</v>
      </c>
      <c r="C19" s="39">
        <v>181.65</v>
      </c>
      <c r="D19" s="17">
        <v>4387</v>
      </c>
      <c r="E19" s="17">
        <v>4387</v>
      </c>
      <c r="F19" s="17">
        <f>Table1[[#This Row],[New position]]-Table1[[#This Row],[Old position]]</f>
        <v>0</v>
      </c>
      <c r="G19" s="25">
        <v>0.29799999999999999</v>
      </c>
      <c r="H19" s="20">
        <v>782975.98</v>
      </c>
      <c r="I19" s="11"/>
      <c r="K19" s="55"/>
      <c r="L19" s="49"/>
      <c r="M19" s="2"/>
    </row>
    <row r="20" spans="1:16">
      <c r="A20" s="17" t="s">
        <v>66</v>
      </c>
      <c r="B20" s="17" t="s">
        <v>16</v>
      </c>
      <c r="C20" s="39">
        <v>60.21</v>
      </c>
      <c r="D20" s="17">
        <v>12799</v>
      </c>
      <c r="E20" s="17">
        <v>12799</v>
      </c>
      <c r="F20" s="17">
        <f>Table1[[#This Row],[New position]]-Table1[[#This Row],[Old position]]</f>
        <v>0</v>
      </c>
      <c r="G20" s="25">
        <v>0.29799999999999999</v>
      </c>
      <c r="H20" s="20">
        <v>782975.98</v>
      </c>
      <c r="I20" s="50"/>
      <c r="K20" s="55"/>
      <c r="L20" s="49"/>
      <c r="M20" s="2"/>
      <c r="P20" s="56"/>
    </row>
    <row r="21" spans="1:16">
      <c r="A21" s="17" t="s">
        <v>67</v>
      </c>
      <c r="B21" s="17" t="s">
        <v>16</v>
      </c>
      <c r="C21" s="39">
        <v>356.73</v>
      </c>
      <c r="D21" s="17">
        <v>2196</v>
      </c>
      <c r="E21" s="17">
        <v>2196</v>
      </c>
      <c r="F21" s="17">
        <f>Table1[[#This Row],[New position]]-Table1[[#This Row],[Old position]]</f>
        <v>0</v>
      </c>
      <c r="G21" s="25">
        <v>0.29799999999999999</v>
      </c>
      <c r="H21" s="20">
        <v>782975.98</v>
      </c>
      <c r="I21" s="11"/>
      <c r="K21" s="55"/>
      <c r="L21" s="49"/>
      <c r="M21" s="2"/>
    </row>
    <row r="22" spans="1:16">
      <c r="A22" s="17" t="s">
        <v>68</v>
      </c>
      <c r="B22" s="17" t="s">
        <v>16</v>
      </c>
      <c r="C22" s="39">
        <v>2014.77</v>
      </c>
      <c r="D22" s="17">
        <v>391</v>
      </c>
      <c r="E22" s="17">
        <v>391</v>
      </c>
      <c r="F22" s="17">
        <f>Table1[[#This Row],[New position]]-Table1[[#This Row],[Old position]]</f>
        <v>0</v>
      </c>
      <c r="G22" s="25">
        <v>0.29799999999999999</v>
      </c>
      <c r="H22" s="20">
        <v>782975.98</v>
      </c>
      <c r="I22" s="11"/>
      <c r="K22" s="55"/>
      <c r="L22" s="49"/>
      <c r="M22" s="2"/>
    </row>
    <row r="23" spans="1:16">
      <c r="A23" s="17" t="s">
        <v>70</v>
      </c>
      <c r="B23" s="17" t="s">
        <v>16</v>
      </c>
      <c r="C23" s="39">
        <v>155.87</v>
      </c>
      <c r="D23" s="17">
        <v>5049</v>
      </c>
      <c r="E23" s="17">
        <v>5049</v>
      </c>
      <c r="F23" s="17">
        <f>Table1[[#This Row],[New position]]-Table1[[#This Row],[Old position]]</f>
        <v>0</v>
      </c>
      <c r="G23" s="25">
        <v>0.29799999999999999</v>
      </c>
      <c r="H23" s="20">
        <v>782975.98</v>
      </c>
      <c r="I23" s="11"/>
      <c r="K23" s="55"/>
      <c r="L23" s="49"/>
      <c r="M23" s="2"/>
    </row>
    <row r="24" spans="1:16">
      <c r="A24" s="17" t="s">
        <v>71</v>
      </c>
      <c r="B24" s="17" t="s">
        <v>16</v>
      </c>
      <c r="C24" s="39">
        <v>162.69999999999999</v>
      </c>
      <c r="D24" s="17">
        <v>4848</v>
      </c>
      <c r="E24" s="17">
        <v>4848</v>
      </c>
      <c r="F24" s="17">
        <f>Table1[[#This Row],[New position]]-Table1[[#This Row],[Old position]]</f>
        <v>0</v>
      </c>
      <c r="G24" s="25">
        <v>0.29799999999999999</v>
      </c>
      <c r="H24" s="20">
        <v>782975.98</v>
      </c>
      <c r="I24" s="11"/>
      <c r="K24" s="55"/>
      <c r="L24" s="49"/>
      <c r="M24" s="2"/>
    </row>
    <row r="25" spans="1:16">
      <c r="A25" s="17" t="s">
        <v>73</v>
      </c>
      <c r="B25" s="17" t="s">
        <v>16</v>
      </c>
      <c r="C25" s="39">
        <v>56.64</v>
      </c>
      <c r="D25" s="17">
        <v>13943</v>
      </c>
      <c r="E25" s="17">
        <v>13943</v>
      </c>
      <c r="F25" s="17">
        <f>Table1[[#This Row],[New position]]-Table1[[#This Row],[Old position]]</f>
        <v>0</v>
      </c>
      <c r="G25" s="25">
        <v>0.29799999999999999</v>
      </c>
      <c r="H25" s="20">
        <v>782975.98</v>
      </c>
      <c r="I25" s="11"/>
      <c r="K25" s="55"/>
      <c r="L25" s="49"/>
      <c r="M25" s="2"/>
    </row>
    <row r="26" spans="1:16">
      <c r="A26" s="17" t="s">
        <v>74</v>
      </c>
      <c r="B26" s="17" t="s">
        <v>16</v>
      </c>
      <c r="C26" s="39">
        <v>87.6</v>
      </c>
      <c r="D26" s="17">
        <v>4426</v>
      </c>
      <c r="E26" s="17">
        <v>4426</v>
      </c>
      <c r="F26" s="17">
        <f>Table1[[#This Row],[New position]]-Table1[[#This Row],[Old position]]</f>
        <v>0</v>
      </c>
      <c r="G26" s="25">
        <v>0.14899999999999999</v>
      </c>
      <c r="H26" s="20">
        <v>391487.99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379.69</v>
      </c>
      <c r="D27" s="17">
        <v>189072</v>
      </c>
      <c r="E27" s="17">
        <v>189072</v>
      </c>
      <c r="F27" s="17">
        <f>Table1[[#This Row],[New position]]-Table1[[#This Row],[Old position]]</f>
        <v>0</v>
      </c>
      <c r="G27" s="25">
        <v>27.17</v>
      </c>
      <c r="H27" s="20">
        <v>71506103.5</v>
      </c>
      <c r="I27" s="11"/>
      <c r="K27" s="55"/>
      <c r="L27" s="49"/>
      <c r="M27" s="2"/>
    </row>
    <row r="28" spans="1:16">
      <c r="A28" s="17" t="s">
        <v>31</v>
      </c>
      <c r="B28" s="17" t="s">
        <v>16</v>
      </c>
      <c r="C28" s="39">
        <v>61.55</v>
      </c>
      <c r="D28" s="17">
        <v>21400</v>
      </c>
      <c r="E28" s="17">
        <v>21400</v>
      </c>
      <c r="F28" s="17">
        <f>Table1[[#This Row],[New position]]-Table1[[#This Row],[Old position]]</f>
        <v>0</v>
      </c>
      <c r="G28" s="25">
        <v>0.48099999999999998</v>
      </c>
      <c r="H28" s="20">
        <v>1266289.28</v>
      </c>
      <c r="I28" s="11"/>
      <c r="K28" s="55"/>
      <c r="L28" s="49"/>
      <c r="M28" s="2"/>
    </row>
    <row r="29" spans="1:16">
      <c r="A29" s="17" t="s">
        <v>40</v>
      </c>
      <c r="B29" s="17" t="s">
        <v>16</v>
      </c>
      <c r="C29" s="39">
        <v>66.459999999999994</v>
      </c>
      <c r="D29" s="17">
        <v>18842</v>
      </c>
      <c r="E29" s="17">
        <v>18842</v>
      </c>
      <c r="F29" s="17">
        <f>Table1[[#This Row],[New position]]-Table1[[#This Row],[Old position]]</f>
        <v>0</v>
      </c>
      <c r="G29" s="25">
        <v>0.48099999999999998</v>
      </c>
      <c r="H29" s="20">
        <v>1266289.28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2.31</v>
      </c>
      <c r="D30" s="17">
        <v>556100</v>
      </c>
      <c r="E30" s="17">
        <v>556100</v>
      </c>
      <c r="F30" s="17">
        <f>Table1[[#This Row],[New position]]-Table1[[#This Row],[Old position]]</f>
        <v>0</v>
      </c>
      <c r="G30" s="25">
        <v>0.48099999999999998</v>
      </c>
      <c r="H30" s="20">
        <v>1266289.28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3.06</v>
      </c>
      <c r="D31" s="17">
        <v>432500</v>
      </c>
      <c r="E31" s="17">
        <v>432500</v>
      </c>
      <c r="F31" s="17">
        <f>Table1[[#This Row],[New position]]-Table1[[#This Row],[Old position]]</f>
        <v>0</v>
      </c>
      <c r="G31" s="25">
        <v>0.48099999999999998</v>
      </c>
      <c r="H31" s="20">
        <v>1266289.28</v>
      </c>
      <c r="I31" s="11"/>
      <c r="K31" s="55"/>
      <c r="L31" s="49"/>
      <c r="M31" s="2"/>
    </row>
    <row r="32" spans="1:16">
      <c r="A32" s="17" t="s">
        <v>62</v>
      </c>
      <c r="B32" s="17" t="s">
        <v>16</v>
      </c>
      <c r="C32" s="39">
        <v>105.75</v>
      </c>
      <c r="D32" s="17">
        <v>12187</v>
      </c>
      <c r="E32" s="17">
        <v>12187</v>
      </c>
      <c r="F32" s="17">
        <f>Table1[[#This Row],[New position]]-Table1[[#This Row],[Old position]]</f>
        <v>0</v>
      </c>
      <c r="G32" s="25">
        <v>0.48099999999999998</v>
      </c>
      <c r="H32" s="20">
        <v>1266289.28</v>
      </c>
      <c r="I32" s="11"/>
      <c r="K32" s="55"/>
      <c r="L32" s="49"/>
      <c r="M32" s="2"/>
    </row>
    <row r="33" spans="1:13">
      <c r="A33" s="17" t="s">
        <v>44</v>
      </c>
      <c r="B33" s="17" t="s">
        <v>16</v>
      </c>
      <c r="C33" s="39">
        <v>41.9</v>
      </c>
      <c r="D33" s="17">
        <v>30828</v>
      </c>
      <c r="E33" s="17">
        <v>30828</v>
      </c>
      <c r="F33" s="17">
        <f>Table1[[#This Row],[New position]]-Table1[[#This Row],[Old position]]</f>
        <v>0</v>
      </c>
      <c r="G33" s="25">
        <v>0.48099999999999998</v>
      </c>
      <c r="H33" s="20">
        <v>1266289.28</v>
      </c>
      <c r="I33" s="11"/>
      <c r="K33" s="55"/>
      <c r="L33" s="49"/>
      <c r="M33" s="2"/>
    </row>
    <row r="34" spans="1:13">
      <c r="A34" s="17" t="s">
        <v>56</v>
      </c>
      <c r="B34" s="17" t="s">
        <v>16</v>
      </c>
      <c r="C34" s="39">
        <v>34.520000000000003</v>
      </c>
      <c r="D34" s="17">
        <v>37661</v>
      </c>
      <c r="E34" s="17">
        <v>37661</v>
      </c>
      <c r="F34" s="17">
        <f>Table1[[#This Row],[New position]]-Table1[[#This Row],[Old position]]</f>
        <v>0</v>
      </c>
      <c r="G34" s="25">
        <v>0.48099999999999998</v>
      </c>
      <c r="H34" s="20">
        <v>1266289.28</v>
      </c>
      <c r="I34" s="54"/>
      <c r="K34" s="55"/>
      <c r="L34" s="49"/>
      <c r="M34" s="2"/>
    </row>
    <row r="35" spans="1:13">
      <c r="A35" s="17" t="s">
        <v>41</v>
      </c>
      <c r="B35" s="17" t="s">
        <v>16</v>
      </c>
      <c r="C35" s="39">
        <v>105.11</v>
      </c>
      <c r="D35" s="17">
        <v>126646</v>
      </c>
      <c r="E35" s="17">
        <v>126646</v>
      </c>
      <c r="F35" s="17">
        <f>Table1[[#This Row],[New position]]-Table1[[#This Row],[Old position]]</f>
        <v>0</v>
      </c>
      <c r="G35" s="25">
        <v>5</v>
      </c>
      <c r="H35" s="20">
        <v>13159260.109999999</v>
      </c>
      <c r="I35" s="54"/>
      <c r="K35" s="55"/>
      <c r="L35" s="49"/>
      <c r="M35" s="2"/>
    </row>
    <row r="36" spans="1:13">
      <c r="A36" s="17" t="s">
        <v>52</v>
      </c>
      <c r="B36" s="17" t="s">
        <v>16</v>
      </c>
      <c r="C36" s="39">
        <v>85.57</v>
      </c>
      <c r="D36" s="17">
        <v>46380</v>
      </c>
      <c r="E36" s="17">
        <v>46380</v>
      </c>
      <c r="F36" s="17">
        <f>Table1[[#This Row],[New position]]-Table1[[#This Row],[Old position]]</f>
        <v>0</v>
      </c>
      <c r="G36" s="25">
        <v>1.5</v>
      </c>
      <c r="H36" s="20">
        <v>3947778.03</v>
      </c>
      <c r="I36" s="11"/>
      <c r="K36" s="55"/>
      <c r="L36" s="49"/>
      <c r="M36" s="2"/>
    </row>
    <row r="37" spans="1:13">
      <c r="A37" s="17" t="s">
        <v>47</v>
      </c>
      <c r="B37" s="17" t="s">
        <v>17</v>
      </c>
      <c r="C37" s="39">
        <v>128203.13</v>
      </c>
      <c r="D37" s="17">
        <v>31</v>
      </c>
      <c r="E37" s="17">
        <v>31</v>
      </c>
      <c r="F37" s="17">
        <f>Table1[[#This Row],[New position]]-Table1[[#This Row],[Old position]]</f>
        <v>0</v>
      </c>
      <c r="G37" s="25">
        <v>1.5</v>
      </c>
      <c r="H37" s="20">
        <v>3947778.03</v>
      </c>
      <c r="I37" s="47"/>
      <c r="K37" s="55"/>
      <c r="L37" s="49"/>
      <c r="M37" s="2"/>
    </row>
    <row r="38" spans="1:13">
      <c r="A38" s="17" t="s">
        <v>46</v>
      </c>
      <c r="B38" s="17" t="s">
        <v>17</v>
      </c>
      <c r="C38" s="39">
        <v>155031.26999999999</v>
      </c>
      <c r="D38" s="17">
        <v>26</v>
      </c>
      <c r="E38" s="17">
        <v>26</v>
      </c>
      <c r="F38" s="17">
        <f>Table1[[#This Row],[New position]]-Table1[[#This Row],[Old position]]</f>
        <v>0</v>
      </c>
      <c r="G38" s="25">
        <v>1.5</v>
      </c>
      <c r="H38" s="20">
        <v>3947778.03</v>
      </c>
      <c r="I38" s="11"/>
      <c r="K38" s="55"/>
      <c r="L38" s="49"/>
      <c r="M38" s="2"/>
    </row>
    <row r="39" spans="1:13">
      <c r="A39" s="17" t="s">
        <v>18</v>
      </c>
      <c r="B39" s="17" t="s">
        <v>17</v>
      </c>
      <c r="C39" s="39">
        <v>217601.56</v>
      </c>
      <c r="D39" s="17">
        <v>61</v>
      </c>
      <c r="E39" s="17">
        <v>61</v>
      </c>
      <c r="F39" s="17">
        <f>Table1[[#This Row],[New position]]-Table1[[#This Row],[Old position]]</f>
        <v>0</v>
      </c>
      <c r="G39" s="25">
        <v>5</v>
      </c>
      <c r="H39" s="20">
        <v>13159260.109999999</v>
      </c>
      <c r="I39" s="11"/>
      <c r="K39" s="55"/>
      <c r="L39" s="49"/>
      <c r="M39" s="2"/>
    </row>
    <row r="40" spans="1:13">
      <c r="A40" s="17" t="s">
        <v>26</v>
      </c>
      <c r="B40" s="17" t="s">
        <v>17</v>
      </c>
      <c r="C40" s="39">
        <v>226523.44</v>
      </c>
      <c r="D40" s="17">
        <v>59</v>
      </c>
      <c r="E40" s="17">
        <v>59</v>
      </c>
      <c r="F40" s="17">
        <f>Table1[[#This Row],[New position]]-Table1[[#This Row],[Old position]]</f>
        <v>0</v>
      </c>
      <c r="G40" s="25">
        <v>5</v>
      </c>
      <c r="H40" s="20">
        <v>13159260.109999999</v>
      </c>
      <c r="I40" s="11"/>
      <c r="K40" s="55"/>
      <c r="L40" s="49"/>
      <c r="M40" s="2"/>
    </row>
    <row r="41" spans="1:13">
      <c r="A41" s="17" t="s">
        <v>50</v>
      </c>
      <c r="B41" s="17" t="s">
        <v>16</v>
      </c>
      <c r="C41" s="39">
        <v>5.81</v>
      </c>
      <c r="D41" s="17">
        <v>1383398</v>
      </c>
      <c r="E41" s="17">
        <v>1383398</v>
      </c>
      <c r="F41" s="17">
        <f>Table1[[#This Row],[New position]]-Table1[[#This Row],[Old position]]</f>
        <v>0</v>
      </c>
      <c r="G41" s="25">
        <v>3</v>
      </c>
      <c r="H41" s="20">
        <v>7895556.0599999996</v>
      </c>
      <c r="I41" s="46"/>
      <c r="K41" s="55"/>
      <c r="L41" s="49"/>
      <c r="M41" s="2"/>
    </row>
    <row r="42" spans="1:13">
      <c r="A42" s="17" t="s">
        <v>53</v>
      </c>
      <c r="B42" s="17" t="s">
        <v>16</v>
      </c>
      <c r="C42" s="39">
        <v>67.5</v>
      </c>
      <c r="D42" s="17">
        <v>58870</v>
      </c>
      <c r="E42" s="17">
        <v>58870</v>
      </c>
      <c r="F42" s="17">
        <f>Table1[[#This Row],[New position]]-Table1[[#This Row],[Old position]]</f>
        <v>0</v>
      </c>
      <c r="G42" s="25">
        <v>1.5</v>
      </c>
      <c r="H42" s="20">
        <v>3947778.03</v>
      </c>
      <c r="I42" s="11"/>
      <c r="K42" s="55"/>
      <c r="L42" s="49"/>
      <c r="M42" s="2"/>
    </row>
    <row r="43" spans="1:13" ht="14.25" customHeight="1">
      <c r="A43" s="17" t="s">
        <v>59</v>
      </c>
      <c r="B43" s="17" t="s">
        <v>17</v>
      </c>
      <c r="C43" s="39">
        <v>126909.73</v>
      </c>
      <c r="D43" s="17">
        <v>63</v>
      </c>
      <c r="E43" s="17">
        <v>63</v>
      </c>
      <c r="F43" s="17">
        <f>Table1[[#This Row],[New position]]-Table1[[#This Row],[Old position]]</f>
        <v>0</v>
      </c>
      <c r="G43" s="25">
        <v>3</v>
      </c>
      <c r="H43" s="20">
        <v>7895556.0599999996</v>
      </c>
      <c r="I43" s="48"/>
      <c r="K43" s="55"/>
      <c r="L43" s="49"/>
      <c r="M43" s="2"/>
    </row>
    <row r="44" spans="1:13" ht="14.25" customHeight="1">
      <c r="A44" s="17" t="s">
        <v>60</v>
      </c>
      <c r="B44" s="17" t="s">
        <v>17</v>
      </c>
      <c r="C44" s="39">
        <v>230268.94</v>
      </c>
      <c r="D44" s="17">
        <v>17</v>
      </c>
      <c r="E44" s="17">
        <v>17</v>
      </c>
      <c r="F44" s="17">
        <f>Table1[[#This Row],[New position]]-Table1[[#This Row],[Old position]]</f>
        <v>0</v>
      </c>
      <c r="G44" s="25">
        <v>1.5</v>
      </c>
      <c r="H44" s="20">
        <v>3947778.03</v>
      </c>
      <c r="I44" s="11"/>
      <c r="K44" s="55"/>
      <c r="L44" s="49"/>
      <c r="M44" s="2"/>
    </row>
    <row r="45" spans="1:13" ht="14.25" customHeight="1">
      <c r="A45" s="17" t="s">
        <v>65</v>
      </c>
      <c r="B45" s="17" t="s">
        <v>17</v>
      </c>
      <c r="C45" s="39">
        <v>128020.4</v>
      </c>
      <c r="D45" s="17">
        <v>63</v>
      </c>
      <c r="E45" s="17">
        <v>63</v>
      </c>
      <c r="F45" s="17">
        <f>Table1[[#This Row],[New position]]-Table1[[#This Row],[Old position]]</f>
        <v>0</v>
      </c>
      <c r="G45" s="25">
        <v>3</v>
      </c>
      <c r="H45" s="20">
        <v>7895556.0599999996</v>
      </c>
      <c r="I45" s="11"/>
      <c r="K45" s="55"/>
      <c r="L45" s="49"/>
      <c r="M45" s="2"/>
    </row>
    <row r="46" spans="1:13" ht="14.25" customHeight="1">
      <c r="A46" s="17" t="s">
        <v>75</v>
      </c>
      <c r="B46" s="17" t="s">
        <v>16</v>
      </c>
      <c r="C46" s="39">
        <v>62.02</v>
      </c>
      <c r="D46" s="17">
        <v>64513</v>
      </c>
      <c r="E46" s="17">
        <v>64513</v>
      </c>
      <c r="F46" s="17">
        <f>Table1[[#This Row],[New position]]-Table1[[#This Row],[Old position]]</f>
        <v>0</v>
      </c>
      <c r="G46" s="25">
        <v>1.5</v>
      </c>
      <c r="H46" s="20">
        <v>3947778.03</v>
      </c>
      <c r="I46" s="11"/>
      <c r="K46" s="55"/>
      <c r="L46" s="49"/>
      <c r="M46" s="2"/>
    </row>
    <row r="47" spans="1:13" ht="14.25" customHeight="1">
      <c r="A47" s="17" t="s">
        <v>42</v>
      </c>
      <c r="B47" s="17" t="s">
        <v>16</v>
      </c>
      <c r="C47" s="39">
        <v>34.22</v>
      </c>
      <c r="D47" s="17">
        <v>77909</v>
      </c>
      <c r="E47" s="17">
        <v>77909</v>
      </c>
      <c r="F47" s="17">
        <f>Table1[[#This Row],[New position]]-Table1[[#This Row],[Old position]]</f>
        <v>0</v>
      </c>
      <c r="G47" s="25">
        <v>1</v>
      </c>
      <c r="H47" s="20">
        <v>2631852.02</v>
      </c>
      <c r="I47" s="11"/>
      <c r="K47" s="55"/>
      <c r="L47" s="49"/>
      <c r="M47" s="2"/>
    </row>
    <row r="48" spans="1:13" ht="14.25" customHeight="1">
      <c r="A48" s="17" t="s">
        <v>19</v>
      </c>
      <c r="B48" s="17" t="s">
        <v>17</v>
      </c>
      <c r="C48" s="39">
        <v>97007.42</v>
      </c>
      <c r="D48" s="17">
        <v>19</v>
      </c>
      <c r="E48" s="17">
        <v>19</v>
      </c>
      <c r="F48" s="17">
        <f>Table1[[#This Row],[New position]]-Table1[[#This Row],[Old position]]</f>
        <v>0</v>
      </c>
      <c r="G48" s="25">
        <v>0.70599999999999996</v>
      </c>
      <c r="H48" s="20">
        <v>1857778.55</v>
      </c>
      <c r="I48" s="11"/>
      <c r="K48" s="55"/>
      <c r="L48" s="49"/>
      <c r="M48" s="2"/>
    </row>
    <row r="49" spans="1:16" ht="14.25" customHeight="1">
      <c r="A49" s="17" t="s">
        <v>20</v>
      </c>
      <c r="B49" s="17" t="s">
        <v>17</v>
      </c>
      <c r="C49" s="39">
        <v>72687.5</v>
      </c>
      <c r="D49" s="17">
        <v>0</v>
      </c>
      <c r="E49" s="17">
        <v>0</v>
      </c>
      <c r="F49" s="17">
        <f>Table1[[#This Row],[New position]]-Table1[[#This Row],[Old position]]</f>
        <v>0</v>
      </c>
      <c r="G49" s="25">
        <v>0.70599999999999996</v>
      </c>
      <c r="H49" s="20">
        <v>1857778.02</v>
      </c>
      <c r="I49" s="11"/>
      <c r="K49" s="55"/>
      <c r="L49" s="49"/>
      <c r="M49" s="2"/>
    </row>
    <row r="50" spans="1:16">
      <c r="A50" s="17" t="s">
        <v>27</v>
      </c>
      <c r="B50" s="17" t="s">
        <v>17</v>
      </c>
      <c r="C50" s="39">
        <v>105764.39</v>
      </c>
      <c r="D50" s="17">
        <v>18</v>
      </c>
      <c r="E50" s="17">
        <v>18</v>
      </c>
      <c r="F50" s="17">
        <f>Table1[[#This Row],[New position]]-Table1[[#This Row],[Old position]]</f>
        <v>0</v>
      </c>
      <c r="G50" s="25">
        <v>0.70599999999999996</v>
      </c>
      <c r="H50" s="20">
        <v>1857778.55</v>
      </c>
      <c r="I50" s="11"/>
      <c r="K50" s="55"/>
      <c r="L50" s="49"/>
      <c r="M50" s="2"/>
    </row>
    <row r="51" spans="1:16">
      <c r="A51" s="17" t="s">
        <v>57</v>
      </c>
      <c r="B51" s="17" t="s">
        <v>17</v>
      </c>
      <c r="C51" s="39">
        <v>81910</v>
      </c>
      <c r="D51" s="17">
        <v>23</v>
      </c>
      <c r="E51" s="17">
        <v>23</v>
      </c>
      <c r="F51" s="17">
        <f>Table1[[#This Row],[New position]]-Table1[[#This Row],[Old position]]</f>
        <v>0</v>
      </c>
      <c r="G51" s="25">
        <v>0.70599999999999996</v>
      </c>
      <c r="H51" s="20">
        <v>1857778.55</v>
      </c>
      <c r="I51" s="11"/>
      <c r="K51" s="55"/>
      <c r="L51" s="49"/>
      <c r="M51" s="2"/>
    </row>
    <row r="52" spans="1:16">
      <c r="A52" s="17" t="s">
        <v>54</v>
      </c>
      <c r="B52" s="17" t="s">
        <v>17</v>
      </c>
      <c r="C52" s="39">
        <v>71400</v>
      </c>
      <c r="D52" s="17">
        <v>27</v>
      </c>
      <c r="E52" s="17">
        <v>27</v>
      </c>
      <c r="F52" s="17">
        <f>Table1[[#This Row],[New position]]-Table1[[#This Row],[Old position]]</f>
        <v>0</v>
      </c>
      <c r="G52" s="25">
        <v>0.70599999999999996</v>
      </c>
      <c r="H52" s="20">
        <v>1857778.55</v>
      </c>
      <c r="I52" s="11"/>
      <c r="K52" s="55"/>
      <c r="L52" s="49"/>
      <c r="M52" s="2"/>
      <c r="P52" s="57"/>
    </row>
    <row r="53" spans="1:16">
      <c r="A53" s="17" t="s">
        <v>43</v>
      </c>
      <c r="B53" s="17" t="s">
        <v>17</v>
      </c>
      <c r="C53" s="39">
        <v>33650</v>
      </c>
      <c r="D53" s="17">
        <v>28</v>
      </c>
      <c r="E53" s="17">
        <v>28</v>
      </c>
      <c r="F53" s="17">
        <f>Table1[[#This Row],[New position]]-Table1[[#This Row],[Old position]]</f>
        <v>0</v>
      </c>
      <c r="G53" s="25">
        <v>0.35299999999999998</v>
      </c>
      <c r="H53" s="20">
        <v>928889.01</v>
      </c>
      <c r="I53" s="11"/>
      <c r="K53" s="55"/>
      <c r="L53" s="49"/>
      <c r="M53" s="2"/>
    </row>
    <row r="54" spans="1:16">
      <c r="A54" s="17" t="s">
        <v>36</v>
      </c>
      <c r="B54" s="17" t="s">
        <v>17</v>
      </c>
      <c r="C54" s="39">
        <v>89343.73</v>
      </c>
      <c r="D54" s="17">
        <v>11</v>
      </c>
      <c r="E54" s="17">
        <v>11</v>
      </c>
      <c r="F54" s="60">
        <f>ROUND(Table1[[#This Row],[New position]]-Table1[[#This Row],[Old position]], -2)</f>
        <v>0</v>
      </c>
      <c r="G54" s="25">
        <v>0.35299999999999998</v>
      </c>
      <c r="H54" s="20">
        <v>928889.01</v>
      </c>
      <c r="I54" s="11"/>
      <c r="K54" s="55"/>
      <c r="L54" s="49"/>
      <c r="M54" s="2"/>
    </row>
    <row r="55" spans="1:16">
      <c r="A55" s="17" t="s">
        <v>69</v>
      </c>
      <c r="B55" s="17" t="s">
        <v>17</v>
      </c>
      <c r="C55" s="39">
        <v>37837.519999999997</v>
      </c>
      <c r="D55" s="17">
        <v>-25</v>
      </c>
      <c r="E55" s="17">
        <v>-25</v>
      </c>
      <c r="F55" s="60">
        <f>ROUND(Table1[[#This Row],[New position]]-Table1[[#This Row],[Old position]], -2)</f>
        <v>0</v>
      </c>
      <c r="G55" s="25">
        <v>-0.35299999999999998</v>
      </c>
      <c r="H55" s="20">
        <v>928889.01</v>
      </c>
      <c r="I55" s="11"/>
      <c r="K55" s="55"/>
      <c r="L55" s="49"/>
      <c r="M55" s="2"/>
    </row>
    <row r="56" spans="1:16">
      <c r="A56" s="17" t="s">
        <v>76</v>
      </c>
      <c r="B56" s="17" t="s">
        <v>17</v>
      </c>
      <c r="C56" s="39">
        <v>38587.879999999997</v>
      </c>
      <c r="D56" s="17">
        <v>-24</v>
      </c>
      <c r="E56" s="17">
        <v>-24</v>
      </c>
      <c r="F56" s="60">
        <f>ROUND(Table1[[#This Row],[New position]]-Table1[[#This Row],[Old position]], -2)</f>
        <v>0</v>
      </c>
      <c r="G56" s="25">
        <v>-0.35299999999999998</v>
      </c>
      <c r="H56" s="20">
        <v>928889.01</v>
      </c>
      <c r="I56" s="11"/>
      <c r="K56" s="55"/>
      <c r="L56" s="49"/>
      <c r="M56" s="2"/>
    </row>
    <row r="57" spans="1:16">
      <c r="A57" s="17" t="s">
        <v>48</v>
      </c>
      <c r="B57" s="17" t="s">
        <v>17</v>
      </c>
      <c r="C57" s="39">
        <v>20216</v>
      </c>
      <c r="D57" s="17">
        <v>0</v>
      </c>
      <c r="E57" s="17">
        <v>0</v>
      </c>
      <c r="F57" s="17">
        <f>Table1[[#This Row],[New position]]-Table1[[#This Row],[Old position]]</f>
        <v>0</v>
      </c>
      <c r="G57" s="25">
        <v>-0.35299999999999998</v>
      </c>
      <c r="H57" s="20">
        <v>928889.01</v>
      </c>
      <c r="I57" s="11"/>
      <c r="K57" s="55"/>
      <c r="L57" s="49"/>
      <c r="M57" s="2"/>
    </row>
    <row r="58" spans="1:16">
      <c r="A58" s="17" t="s">
        <v>38</v>
      </c>
      <c r="B58" s="17" t="s">
        <v>17</v>
      </c>
      <c r="C58" s="39">
        <v>57362.5</v>
      </c>
      <c r="D58" s="17">
        <v>0</v>
      </c>
      <c r="E58" s="17">
        <v>0</v>
      </c>
      <c r="F58" s="17">
        <f>Table1[[#This Row],[New position]]-Table1[[#This Row],[Old position]]</f>
        <v>0</v>
      </c>
      <c r="G58" s="25">
        <v>-0.35299999999999998</v>
      </c>
      <c r="H58" s="20">
        <v>928889.01</v>
      </c>
      <c r="I58" s="11"/>
      <c r="K58" s="55"/>
      <c r="L58" s="49"/>
      <c r="M58" s="2"/>
    </row>
    <row r="59" spans="1:16">
      <c r="A59" s="17" t="s">
        <v>77</v>
      </c>
      <c r="B59" s="17" t="s">
        <v>17</v>
      </c>
      <c r="C59" s="39">
        <v>54930</v>
      </c>
      <c r="D59" s="17">
        <v>0</v>
      </c>
      <c r="E59" s="17">
        <v>0</v>
      </c>
      <c r="F59" s="17">
        <f>Table1[[#This Row],[New position]]-Table1[[#This Row],[Old position]]</f>
        <v>0</v>
      </c>
      <c r="G59" s="25">
        <v>-0.35299999999999998</v>
      </c>
      <c r="H59" s="20">
        <v>928889.01</v>
      </c>
      <c r="I59" s="11"/>
      <c r="K59" s="55"/>
      <c r="L59" s="49"/>
      <c r="M59" s="2"/>
      <c r="P59" s="57"/>
    </row>
    <row r="60" spans="1:16">
      <c r="A60" s="17" t="s">
        <v>30</v>
      </c>
      <c r="B60" s="17" t="s">
        <v>17</v>
      </c>
      <c r="C60" s="39">
        <v>35454</v>
      </c>
      <c r="D60" s="17">
        <v>53</v>
      </c>
      <c r="E60" s="17">
        <v>0</v>
      </c>
      <c r="F60" s="17">
        <f>Table1[[#This Row],[New position]]-Table1[[#This Row],[Old position]]</f>
        <v>-53</v>
      </c>
      <c r="G60" s="25">
        <v>0</v>
      </c>
      <c r="H60" s="20">
        <v>0</v>
      </c>
      <c r="I60" s="11"/>
      <c r="K60" s="55"/>
      <c r="L60" s="49"/>
      <c r="M60" s="2"/>
    </row>
    <row r="61" spans="1:16">
      <c r="A61" s="17" t="s">
        <v>28</v>
      </c>
      <c r="B61" s="17" t="s">
        <v>17</v>
      </c>
      <c r="C61" s="39">
        <v>31920</v>
      </c>
      <c r="D61" s="17">
        <v>-29</v>
      </c>
      <c r="E61" s="17">
        <v>0</v>
      </c>
      <c r="F61" s="17">
        <f>Table1[[#This Row],[New position]]-Table1[[#This Row],[Old position]]</f>
        <v>29</v>
      </c>
      <c r="G61" s="25">
        <v>0</v>
      </c>
      <c r="H61" s="20">
        <v>0</v>
      </c>
      <c r="I61" s="11"/>
      <c r="K61" s="55"/>
      <c r="L61" s="49"/>
      <c r="M61" s="2"/>
    </row>
    <row r="62" spans="1:16">
      <c r="A62" s="17" t="s">
        <v>49</v>
      </c>
      <c r="B62" s="17" t="s">
        <v>17</v>
      </c>
      <c r="C62" s="39">
        <v>41190</v>
      </c>
      <c r="D62" s="17">
        <v>-24</v>
      </c>
      <c r="E62" s="17">
        <v>0</v>
      </c>
      <c r="F62" s="17">
        <f>Table1[[#This Row],[New position]]-Table1[[#This Row],[Old position]]</f>
        <v>24</v>
      </c>
      <c r="G62" s="25">
        <v>0</v>
      </c>
      <c r="H62" s="20">
        <v>0</v>
      </c>
      <c r="I62" s="11"/>
      <c r="K62" s="55"/>
      <c r="L62" s="49"/>
      <c r="M62" s="2"/>
    </row>
    <row r="63" spans="1:16">
      <c r="A63" s="17" t="s">
        <v>72</v>
      </c>
      <c r="B63" s="17" t="s">
        <v>17</v>
      </c>
      <c r="C63" s="39">
        <v>8880</v>
      </c>
      <c r="D63" s="17">
        <v>-108</v>
      </c>
      <c r="E63" s="17">
        <v>0</v>
      </c>
      <c r="F63" s="17">
        <f>Table1[[#This Row],[New position]]-Table1[[#This Row],[Old position]]</f>
        <v>108</v>
      </c>
      <c r="G63" s="25">
        <v>0</v>
      </c>
      <c r="H63" s="20">
        <v>0</v>
      </c>
      <c r="I63" s="11"/>
      <c r="K63" s="55"/>
      <c r="L63" s="49"/>
      <c r="M63" s="2"/>
    </row>
    <row r="64" spans="1:16">
      <c r="A64" s="17" t="s">
        <v>29</v>
      </c>
      <c r="B64" s="17"/>
      <c r="C64" s="39"/>
      <c r="D64" s="17"/>
      <c r="E64" s="17"/>
      <c r="F64" s="17"/>
      <c r="G64" s="25">
        <v>25</v>
      </c>
      <c r="H64" s="20"/>
      <c r="I64" s="11"/>
      <c r="K64" s="44"/>
    </row>
    <row r="65" spans="1:11">
      <c r="A65" s="17" t="s">
        <v>32</v>
      </c>
      <c r="B65" s="17"/>
      <c r="C65" s="39"/>
      <c r="D65" s="17">
        <v>0</v>
      </c>
      <c r="E65" s="17">
        <v>0</v>
      </c>
      <c r="F65" s="17">
        <v>0</v>
      </c>
      <c r="G65" s="43"/>
      <c r="H65" s="20"/>
      <c r="I65" s="11"/>
    </row>
    <row r="66" spans="1:11">
      <c r="A66" s="42"/>
      <c r="B66" s="10" t="s">
        <v>37</v>
      </c>
      <c r="D66" s="7"/>
      <c r="E66" s="10" t="s">
        <v>34</v>
      </c>
      <c r="F66" s="1"/>
      <c r="G66" s="41"/>
      <c r="H66" s="3" t="s">
        <v>3</v>
      </c>
      <c r="I66" s="9"/>
    </row>
    <row r="67" spans="1:11">
      <c r="B67" s="10" t="s">
        <v>2</v>
      </c>
      <c r="D67" s="7"/>
      <c r="E67" s="10" t="s">
        <v>35</v>
      </c>
      <c r="F67" s="1"/>
      <c r="G67" s="41"/>
      <c r="H67" s="3" t="s">
        <v>4</v>
      </c>
    </row>
    <row r="68" spans="1:11">
      <c r="B68" s="5"/>
      <c r="D68" s="1"/>
      <c r="E68" s="5"/>
      <c r="F68" s="41"/>
      <c r="H68" s="6"/>
    </row>
    <row r="69" spans="1:11">
      <c r="D69" s="1"/>
    </row>
    <row r="70" spans="1:11">
      <c r="D70" s="1"/>
      <c r="E70" s="1"/>
      <c r="F70" s="1"/>
      <c r="H70" s="1"/>
    </row>
    <row r="71" spans="1:11">
      <c r="G71" s="44"/>
      <c r="H71" s="1"/>
      <c r="I71" s="1"/>
    </row>
    <row r="72" spans="1:11">
      <c r="A72" s="10"/>
      <c r="G72" s="44"/>
      <c r="H72" s="45"/>
      <c r="K72" s="44"/>
    </row>
    <row r="73" spans="1:11">
      <c r="A73" s="10"/>
      <c r="D73" s="45"/>
      <c r="G73" s="44"/>
      <c r="H73" s="58"/>
    </row>
    <row r="74" spans="1:11">
      <c r="D74" s="45"/>
      <c r="G74" s="44"/>
    </row>
    <row r="75" spans="1:11">
      <c r="A75" s="4"/>
      <c r="D75" s="45"/>
      <c r="G75" s="44"/>
    </row>
    <row r="76" spans="1:11">
      <c r="G76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2022-04-06T06:04:29Z</cp:lastPrinted>
  <dcterms:created xsi:type="dcterms:W3CDTF">2020-06-30T03:42:56Z</dcterms:created>
  <dcterms:modified xsi:type="dcterms:W3CDTF">2022-04-06T06:04:32Z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