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" documentId="14_{8EE233F4-9C13-4E18-8197-685B731CF079}" xr6:coauthVersionLast="47" xr6:coauthVersionMax="47" xr10:uidLastSave="{D724CF29-ED04-4CCA-95B6-701AD7A256E0}"/>
  <bookViews>
    <workbookView xWindow="12345" yWindow="225" windowWidth="15120" windowHeight="15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50" i="1"/>
  <c r="F49" i="1"/>
  <c r="F48" i="1"/>
  <c r="F46" i="1" l="1"/>
  <c r="F47" i="1"/>
  <c r="G5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11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<sst xmlns="http://schemas.openxmlformats.org/spreadsheetml/2006/main" count="105" uniqueCount="67">
  <si>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</si>
  <si>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</si>
  <si>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</si>
  <si>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</si>
  <si>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</si>
  <si>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</si>
  <si>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</si>
  <si>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</si>
  <si>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</si>
  <si>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</si>
  <si>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</si>
  <si>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</si>
  <si>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</si>
  <si>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</si>
  <si>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</si>
  <si>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</si>
  <si>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</si>
  <si>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</si>
  <si>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</si>
  <si>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</si>
  <si>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</si>
  <si>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</si>
  <si>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</si>
  <si>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</si>
  <si>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</si>
  <si>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</si>
  <si>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</si>
  <si>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</si>
  <si>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</si>
  <si>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Recommended by:</t>
  </si>
  <si>
    <t>STIP</t>
  </si>
  <si>
    <t>IAU</t>
  </si>
  <si>
    <t>KSA</t>
  </si>
  <si>
    <t>ZB</t>
  </si>
  <si>
    <t>EXC</t>
  </si>
  <si>
    <t>MCK</t>
  </si>
  <si>
    <t>ABBV</t>
  </si>
  <si>
    <t>ADM</t>
  </si>
  <si>
    <t>EWU</t>
  </si>
  <si>
    <t>GBS</t>
  </si>
  <si>
    <t>ED</t>
  </si>
  <si>
    <t>ABC</t>
  </si>
  <si>
    <t>DLTR</t>
  </si>
  <si>
    <t>CF</t>
  </si>
  <si>
    <t>VRTX</t>
  </si>
  <si>
    <t>SRE</t>
  </si>
  <si>
    <t>ZC</t>
  </si>
  <si>
    <t>ZSLME</t>
  </si>
  <si>
    <t>SB</t>
  </si>
  <si>
    <t>BMY</t>
  </si>
  <si>
    <t>CTVA</t>
  </si>
  <si>
    <t>CT</t>
  </si>
  <si>
    <t>HSY</t>
  </si>
  <si>
    <t>HRL</t>
  </si>
  <si>
    <t>GNR</t>
  </si>
  <si>
    <t>NG</t>
  </si>
  <si>
    <t>JGB</t>
  </si>
  <si>
    <t>KO</t>
  </si>
  <si>
    <t>ZL</t>
  </si>
  <si>
    <t>GOIL</t>
  </si>
  <si>
    <t>HO</t>
  </si>
  <si>
    <t>ZS</t>
  </si>
  <si>
    <t>ZO</t>
  </si>
  <si>
    <t>MO</t>
  </si>
  <si>
    <t>KE</t>
  </si>
  <si>
    <t>COIL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</si>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</sst>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0" fillId="0" borderId="0" xfId="0" applyAlignment="1">
      <alignment vertical="center"/>
    </xf>
    <xf numFmtId="0" fontId="13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4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2</xdr:row>
      <xdr:rowOff>57150</xdr:rowOff>
    </xdr:from>
    <xdr:to>
      <xdr:col>8</xdr:col>
      <xdr:colOff>1114425</xdr:colOff>
      <xdr:row>5</xdr:row>
      <xdr:rowOff>61139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0D1E2A-1E2B-44DF-AC2C-BEE3D9181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4450" y="409575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1" totalsRowShown="0" headerRowDxfId="13" dataDxfId="11" headerRowBorderDxfId="12" tableBorderDxfId="10" totalsRowBorderDxfId="9">
  <autoFilter ref="A10:I51" xr:uid="{00000000-0009-0000-0100-000001000000}"/>
  <sortState xmlns:xlrd2="http://schemas.microsoft.com/office/spreadsheetml/2017/richdata2" ref="A11:I51">
    <sortCondition ref="A10:A51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6"/>
  <sheetViews>
    <sheetView tabSelected="1" zoomScaleNormal="100" workbookViewId="0">
      <selection activeCell="E3" sqref="E3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1" t="s">
        <v>0</v>
      </c>
      <c r="B1" s="61"/>
      <c r="C1" s="25">
        <v>44690</v>
      </c>
      <c r="E1" s="27"/>
      <c r="F1" s="27"/>
      <c r="H1" s="28"/>
    </row>
    <row r="2" spans="1:13" s="26" customFormat="1">
      <c r="A2" s="61" t="s">
        <v>11</v>
      </c>
      <c r="B2" s="61"/>
      <c r="C2" s="29">
        <f>C8/C7</f>
        <v>1.5696492300306326</v>
      </c>
      <c r="D2"/>
      <c r="E2" s="54"/>
      <c r="F2" s="32"/>
      <c r="H2" s="49"/>
    </row>
    <row r="3" spans="1:13" s="26" customFormat="1" ht="27.75" customHeight="1">
      <c r="A3" s="62" t="s">
        <v>12</v>
      </c>
      <c r="B3" s="62"/>
      <c r="C3" s="37">
        <f>(C8-SUM(H32:H37))/C7</f>
        <v>1.1454289554831687</v>
      </c>
      <c r="D3" s="53"/>
      <c r="E3" s="31"/>
      <c r="F3" s="32"/>
      <c r="H3" s="33"/>
    </row>
    <row r="4" spans="1:13" s="26" customFormat="1" ht="12.75">
      <c r="A4" s="61" t="s">
        <v>9</v>
      </c>
      <c r="B4" s="61"/>
      <c r="C4" s="34">
        <v>41217354</v>
      </c>
      <c r="D4" s="56"/>
      <c r="E4" s="35"/>
      <c r="F4" s="35"/>
      <c r="H4" s="33"/>
    </row>
    <row r="5" spans="1:13" s="26" customFormat="1" ht="12.75">
      <c r="A5" s="61" t="s">
        <v>7</v>
      </c>
      <c r="B5" s="61"/>
      <c r="C5" s="34">
        <v>0</v>
      </c>
      <c r="D5" s="30"/>
      <c r="E5" s="30"/>
      <c r="F5" s="35"/>
      <c r="H5" s="33"/>
    </row>
    <row r="6" spans="1:13" s="26" customFormat="1" ht="12.75">
      <c r="A6" s="61" t="s">
        <v>8</v>
      </c>
      <c r="B6" s="61"/>
      <c r="C6" s="34">
        <v>0</v>
      </c>
      <c r="D6" s="48"/>
      <c r="E6" s="35"/>
      <c r="F6" s="35"/>
      <c r="H6" s="33"/>
    </row>
    <row r="7" spans="1:13" s="26" customFormat="1" ht="12.75">
      <c r="A7" s="61" t="s">
        <v>10</v>
      </c>
      <c r="B7" s="61"/>
      <c r="C7" s="34">
        <f>C4+C5-C6</f>
        <v>41217354</v>
      </c>
      <c r="D7" s="48"/>
      <c r="E7" s="35"/>
      <c r="F7" s="35"/>
      <c r="G7" s="39"/>
    </row>
    <row r="8" spans="1:13" s="26" customFormat="1" ht="27.75" customHeight="1">
      <c r="A8" s="62" t="s">
        <v>6</v>
      </c>
      <c r="B8" s="62"/>
      <c r="C8" s="22" cm="1">
        <f t="array" ref="C8">SUM(ABS(Table1[Target allocation ($)]))</f>
        <v>64696787.970000014</v>
      </c>
      <c r="D8" s="48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34</v>
      </c>
      <c r="B11" s="16" t="s">
        <v>16</v>
      </c>
      <c r="C11" s="38">
        <v>47.06</v>
      </c>
      <c r="D11" s="16">
        <v>7626</v>
      </c>
      <c r="E11" s="16">
        <v>7131</v>
      </c>
      <c r="F11" s="16">
        <f>Table1[[#This Row],[New position]]-Table1[[#This Row],[Old position]]</f>
        <v>-495</v>
      </c>
      <c r="G11" s="24">
        <v>0.29799999999999999</v>
      </c>
      <c r="H11" s="19">
        <v>335603.75</v>
      </c>
      <c r="I11" s="10"/>
      <c r="J11"/>
      <c r="K11" s="51"/>
      <c r="L11" s="46"/>
    </row>
    <row r="12" spans="1:13">
      <c r="A12" s="16" t="s">
        <v>35</v>
      </c>
      <c r="B12" s="16" t="s">
        <v>16</v>
      </c>
      <c r="C12" s="38">
        <v>333.99</v>
      </c>
      <c r="D12" s="16">
        <v>1132</v>
      </c>
      <c r="E12" s="16">
        <v>1005</v>
      </c>
      <c r="F12" s="16">
        <f>Table1[[#This Row],[New position]]-Table1[[#This Row],[Old position]]</f>
        <v>-127</v>
      </c>
      <c r="G12" s="24">
        <v>0.29799999999999999</v>
      </c>
      <c r="H12" s="19">
        <v>335603.75</v>
      </c>
      <c r="I12" s="10"/>
      <c r="K12" s="51"/>
      <c r="L12" s="46"/>
      <c r="M12" s="2"/>
    </row>
    <row r="13" spans="1:13">
      <c r="A13" s="16" t="s">
        <v>36</v>
      </c>
      <c r="B13" s="16" t="s">
        <v>16</v>
      </c>
      <c r="C13" s="38">
        <v>150.91999999999999</v>
      </c>
      <c r="D13" s="16">
        <v>2371</v>
      </c>
      <c r="E13" s="16">
        <v>2224</v>
      </c>
      <c r="F13" s="16">
        <f>Table1[[#This Row],[New position]]-Table1[[#This Row],[Old position]]</f>
        <v>-147</v>
      </c>
      <c r="G13" s="24">
        <v>0.29799999999999999</v>
      </c>
      <c r="H13" s="19">
        <v>335603.75</v>
      </c>
      <c r="I13" s="10"/>
      <c r="K13" s="51"/>
      <c r="L13" s="46"/>
      <c r="M13" s="2"/>
    </row>
    <row r="14" spans="1:13">
      <c r="A14" s="16" t="s">
        <v>37</v>
      </c>
      <c r="B14" s="16" t="s">
        <v>16</v>
      </c>
      <c r="C14" s="38">
        <v>88.3</v>
      </c>
      <c r="D14" s="16">
        <v>3990</v>
      </c>
      <c r="E14" s="16">
        <v>3801</v>
      </c>
      <c r="F14" s="16">
        <f>Table1[[#This Row],[New position]]-Table1[[#This Row],[Old position]]</f>
        <v>-189</v>
      </c>
      <c r="G14" s="24">
        <v>0.29799999999999999</v>
      </c>
      <c r="H14" s="19">
        <v>335603.75</v>
      </c>
      <c r="I14" s="10"/>
      <c r="K14" s="51"/>
      <c r="L14" s="46"/>
      <c r="M14" s="2"/>
    </row>
    <row r="15" spans="1:13">
      <c r="A15" s="16" t="s">
        <v>40</v>
      </c>
      <c r="B15" s="16" t="s">
        <v>16</v>
      </c>
      <c r="C15" s="38">
        <v>93.98</v>
      </c>
      <c r="D15" s="16">
        <v>3850</v>
      </c>
      <c r="E15" s="16">
        <v>3571</v>
      </c>
      <c r="F15" s="16">
        <f>Table1[[#This Row],[New position]]-Table1[[#This Row],[Old position]]</f>
        <v>-279</v>
      </c>
      <c r="G15" s="24">
        <v>0.29799999999999999</v>
      </c>
      <c r="H15" s="19">
        <v>335603.75</v>
      </c>
      <c r="I15" s="10"/>
      <c r="K15" s="51"/>
      <c r="L15" s="46"/>
      <c r="M15" s="2"/>
    </row>
    <row r="16" spans="1:13">
      <c r="A16" s="16" t="s">
        <v>41</v>
      </c>
      <c r="B16" s="16" t="s">
        <v>16</v>
      </c>
      <c r="C16" s="38">
        <v>159.01</v>
      </c>
      <c r="D16" s="16">
        <v>2299</v>
      </c>
      <c r="E16" s="16">
        <v>2111</v>
      </c>
      <c r="F16" s="16">
        <f>Table1[[#This Row],[New position]]-Table1[[#This Row],[Old position]]</f>
        <v>-188</v>
      </c>
      <c r="G16" s="57">
        <v>0.29799999999999999</v>
      </c>
      <c r="H16" s="19">
        <v>335603.75</v>
      </c>
      <c r="I16" s="10"/>
      <c r="K16" s="51"/>
      <c r="L16" s="46"/>
      <c r="M16" s="2"/>
    </row>
    <row r="17" spans="1:16">
      <c r="A17" s="16" t="s">
        <v>42</v>
      </c>
      <c r="B17" s="16" t="s">
        <v>16</v>
      </c>
      <c r="C17" s="38">
        <v>162</v>
      </c>
      <c r="D17" s="16">
        <v>2210</v>
      </c>
      <c r="E17" s="16">
        <v>2072</v>
      </c>
      <c r="F17" s="16">
        <f>Table1[[#This Row],[New position]]-Table1[[#This Row],[Old position]]</f>
        <v>-138</v>
      </c>
      <c r="G17" s="24">
        <v>0.29799999999999999</v>
      </c>
      <c r="H17" s="19">
        <v>335603.75</v>
      </c>
      <c r="I17" s="10"/>
      <c r="K17" s="51"/>
      <c r="L17" s="46"/>
      <c r="M17" s="2"/>
    </row>
    <row r="18" spans="1:16">
      <c r="A18" s="16" t="s">
        <v>43</v>
      </c>
      <c r="B18" s="16" t="s">
        <v>16</v>
      </c>
      <c r="C18" s="38">
        <v>96.43</v>
      </c>
      <c r="D18" s="16">
        <v>1777</v>
      </c>
      <c r="E18" s="16">
        <v>1777</v>
      </c>
      <c r="F18" s="16">
        <f>Table1[[#This Row],[New position]]-Table1[[#This Row],[Old position]]</f>
        <v>0</v>
      </c>
      <c r="G18" s="24">
        <v>0.14899999999999999</v>
      </c>
      <c r="H18" s="19">
        <v>167801.87</v>
      </c>
      <c r="I18" s="10"/>
      <c r="K18" s="51"/>
      <c r="L18" s="46"/>
      <c r="M18" s="2"/>
    </row>
    <row r="19" spans="1:16">
      <c r="A19" s="16" t="s">
        <v>44</v>
      </c>
      <c r="B19" s="16" t="s">
        <v>16</v>
      </c>
      <c r="C19" s="38">
        <v>253.93</v>
      </c>
      <c r="D19" s="16">
        <v>1387</v>
      </c>
      <c r="E19" s="16">
        <v>1322</v>
      </c>
      <c r="F19" s="16">
        <f>Table1[[#This Row],[New position]]-Table1[[#This Row],[Old position]]</f>
        <v>-65</v>
      </c>
      <c r="G19" s="24">
        <v>0.29799999999999999</v>
      </c>
      <c r="H19" s="19">
        <v>335603.75</v>
      </c>
      <c r="I19" s="45"/>
      <c r="K19" s="51"/>
      <c r="L19" s="46"/>
      <c r="M19" s="2"/>
    </row>
    <row r="20" spans="1:16">
      <c r="A20" s="16" t="s">
        <v>45</v>
      </c>
      <c r="B20" s="16" t="s">
        <v>16</v>
      </c>
      <c r="C20" s="38">
        <v>164</v>
      </c>
      <c r="D20" s="16">
        <v>2214</v>
      </c>
      <c r="E20" s="16">
        <v>2046</v>
      </c>
      <c r="F20" s="16">
        <f>Table1[[#This Row],[New position]]-Table1[[#This Row],[Old position]]</f>
        <v>-168</v>
      </c>
      <c r="G20" s="24">
        <v>0.29799999999999999</v>
      </c>
      <c r="H20" s="19">
        <v>335603.75</v>
      </c>
      <c r="I20" s="10"/>
      <c r="K20" s="51"/>
      <c r="L20" s="46"/>
      <c r="M20" s="2"/>
      <c r="P20" s="52"/>
    </row>
    <row r="21" spans="1:16">
      <c r="A21" s="16" t="s">
        <v>49</v>
      </c>
      <c r="B21" s="16" t="s">
        <v>16</v>
      </c>
      <c r="C21" s="38">
        <v>75.81</v>
      </c>
      <c r="D21" s="16">
        <v>4679</v>
      </c>
      <c r="E21" s="16">
        <v>4427</v>
      </c>
      <c r="F21" s="16">
        <f>Table1[[#This Row],[New position]]-Table1[[#This Row],[Old position]]</f>
        <v>-252</v>
      </c>
      <c r="G21" s="24">
        <v>0.29799999999999999</v>
      </c>
      <c r="H21" s="19">
        <v>335603.75</v>
      </c>
      <c r="I21" s="10"/>
      <c r="K21" s="51"/>
      <c r="L21" s="46"/>
      <c r="M21" s="2"/>
    </row>
    <row r="22" spans="1:16">
      <c r="A22" s="16" t="s">
        <v>50</v>
      </c>
      <c r="B22" s="16" t="s">
        <v>16</v>
      </c>
      <c r="C22" s="38">
        <v>55.1</v>
      </c>
      <c r="D22" s="16">
        <v>6195</v>
      </c>
      <c r="E22" s="16">
        <v>6195</v>
      </c>
      <c r="F22" s="16">
        <f>Table1[[#This Row],[New position]]-Table1[[#This Row],[Old position]]</f>
        <v>0</v>
      </c>
      <c r="G22" s="24">
        <v>0.29799999999999999</v>
      </c>
      <c r="H22" s="19">
        <v>335603.75</v>
      </c>
      <c r="I22" s="10"/>
      <c r="K22" s="51"/>
      <c r="L22" s="46"/>
      <c r="M22" s="2"/>
    </row>
    <row r="23" spans="1:16">
      <c r="A23" s="16" t="s">
        <v>52</v>
      </c>
      <c r="B23" s="16" t="s">
        <v>16</v>
      </c>
      <c r="C23" s="38">
        <v>224.99</v>
      </c>
      <c r="D23" s="16">
        <v>1594</v>
      </c>
      <c r="E23" s="16">
        <v>1492</v>
      </c>
      <c r="F23" s="16">
        <f>Table1[[#This Row],[New position]]-Table1[[#This Row],[Old position]]</f>
        <v>-102</v>
      </c>
      <c r="G23" s="24">
        <v>0.29799999999999999</v>
      </c>
      <c r="H23" s="19">
        <v>335603.75</v>
      </c>
      <c r="I23" s="10"/>
      <c r="K23" s="51"/>
      <c r="L23" s="46"/>
      <c r="M23" s="2"/>
    </row>
    <row r="24" spans="1:16">
      <c r="A24" s="16" t="s">
        <v>53</v>
      </c>
      <c r="B24" s="16" t="s">
        <v>16</v>
      </c>
      <c r="C24" s="38">
        <v>52.01</v>
      </c>
      <c r="D24" s="16">
        <v>6860</v>
      </c>
      <c r="E24" s="16">
        <v>0</v>
      </c>
      <c r="F24" s="16">
        <f>Table1[[#This Row],[New position]]-Table1[[#This Row],[Old position]]</f>
        <v>-6860</v>
      </c>
      <c r="G24" s="24">
        <v>0</v>
      </c>
      <c r="H24" s="19">
        <v>0</v>
      </c>
      <c r="I24" s="10"/>
      <c r="K24" s="51"/>
      <c r="L24" s="46"/>
      <c r="M24" s="2"/>
    </row>
    <row r="25" spans="1:16">
      <c r="A25" s="16" t="s">
        <v>57</v>
      </c>
      <c r="B25" s="16" t="s">
        <v>16</v>
      </c>
      <c r="C25" s="38">
        <v>64.099999999999994</v>
      </c>
      <c r="D25" s="16">
        <v>5560</v>
      </c>
      <c r="E25" s="16">
        <v>5236</v>
      </c>
      <c r="F25" s="16">
        <f>Table1[[#This Row],[New position]]-Table1[[#This Row],[Old position]]</f>
        <v>-324</v>
      </c>
      <c r="G25" s="24">
        <v>0.29799999999999999</v>
      </c>
      <c r="H25" s="19">
        <v>335603.75</v>
      </c>
      <c r="I25" s="10"/>
      <c r="K25" s="51"/>
      <c r="L25" s="46"/>
      <c r="M25" s="2"/>
    </row>
    <row r="26" spans="1:16">
      <c r="A26" s="16" t="s">
        <v>63</v>
      </c>
      <c r="B26" s="16" t="s">
        <v>16</v>
      </c>
      <c r="C26" s="38">
        <v>56.57</v>
      </c>
      <c r="D26" s="16">
        <v>0</v>
      </c>
      <c r="E26" s="16">
        <v>5933</v>
      </c>
      <c r="F26" s="16">
        <f>Table1[[#This Row],[New position]]-Table1[[#This Row],[Old position]]</f>
        <v>5933</v>
      </c>
      <c r="G26" s="24">
        <v>0.29799999999999999</v>
      </c>
      <c r="H26" s="19">
        <v>335603.75</v>
      </c>
      <c r="I26" s="20"/>
      <c r="K26" s="51"/>
      <c r="L26" s="46"/>
      <c r="M26" s="2"/>
    </row>
    <row r="27" spans="1:16">
      <c r="A27" s="16" t="s">
        <v>13</v>
      </c>
      <c r="B27" s="16" t="s">
        <v>16</v>
      </c>
      <c r="C27" s="38">
        <v>302.39</v>
      </c>
      <c r="D27" s="16">
        <v>100988</v>
      </c>
      <c r="E27" s="16">
        <v>91398</v>
      </c>
      <c r="F27" s="16">
        <f>Table1[[#This Row],[New position]]-Table1[[#This Row],[Old position]]</f>
        <v>-9590</v>
      </c>
      <c r="G27" s="24">
        <v>24.5</v>
      </c>
      <c r="H27" s="19">
        <v>27637955.649999999</v>
      </c>
      <c r="I27" s="10"/>
      <c r="K27" s="51"/>
      <c r="L27" s="46"/>
      <c r="M27" s="2"/>
    </row>
    <row r="28" spans="1:16">
      <c r="A28" s="16" t="s">
        <v>25</v>
      </c>
      <c r="B28" s="16" t="s">
        <v>16</v>
      </c>
      <c r="C28" s="38">
        <v>81.209999999999994</v>
      </c>
      <c r="D28" s="16">
        <v>15779</v>
      </c>
      <c r="E28" s="16">
        <v>27955</v>
      </c>
      <c r="F28" s="16">
        <f>Table1[[#This Row],[New position]]-Table1[[#This Row],[Old position]]</f>
        <v>12176</v>
      </c>
      <c r="G28" s="24">
        <v>2.0129999999999999</v>
      </c>
      <c r="H28" s="19">
        <v>2270260.64</v>
      </c>
      <c r="I28" s="10"/>
      <c r="K28" s="51"/>
      <c r="L28" s="46"/>
      <c r="M28" s="2"/>
    </row>
    <row r="29" spans="1:16">
      <c r="A29" s="16" t="s">
        <v>38</v>
      </c>
      <c r="B29" s="16" t="s">
        <v>16</v>
      </c>
      <c r="C29" s="38">
        <v>31.2</v>
      </c>
      <c r="D29" s="16">
        <v>40332</v>
      </c>
      <c r="E29" s="16">
        <v>0</v>
      </c>
      <c r="F29" s="16">
        <f>Table1[[#This Row],[New position]]-Table1[[#This Row],[Old position]]</f>
        <v>-40332</v>
      </c>
      <c r="G29" s="24">
        <v>0</v>
      </c>
      <c r="H29" s="38">
        <v>0</v>
      </c>
      <c r="I29" s="10"/>
      <c r="K29" s="51"/>
      <c r="L29" s="46"/>
      <c r="M29" s="2"/>
    </row>
    <row r="30" spans="1:16">
      <c r="A30" s="16" t="s">
        <v>54</v>
      </c>
      <c r="B30" s="16" t="s">
        <v>16</v>
      </c>
      <c r="C30" s="38">
        <v>60.74</v>
      </c>
      <c r="D30" s="16">
        <v>21169</v>
      </c>
      <c r="E30" s="16">
        <v>37377</v>
      </c>
      <c r="F30" s="16">
        <f>Table1[[#This Row],[New position]]-Table1[[#This Row],[Old position]]</f>
        <v>16208</v>
      </c>
      <c r="G30" s="24">
        <v>2.0129999999999999</v>
      </c>
      <c r="H30" s="19">
        <v>2270260.64</v>
      </c>
      <c r="I30" s="50"/>
      <c r="K30" s="51"/>
      <c r="L30" s="46"/>
      <c r="M30" s="2"/>
    </row>
    <row r="31" spans="1:16">
      <c r="A31" s="16" t="s">
        <v>32</v>
      </c>
      <c r="B31" s="16" t="s">
        <v>16</v>
      </c>
      <c r="C31" s="38">
        <v>50.05</v>
      </c>
      <c r="D31" s="16">
        <v>25739</v>
      </c>
      <c r="E31" s="16">
        <v>45360</v>
      </c>
      <c r="F31" s="16">
        <f>Table1[[#This Row],[New position]]-Table1[[#This Row],[Old position]]</f>
        <v>19621</v>
      </c>
      <c r="G31" s="24">
        <v>2.0129999999999999</v>
      </c>
      <c r="H31" s="19">
        <v>2270260.64</v>
      </c>
      <c r="I31" s="55"/>
      <c r="K31" s="51"/>
      <c r="L31" s="46"/>
      <c r="M31" s="2"/>
    </row>
    <row r="32" spans="1:16">
      <c r="A32" s="16" t="s">
        <v>30</v>
      </c>
      <c r="B32" s="16" t="s">
        <v>16</v>
      </c>
      <c r="C32" s="38">
        <v>103.28</v>
      </c>
      <c r="D32" s="16">
        <v>58112</v>
      </c>
      <c r="E32" s="16">
        <v>54613</v>
      </c>
      <c r="F32" s="16">
        <f>Table1[[#This Row],[New position]]-Table1[[#This Row],[Old position]]</f>
        <v>-3499</v>
      </c>
      <c r="G32" s="24">
        <v>5</v>
      </c>
      <c r="H32" s="19">
        <v>5640399.1100000003</v>
      </c>
      <c r="I32" s="10"/>
      <c r="K32" s="51"/>
      <c r="L32" s="46"/>
      <c r="M32" s="2"/>
    </row>
    <row r="33" spans="1:13">
      <c r="A33" s="16" t="s">
        <v>33</v>
      </c>
      <c r="B33" s="16" t="s">
        <v>17</v>
      </c>
      <c r="C33" s="38">
        <v>135218.76999999999</v>
      </c>
      <c r="D33" s="16">
        <v>13</v>
      </c>
      <c r="E33" s="16">
        <v>13</v>
      </c>
      <c r="F33" s="16">
        <f>Table1[[#This Row],[New position]]-Table1[[#This Row],[Old position]]</f>
        <v>0</v>
      </c>
      <c r="G33" s="24">
        <v>1.5</v>
      </c>
      <c r="H33" s="19">
        <v>1692119.73</v>
      </c>
      <c r="I33" s="10"/>
      <c r="K33" s="51"/>
      <c r="L33" s="46"/>
      <c r="M33" s="2"/>
    </row>
    <row r="34" spans="1:13">
      <c r="A34" s="16" t="s">
        <v>18</v>
      </c>
      <c r="B34" s="16" t="s">
        <v>17</v>
      </c>
      <c r="C34" s="38">
        <v>210929.67</v>
      </c>
      <c r="D34" s="16">
        <v>9</v>
      </c>
      <c r="E34" s="16">
        <v>8</v>
      </c>
      <c r="F34" s="16">
        <f>Table1[[#This Row],[New position]]-Table1[[#This Row],[Old position]]</f>
        <v>-1</v>
      </c>
      <c r="G34" s="24">
        <v>1.5</v>
      </c>
      <c r="H34" s="19">
        <v>1692119.73</v>
      </c>
      <c r="I34" s="10"/>
      <c r="K34" s="51"/>
      <c r="L34" s="46"/>
      <c r="M34" s="2"/>
    </row>
    <row r="35" spans="1:13">
      <c r="A35" s="16" t="s">
        <v>39</v>
      </c>
      <c r="B35" s="16" t="s">
        <v>17</v>
      </c>
      <c r="C35" s="38">
        <v>116009.13</v>
      </c>
      <c r="D35" s="16">
        <v>15</v>
      </c>
      <c r="E35" s="16">
        <v>15</v>
      </c>
      <c r="F35" s="16">
        <f>Table1[[#This Row],[New position]]-Table1[[#This Row],[Old position]]</f>
        <v>0</v>
      </c>
      <c r="G35" s="24">
        <v>1.5</v>
      </c>
      <c r="H35" s="19">
        <v>1692119.73</v>
      </c>
      <c r="I35" s="10"/>
      <c r="K35" s="51"/>
      <c r="L35" s="46"/>
      <c r="M35" s="2"/>
    </row>
    <row r="36" spans="1:13">
      <c r="A36" s="16" t="s">
        <v>56</v>
      </c>
      <c r="B36" s="16" t="s">
        <v>17</v>
      </c>
      <c r="C36" s="38">
        <v>1136691.2</v>
      </c>
      <c r="D36" s="16">
        <v>5</v>
      </c>
      <c r="E36" s="16">
        <v>5</v>
      </c>
      <c r="F36" s="16">
        <f>Table1[[#This Row],[New position]]-Table1[[#This Row],[Old position]]</f>
        <v>0</v>
      </c>
      <c r="G36" s="24">
        <v>5</v>
      </c>
      <c r="H36" s="19">
        <v>5640399.1100000003</v>
      </c>
      <c r="I36" s="58"/>
      <c r="K36" s="51"/>
      <c r="L36" s="46"/>
      <c r="M36" s="2"/>
    </row>
    <row r="37" spans="1:13">
      <c r="A37" s="16" t="s">
        <v>31</v>
      </c>
      <c r="B37" s="16" t="s">
        <v>16</v>
      </c>
      <c r="C37" s="38">
        <v>35.33</v>
      </c>
      <c r="D37" s="16">
        <v>33507</v>
      </c>
      <c r="E37" s="16">
        <v>31930</v>
      </c>
      <c r="F37" s="16">
        <f>Table1[[#This Row],[New position]]-Table1[[#This Row],[Old position]]</f>
        <v>-1577</v>
      </c>
      <c r="G37" s="24">
        <v>1</v>
      </c>
      <c r="H37" s="19">
        <v>1128079.82</v>
      </c>
      <c r="I37" s="60"/>
      <c r="K37" s="51"/>
      <c r="L37" s="46"/>
      <c r="M37" s="2"/>
    </row>
    <row r="38" spans="1:13">
      <c r="A38" s="16" t="s">
        <v>46</v>
      </c>
      <c r="B38" s="16" t="s">
        <v>17</v>
      </c>
      <c r="C38" s="38">
        <v>38762.519999999997</v>
      </c>
      <c r="D38" s="16">
        <v>21</v>
      </c>
      <c r="E38" s="16">
        <v>20</v>
      </c>
      <c r="F38" s="16">
        <f>Table1[[#This Row],[New position]]-Table1[[#This Row],[Old position]]</f>
        <v>-1</v>
      </c>
      <c r="G38" s="24">
        <v>0.7</v>
      </c>
      <c r="H38" s="19">
        <v>789655.88</v>
      </c>
      <c r="I38" s="10"/>
      <c r="K38" s="51"/>
      <c r="L38" s="46"/>
      <c r="M38" s="2"/>
    </row>
    <row r="39" spans="1:13">
      <c r="A39" s="16" t="s">
        <v>48</v>
      </c>
      <c r="B39" s="16" t="s">
        <v>17</v>
      </c>
      <c r="C39" s="38">
        <v>21156.799999999999</v>
      </c>
      <c r="D39" s="16">
        <v>40</v>
      </c>
      <c r="E39" s="16">
        <v>37</v>
      </c>
      <c r="F39" s="16">
        <f>Table1[[#This Row],[New position]]-Table1[[#This Row],[Old position]]</f>
        <v>-3</v>
      </c>
      <c r="G39" s="24">
        <v>0.7</v>
      </c>
      <c r="H39" s="19">
        <v>789655.88</v>
      </c>
      <c r="I39" s="10"/>
      <c r="K39" s="51"/>
      <c r="L39" s="46"/>
      <c r="M39" s="2"/>
    </row>
    <row r="40" spans="1:13">
      <c r="A40" s="16" t="s">
        <v>51</v>
      </c>
      <c r="B40" s="16" t="s">
        <v>17</v>
      </c>
      <c r="C40" s="38">
        <v>72380</v>
      </c>
      <c r="D40" s="16">
        <v>11</v>
      </c>
      <c r="E40" s="16">
        <v>11</v>
      </c>
      <c r="F40" s="16">
        <f>Table1[[#This Row],[New position]]-Table1[[#This Row],[Old position]]</f>
        <v>0</v>
      </c>
      <c r="G40" s="24">
        <v>0.7</v>
      </c>
      <c r="H40" s="19">
        <v>789655.88</v>
      </c>
      <c r="I40" s="10"/>
      <c r="K40" s="51"/>
      <c r="L40" s="46"/>
      <c r="M40" s="2"/>
    </row>
    <row r="41" spans="1:13">
      <c r="A41" s="16" t="s">
        <v>55</v>
      </c>
      <c r="B41" s="16" t="s">
        <v>17</v>
      </c>
      <c r="C41" s="38">
        <v>79750</v>
      </c>
      <c r="D41" s="16">
        <v>9</v>
      </c>
      <c r="E41" s="16">
        <v>10</v>
      </c>
      <c r="F41" s="16">
        <f>Table1[[#This Row],[New position]]-Table1[[#This Row],[Old position]]</f>
        <v>1</v>
      </c>
      <c r="G41" s="24">
        <v>0.7</v>
      </c>
      <c r="H41" s="19">
        <v>789655.88</v>
      </c>
      <c r="I41" s="10"/>
      <c r="K41" s="51"/>
      <c r="L41" s="46"/>
      <c r="M41" s="2"/>
    </row>
    <row r="42" spans="1:13">
      <c r="A42" s="16" t="s">
        <v>58</v>
      </c>
      <c r="B42" s="16" t="s">
        <v>17</v>
      </c>
      <c r="C42" s="38">
        <v>48408</v>
      </c>
      <c r="D42" s="16">
        <v>17</v>
      </c>
      <c r="E42" s="16">
        <v>16</v>
      </c>
      <c r="F42" s="16">
        <f>Table1[[#This Row],[New position]]-Table1[[#This Row],[Old position]]</f>
        <v>-1</v>
      </c>
      <c r="G42" s="24">
        <v>0.7</v>
      </c>
      <c r="H42" s="19">
        <v>789655.88</v>
      </c>
      <c r="I42" s="10"/>
      <c r="K42" s="51"/>
      <c r="L42" s="46"/>
      <c r="M42" s="2"/>
    </row>
    <row r="43" spans="1:13">
      <c r="A43" s="16" t="s">
        <v>60</v>
      </c>
      <c r="B43" s="16" t="s">
        <v>17</v>
      </c>
      <c r="C43" s="38">
        <v>163317</v>
      </c>
      <c r="D43" s="16">
        <v>5</v>
      </c>
      <c r="E43" s="16">
        <v>5</v>
      </c>
      <c r="F43" s="16">
        <f>Table1[[#This Row],[New position]]-Table1[[#This Row],[Old position]]</f>
        <v>0</v>
      </c>
      <c r="G43" s="24">
        <v>0.7</v>
      </c>
      <c r="H43" s="19">
        <v>789655.88</v>
      </c>
      <c r="I43" s="47"/>
      <c r="K43" s="51"/>
      <c r="L43" s="46"/>
      <c r="M43" s="2"/>
    </row>
    <row r="44" spans="1:13" ht="14.25" customHeight="1">
      <c r="A44" s="16" t="s">
        <v>62</v>
      </c>
      <c r="B44" s="16" t="s">
        <v>17</v>
      </c>
      <c r="C44" s="38">
        <v>31612.52</v>
      </c>
      <c r="D44" s="16">
        <v>25</v>
      </c>
      <c r="E44" s="16">
        <v>25</v>
      </c>
      <c r="F44" s="16">
        <f>Table1[[#This Row],[New position]]-Table1[[#This Row],[Old position]]</f>
        <v>0</v>
      </c>
      <c r="G44" s="24">
        <v>0.7</v>
      </c>
      <c r="H44" s="19">
        <v>789655.88</v>
      </c>
      <c r="I44" s="10"/>
      <c r="K44" s="51"/>
      <c r="L44" s="46"/>
      <c r="M44" s="2"/>
    </row>
    <row r="45" spans="1:13" ht="14.25" customHeight="1">
      <c r="A45" s="16" t="s">
        <v>64</v>
      </c>
      <c r="B45" s="16" t="s">
        <v>17</v>
      </c>
      <c r="C45" s="38">
        <v>59462.5</v>
      </c>
      <c r="D45" s="16">
        <v>0</v>
      </c>
      <c r="E45" s="16">
        <v>13</v>
      </c>
      <c r="F45" s="16">
        <f>Table1[[#This Row],[New position]]-Table1[[#This Row],[Old position]]</f>
        <v>13</v>
      </c>
      <c r="G45" s="24">
        <v>0.7</v>
      </c>
      <c r="H45" s="19">
        <v>789655.88</v>
      </c>
      <c r="I45" s="10"/>
      <c r="J45" s="44"/>
      <c r="K45" s="51"/>
      <c r="L45" s="46"/>
      <c r="M45" s="2"/>
    </row>
    <row r="46" spans="1:13" ht="14.25" customHeight="1">
      <c r="A46" s="16" t="s">
        <v>65</v>
      </c>
      <c r="B46" s="16" t="s">
        <v>17</v>
      </c>
      <c r="C46" s="38">
        <v>109660</v>
      </c>
      <c r="D46" s="16">
        <v>0</v>
      </c>
      <c r="E46" s="16">
        <v>7</v>
      </c>
      <c r="F46" s="16">
        <f>Table1[[#This Row],[New position]]-Table1[[#This Row],[Old position]]</f>
        <v>7</v>
      </c>
      <c r="G46" s="24">
        <v>0.7</v>
      </c>
      <c r="H46" s="19">
        <v>789655.88</v>
      </c>
      <c r="I46" s="59"/>
      <c r="J46" s="44"/>
      <c r="K46" s="51"/>
      <c r="L46" s="46"/>
      <c r="M46" s="2"/>
    </row>
    <row r="47" spans="1:13" ht="14.25" customHeight="1">
      <c r="A47" s="16" t="s">
        <v>66</v>
      </c>
      <c r="B47" s="16" t="s">
        <v>17</v>
      </c>
      <c r="C47" s="38">
        <v>156324</v>
      </c>
      <c r="D47" s="16">
        <v>0</v>
      </c>
      <c r="E47" s="16">
        <v>5</v>
      </c>
      <c r="F47" s="16">
        <f>Table1[[#This Row],[New position]]-Table1[[#This Row],[Old position]]</f>
        <v>5</v>
      </c>
      <c r="G47" s="24">
        <v>0.7</v>
      </c>
      <c r="H47" s="19">
        <v>789655.88</v>
      </c>
      <c r="I47" s="59"/>
      <c r="J47" s="44"/>
      <c r="K47" s="51"/>
      <c r="L47" s="46"/>
      <c r="M47" s="2"/>
    </row>
    <row r="48" spans="1:13" ht="14.25" customHeight="1">
      <c r="A48" s="16" t="s">
        <v>47</v>
      </c>
      <c r="B48" s="16" t="s">
        <v>17</v>
      </c>
      <c r="C48" s="38">
        <v>91487.56</v>
      </c>
      <c r="D48" s="16">
        <v>9</v>
      </c>
      <c r="E48" s="16">
        <v>0</v>
      </c>
      <c r="F48" s="16">
        <f>Table1[[#This Row],[New position]]-Table1[[#This Row],[Old position]]</f>
        <v>-9</v>
      </c>
      <c r="G48" s="24">
        <v>0</v>
      </c>
      <c r="H48" s="19">
        <v>0</v>
      </c>
      <c r="I48" s="10"/>
      <c r="J48" s="44"/>
      <c r="K48" s="51"/>
      <c r="L48" s="46"/>
      <c r="M48" s="2"/>
    </row>
    <row r="49" spans="1:13" ht="14.25" customHeight="1">
      <c r="A49" s="16" t="s">
        <v>59</v>
      </c>
      <c r="B49" s="16" t="s">
        <v>17</v>
      </c>
      <c r="C49" s="38">
        <v>108525</v>
      </c>
      <c r="D49" s="16">
        <v>7</v>
      </c>
      <c r="E49" s="16">
        <v>0</v>
      </c>
      <c r="F49" s="16">
        <f>Table1[[#This Row],[New position]]-Table1[[#This Row],[Old position]]</f>
        <v>-7</v>
      </c>
      <c r="G49" s="24">
        <v>0</v>
      </c>
      <c r="H49" s="19">
        <v>0</v>
      </c>
      <c r="I49" s="59"/>
      <c r="J49" s="44"/>
      <c r="K49" s="51"/>
      <c r="L49" s="46"/>
      <c r="M49" s="2"/>
    </row>
    <row r="50" spans="1:13" ht="14.25" customHeight="1">
      <c r="A50" s="16" t="s">
        <v>61</v>
      </c>
      <c r="B50" s="16" t="s">
        <v>17</v>
      </c>
      <c r="C50" s="38">
        <v>80450</v>
      </c>
      <c r="D50" s="16">
        <v>10</v>
      </c>
      <c r="E50" s="16">
        <v>0</v>
      </c>
      <c r="F50" s="16">
        <f>Table1[[#This Row],[New position]]-Table1[[#This Row],[Old position]]</f>
        <v>-10</v>
      </c>
      <c r="G50" s="24">
        <v>0</v>
      </c>
      <c r="H50" s="19">
        <v>0</v>
      </c>
      <c r="I50" s="59"/>
      <c r="J50" s="44"/>
      <c r="K50" s="51"/>
      <c r="L50" s="46"/>
      <c r="M50" s="2"/>
    </row>
    <row r="51" spans="1:13">
      <c r="A51" s="16" t="s">
        <v>24</v>
      </c>
      <c r="B51" s="16"/>
      <c r="C51" s="38"/>
      <c r="D51" s="16"/>
      <c r="E51" s="16"/>
      <c r="F51" s="16"/>
      <c r="G51" s="24">
        <f>100 - SUM(G11:G47)</f>
        <v>42.639999999999979</v>
      </c>
      <c r="H51" s="19"/>
      <c r="I51" s="10"/>
      <c r="K51" s="51"/>
    </row>
    <row r="52" spans="1:13">
      <c r="A52" s="16" t="s">
        <v>26</v>
      </c>
      <c r="B52" s="16"/>
      <c r="C52" s="38"/>
      <c r="D52" s="16">
        <v>0</v>
      </c>
      <c r="E52" s="16">
        <v>0</v>
      </c>
      <c r="F52" s="16">
        <v>0</v>
      </c>
      <c r="G52" s="42"/>
      <c r="H52" s="19"/>
      <c r="I52" s="10"/>
      <c r="K52" s="51"/>
    </row>
    <row r="53" spans="1:13">
      <c r="A53" s="41"/>
      <c r="B53" s="9" t="s">
        <v>29</v>
      </c>
      <c r="D53" s="6"/>
      <c r="E53" s="9" t="s">
        <v>27</v>
      </c>
      <c r="F53" s="1"/>
      <c r="G53" s="40"/>
      <c r="H53" s="3" t="s">
        <v>3</v>
      </c>
      <c r="I53" s="8"/>
      <c r="K53" s="51"/>
    </row>
    <row r="54" spans="1:13">
      <c r="B54" s="9" t="s">
        <v>2</v>
      </c>
      <c r="D54" s="6"/>
      <c r="E54" s="9" t="s">
        <v>28</v>
      </c>
      <c r="F54" s="1"/>
      <c r="G54" s="40"/>
      <c r="H54" s="3" t="s">
        <v>4</v>
      </c>
    </row>
    <row r="55" spans="1:13">
      <c r="B55" s="4"/>
      <c r="C55"/>
      <c r="D55" s="1"/>
      <c r="E55" s="4"/>
      <c r="F55" s="40"/>
      <c r="H55" s="5"/>
      <c r="K55" s="43"/>
    </row>
    <row r="56" spans="1:13">
      <c r="C5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2021-09-06T05:19:33Z</cp:lastPrinted>
  <dcterms:created xsi:type="dcterms:W3CDTF">2020-06-30T03:42:56Z</dcterms:created>
  <dcterms:modified xsi:type="dcterms:W3CDTF">2022-05-17T07:43:23Z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