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8" documentId="14_{8EE233F4-9C13-4E18-8197-685B731CF079}" xr6:coauthVersionLast="47" xr6:coauthVersionMax="47" xr10:uidLastSave="{5611CB72-9D6C-426F-8D40-09D312EF6519}"/>
  <bookViews>
    <workbookView xWindow="1380" yWindow="630" windowWidth="15120" windowHeight="15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46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11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<sst xmlns="http://schemas.openxmlformats.org/spreadsheetml/2006/main" count="95" uniqueCount="62">
  <si>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</si>
  <si>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</si>
  <si>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</si>
  <si>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</si>
  <si>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</si>
  <si>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</si>
  <si>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</si>
  <si>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</si>
  <si>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</si>
  <si>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</si>
  <si>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</si>
  <si>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</si>
  <si>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</si>
  <si>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</si>
  <si>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</si>
  <si>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</si>
  <si>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</si>
  <si>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</si>
  <si>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</si>
  <si>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</si>
  <si>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</si>
  <si>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</si>
  <si>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</si>
  <si>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</si>
  <si>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</si>
  <si>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</si>
  <si>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</si>
  <si>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</si>
  <si>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</si>
  <si>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</si>
  <si>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STIP</t>
  </si>
  <si>
    <t>IAU</t>
  </si>
  <si>
    <t>KSA</t>
  </si>
  <si>
    <t>ZB</t>
  </si>
  <si>
    <t>EXC</t>
  </si>
  <si>
    <t>MCK</t>
  </si>
  <si>
    <t>ABBV</t>
  </si>
  <si>
    <t>ADM</t>
  </si>
  <si>
    <t>GBS</t>
  </si>
  <si>
    <t>ED</t>
  </si>
  <si>
    <t>ABC</t>
  </si>
  <si>
    <t>DLTR</t>
  </si>
  <si>
    <t>CF</t>
  </si>
  <si>
    <t>VRTX</t>
  </si>
  <si>
    <t>SRE</t>
  </si>
  <si>
    <t>ZC</t>
  </si>
  <si>
    <t>SB</t>
  </si>
  <si>
    <t>BMY</t>
  </si>
  <si>
    <t>CTVA</t>
  </si>
  <si>
    <t>CT</t>
  </si>
  <si>
    <t>HSY</t>
  </si>
  <si>
    <t>GNR</t>
  </si>
  <si>
    <t>NG</t>
  </si>
  <si>
    <t>JGB</t>
  </si>
  <si>
    <t>KO</t>
  </si>
  <si>
    <t>ZL</t>
  </si>
  <si>
    <t>HO</t>
  </si>
  <si>
    <t>ZO</t>
  </si>
  <si>
    <t>MO</t>
  </si>
  <si>
    <t>KE</t>
  </si>
  <si>
    <t>COIL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</si>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</sst>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0" fillId="0" borderId="0" xfId="0" applyAlignment="1">
      <alignment vertical="center"/>
    </xf>
    <xf numFmtId="0" fontId="13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4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5" fillId="2" borderId="0" xfId="0" applyFont="1" applyFill="1"/>
    <xf numFmtId="0" fontId="16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180473</xdr:colOff>
      <xdr:row>2</xdr:row>
      <xdr:rowOff>80210</xdr:rowOff>
    </xdr:from>
    <xdr:to>
      <xdr:col>8</xdr:col>
      <xdr:colOff>1130968</xdr:colOff>
      <xdr:row>5</xdr:row>
      <xdr:rowOff>88711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D16E94-D0B3-4A38-8D89-7BDF8FEC5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3631" y="431131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6" totalsRowShown="0" headerRowDxfId="13" dataDxfId="11" headerRowBorderDxfId="12" tableBorderDxfId="10" totalsRowBorderDxfId="9">
  <autoFilter ref="A10:I46" xr:uid="{00000000-0009-0000-0100-000001000000}"/>
  <sortState xmlns:xlrd2="http://schemas.microsoft.com/office/spreadsheetml/2017/richdata2" ref="A11:I46">
    <sortCondition ref="A10:A46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1"/>
  <sheetViews>
    <sheetView tabSelected="1" zoomScale="95" zoomScaleNormal="95" workbookViewId="0">
      <selection activeCell="J3" sqref="J3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0" t="s">
        <v>0</v>
      </c>
      <c r="B1" s="60"/>
      <c r="C1" s="25">
        <v>44691</v>
      </c>
      <c r="E1" s="27"/>
      <c r="F1" s="27"/>
      <c r="H1" s="28"/>
    </row>
    <row r="2" spans="1:13" s="26" customFormat="1">
      <c r="A2" s="60" t="s">
        <v>11</v>
      </c>
      <c r="B2" s="60"/>
      <c r="C2" s="29">
        <f>C8/C7</f>
        <v>1.368930750735998</v>
      </c>
      <c r="D2"/>
      <c r="E2" s="54"/>
      <c r="F2" s="32"/>
      <c r="H2" s="49"/>
    </row>
    <row r="3" spans="1:13" s="26" customFormat="1" ht="27.75" customHeight="1">
      <c r="A3" s="61" t="s">
        <v>12</v>
      </c>
      <c r="B3" s="61"/>
      <c r="C3" s="37">
        <f>(C8-SUM(H30:H35))/C7</f>
        <v>0.99895753075928495</v>
      </c>
      <c r="D3" s="53"/>
      <c r="E3" s="31"/>
      <c r="F3" s="32"/>
      <c r="H3" s="33"/>
    </row>
    <row r="4" spans="1:13" s="26" customFormat="1" ht="12.75">
      <c r="A4" s="60" t="s">
        <v>9</v>
      </c>
      <c r="B4" s="60"/>
      <c r="C4" s="34">
        <v>40565312</v>
      </c>
      <c r="D4" s="56"/>
      <c r="E4" s="35"/>
      <c r="F4" s="35"/>
      <c r="H4" s="33"/>
    </row>
    <row r="5" spans="1:13" s="26" customFormat="1" ht="12.75">
      <c r="A5" s="60" t="s">
        <v>7</v>
      </c>
      <c r="B5" s="60"/>
      <c r="C5" s="34">
        <v>0</v>
      </c>
      <c r="D5" s="30"/>
      <c r="E5" s="30"/>
      <c r="F5" s="35"/>
      <c r="H5" s="33"/>
    </row>
    <row r="6" spans="1:13" s="26" customFormat="1" ht="12.75">
      <c r="A6" s="60" t="s">
        <v>8</v>
      </c>
      <c r="B6" s="60"/>
      <c r="C6" s="34">
        <v>0</v>
      </c>
      <c r="D6" s="48"/>
      <c r="E6" s="35"/>
      <c r="F6" s="35"/>
      <c r="H6" s="33"/>
    </row>
    <row r="7" spans="1:13" s="26" customFormat="1" ht="12.75">
      <c r="A7" s="60" t="s">
        <v>10</v>
      </c>
      <c r="B7" s="60"/>
      <c r="C7" s="34">
        <f>C4+C5-C6</f>
        <v>40565312</v>
      </c>
      <c r="D7" s="48"/>
      <c r="E7" s="35"/>
      <c r="F7" s="35"/>
      <c r="G7" s="39"/>
    </row>
    <row r="8" spans="1:13" s="26" customFormat="1" ht="27.75" customHeight="1">
      <c r="A8" s="61" t="s">
        <v>6</v>
      </c>
      <c r="B8" s="61"/>
      <c r="C8" s="22" cm="1">
        <f t="array" ref="C8">SUM(ABS(Table1[Target allocation ($)]))</f>
        <v>55531103.00999999</v>
      </c>
      <c r="D8" s="48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34</v>
      </c>
      <c r="B11" s="16" t="s">
        <v>16</v>
      </c>
      <c r="C11" s="38">
        <v>46.73</v>
      </c>
      <c r="D11" s="16">
        <v>7131</v>
      </c>
      <c r="E11" s="16">
        <v>6164</v>
      </c>
      <c r="F11" s="16">
        <f>Table1[[#This Row],[New position]]-Table1[[#This Row],[Old position]]</f>
        <v>-967</v>
      </c>
      <c r="G11" s="24">
        <v>0.29799999999999999</v>
      </c>
      <c r="H11" s="19">
        <v>288058.28999999998</v>
      </c>
      <c r="I11" s="10"/>
      <c r="J11"/>
      <c r="K11" s="51"/>
      <c r="L11" s="46"/>
    </row>
    <row r="12" spans="1:13">
      <c r="A12" s="16" t="s">
        <v>35</v>
      </c>
      <c r="B12" s="16" t="s">
        <v>16</v>
      </c>
      <c r="C12" s="38">
        <v>326.47000000000003</v>
      </c>
      <c r="D12" s="16">
        <v>1005</v>
      </c>
      <c r="E12" s="16">
        <v>882</v>
      </c>
      <c r="F12" s="16">
        <f>Table1[[#This Row],[New position]]-Table1[[#This Row],[Old position]]</f>
        <v>-123</v>
      </c>
      <c r="G12" s="24">
        <v>0.29799999999999999</v>
      </c>
      <c r="H12" s="19">
        <v>288058.28999999998</v>
      </c>
      <c r="I12" s="10"/>
      <c r="K12" s="51"/>
      <c r="L12" s="46"/>
      <c r="M12" s="2"/>
    </row>
    <row r="13" spans="1:13">
      <c r="A13" s="16" t="s">
        <v>36</v>
      </c>
      <c r="B13" s="16" t="s">
        <v>16</v>
      </c>
      <c r="C13" s="38">
        <v>151</v>
      </c>
      <c r="D13" s="16">
        <v>2224</v>
      </c>
      <c r="E13" s="16">
        <v>1908</v>
      </c>
      <c r="F13" s="16">
        <f>Table1[[#This Row],[New position]]-Table1[[#This Row],[Old position]]</f>
        <v>-316</v>
      </c>
      <c r="G13" s="24">
        <v>0.29799999999999999</v>
      </c>
      <c r="H13" s="19">
        <v>288058.28999999998</v>
      </c>
      <c r="I13" s="10"/>
      <c r="K13" s="51"/>
      <c r="L13" s="46"/>
      <c r="M13" s="2"/>
    </row>
    <row r="14" spans="1:13">
      <c r="A14" s="16" t="s">
        <v>37</v>
      </c>
      <c r="B14" s="16" t="s">
        <v>16</v>
      </c>
      <c r="C14" s="38">
        <v>85</v>
      </c>
      <c r="D14" s="16">
        <v>3801</v>
      </c>
      <c r="E14" s="16">
        <v>3389</v>
      </c>
      <c r="F14" s="16">
        <f>Table1[[#This Row],[New position]]-Table1[[#This Row],[Old position]]</f>
        <v>-412</v>
      </c>
      <c r="G14" s="24">
        <v>0.29799999999999999</v>
      </c>
      <c r="H14" s="19">
        <v>288058.28999999998</v>
      </c>
      <c r="I14" s="10"/>
      <c r="K14" s="51"/>
      <c r="L14" s="46"/>
      <c r="M14" s="2"/>
    </row>
    <row r="15" spans="1:13">
      <c r="A15" s="16" t="s">
        <v>39</v>
      </c>
      <c r="B15" s="16" t="s">
        <v>16</v>
      </c>
      <c r="C15" s="38">
        <v>94.38</v>
      </c>
      <c r="D15" s="16">
        <v>3571</v>
      </c>
      <c r="E15" s="16">
        <v>3052</v>
      </c>
      <c r="F15" s="16">
        <f>Table1[[#This Row],[New position]]-Table1[[#This Row],[Old position]]</f>
        <v>-519</v>
      </c>
      <c r="G15" s="24">
        <v>0.29799999999999999</v>
      </c>
      <c r="H15" s="19">
        <v>288058.28999999998</v>
      </c>
      <c r="I15" s="10"/>
      <c r="K15" s="51"/>
      <c r="L15" s="46"/>
      <c r="M15" s="2"/>
    </row>
    <row r="16" spans="1:13">
      <c r="A16" s="16" t="s">
        <v>40</v>
      </c>
      <c r="B16" s="16" t="s">
        <v>16</v>
      </c>
      <c r="C16" s="38">
        <v>157.32</v>
      </c>
      <c r="D16" s="16">
        <v>2111</v>
      </c>
      <c r="E16" s="16">
        <v>1831</v>
      </c>
      <c r="F16" s="16">
        <f>Table1[[#This Row],[New position]]-Table1[[#This Row],[Old position]]</f>
        <v>-280</v>
      </c>
      <c r="G16" s="57">
        <v>0.29799999999999999</v>
      </c>
      <c r="H16" s="19">
        <v>288058.28999999998</v>
      </c>
      <c r="I16" s="10"/>
      <c r="K16" s="51"/>
      <c r="L16" s="46"/>
      <c r="M16" s="2"/>
    </row>
    <row r="17" spans="1:16">
      <c r="A17" s="16" t="s">
        <v>41</v>
      </c>
      <c r="B17" s="16" t="s">
        <v>16</v>
      </c>
      <c r="C17" s="38">
        <v>163</v>
      </c>
      <c r="D17" s="16">
        <v>2072</v>
      </c>
      <c r="E17" s="16">
        <v>1767</v>
      </c>
      <c r="F17" s="16">
        <f>Table1[[#This Row],[New position]]-Table1[[#This Row],[Old position]]</f>
        <v>-305</v>
      </c>
      <c r="G17" s="24">
        <v>0.29799999999999999</v>
      </c>
      <c r="H17" s="19">
        <v>288058.28999999998</v>
      </c>
      <c r="I17" s="10"/>
      <c r="K17" s="51"/>
      <c r="L17" s="46"/>
      <c r="M17" s="2"/>
    </row>
    <row r="18" spans="1:16">
      <c r="A18" s="16" t="s">
        <v>42</v>
      </c>
      <c r="B18" s="16" t="s">
        <v>16</v>
      </c>
      <c r="C18" s="38">
        <v>91.5</v>
      </c>
      <c r="D18" s="16">
        <v>1777</v>
      </c>
      <c r="E18" s="16">
        <v>1574</v>
      </c>
      <c r="F18" s="16">
        <f>Table1[[#This Row],[New position]]-Table1[[#This Row],[Old position]]</f>
        <v>-203</v>
      </c>
      <c r="G18" s="24">
        <v>0.14899999999999999</v>
      </c>
      <c r="H18" s="19">
        <v>144029.15</v>
      </c>
      <c r="I18" s="10"/>
      <c r="K18" s="51"/>
      <c r="L18" s="46"/>
      <c r="M18" s="2"/>
    </row>
    <row r="19" spans="1:16">
      <c r="A19" s="16" t="s">
        <v>43</v>
      </c>
      <c r="B19" s="16" t="s">
        <v>16</v>
      </c>
      <c r="C19" s="38">
        <v>235.02</v>
      </c>
      <c r="D19" s="16">
        <v>1322</v>
      </c>
      <c r="E19" s="16">
        <v>1226</v>
      </c>
      <c r="F19" s="16">
        <f>Table1[[#This Row],[New position]]-Table1[[#This Row],[Old position]]</f>
        <v>-96</v>
      </c>
      <c r="G19" s="24">
        <v>0.29799999999999999</v>
      </c>
      <c r="H19" s="19">
        <v>288058.28999999998</v>
      </c>
      <c r="I19" s="45"/>
      <c r="K19" s="51"/>
      <c r="L19" s="46"/>
      <c r="M19" s="2"/>
    </row>
    <row r="20" spans="1:16">
      <c r="A20" s="16" t="s">
        <v>44</v>
      </c>
      <c r="B20" s="16" t="s">
        <v>16</v>
      </c>
      <c r="C20" s="38">
        <v>162.03</v>
      </c>
      <c r="D20" s="16">
        <v>2046</v>
      </c>
      <c r="E20" s="16">
        <v>1778</v>
      </c>
      <c r="F20" s="16">
        <f>Table1[[#This Row],[New position]]-Table1[[#This Row],[Old position]]</f>
        <v>-268</v>
      </c>
      <c r="G20" s="24">
        <v>0.29799999999999999</v>
      </c>
      <c r="H20" s="19">
        <v>288058.28999999998</v>
      </c>
      <c r="I20" s="10"/>
      <c r="K20" s="51"/>
      <c r="L20" s="46"/>
      <c r="M20" s="2"/>
      <c r="P20" s="52"/>
    </row>
    <row r="21" spans="1:16">
      <c r="A21" s="16" t="s">
        <v>47</v>
      </c>
      <c r="B21" s="16" t="s">
        <v>16</v>
      </c>
      <c r="C21" s="38">
        <v>76.5</v>
      </c>
      <c r="D21" s="16">
        <v>4427</v>
      </c>
      <c r="E21" s="16">
        <v>3765</v>
      </c>
      <c r="F21" s="16">
        <f>Table1[[#This Row],[New position]]-Table1[[#This Row],[Old position]]</f>
        <v>-662</v>
      </c>
      <c r="G21" s="24">
        <v>0.29799999999999999</v>
      </c>
      <c r="H21" s="19">
        <v>288058.28999999998</v>
      </c>
      <c r="I21" s="10"/>
      <c r="K21" s="51"/>
      <c r="L21" s="46"/>
      <c r="M21" s="2"/>
    </row>
    <row r="22" spans="1:16">
      <c r="A22" s="16" t="s">
        <v>48</v>
      </c>
      <c r="B22" s="16" t="s">
        <v>16</v>
      </c>
      <c r="C22" s="38">
        <v>53.08</v>
      </c>
      <c r="D22" s="16">
        <v>6195</v>
      </c>
      <c r="E22" s="16">
        <v>5427</v>
      </c>
      <c r="F22" s="16">
        <f>Table1[[#This Row],[New position]]-Table1[[#This Row],[Old position]]</f>
        <v>-768</v>
      </c>
      <c r="G22" s="24">
        <v>0.29799999999999999</v>
      </c>
      <c r="H22" s="19">
        <v>288058.28999999998</v>
      </c>
      <c r="I22" s="10"/>
      <c r="K22" s="51"/>
      <c r="L22" s="46"/>
      <c r="M22" s="2"/>
    </row>
    <row r="23" spans="1:16">
      <c r="A23" s="16" t="s">
        <v>50</v>
      </c>
      <c r="B23" s="16" t="s">
        <v>16</v>
      </c>
      <c r="C23" s="38">
        <v>223.25</v>
      </c>
      <c r="D23" s="16">
        <v>1492</v>
      </c>
      <c r="E23" s="16">
        <v>1290</v>
      </c>
      <c r="F23" s="16">
        <f>Table1[[#This Row],[New position]]-Table1[[#This Row],[Old position]]</f>
        <v>-202</v>
      </c>
      <c r="G23" s="24">
        <v>0.29799999999999999</v>
      </c>
      <c r="H23" s="19">
        <v>288058.28999999998</v>
      </c>
      <c r="I23" s="10"/>
      <c r="K23" s="51"/>
      <c r="L23" s="46"/>
      <c r="M23" s="2"/>
    </row>
    <row r="24" spans="1:16">
      <c r="A24" s="16" t="s">
        <v>54</v>
      </c>
      <c r="B24" s="16" t="s">
        <v>16</v>
      </c>
      <c r="C24" s="38">
        <v>64.900000000000006</v>
      </c>
      <c r="D24" s="16">
        <v>5236</v>
      </c>
      <c r="E24" s="16">
        <v>4438</v>
      </c>
      <c r="F24" s="16">
        <f>Table1[[#This Row],[New position]]-Table1[[#This Row],[Old position]]</f>
        <v>-798</v>
      </c>
      <c r="G24" s="24">
        <v>0.29799999999999999</v>
      </c>
      <c r="H24" s="19">
        <v>288058.28999999998</v>
      </c>
      <c r="I24" s="10"/>
      <c r="K24" s="51"/>
      <c r="L24" s="46"/>
      <c r="M24" s="2"/>
    </row>
    <row r="25" spans="1:16">
      <c r="A25" s="16" t="s">
        <v>58</v>
      </c>
      <c r="B25" s="16" t="s">
        <v>16</v>
      </c>
      <c r="C25" s="38">
        <v>54.65</v>
      </c>
      <c r="D25" s="16">
        <v>5933</v>
      </c>
      <c r="E25" s="16">
        <v>5271</v>
      </c>
      <c r="F25" s="16">
        <f>Table1[[#This Row],[New position]]-Table1[[#This Row],[Old position]]</f>
        <v>-662</v>
      </c>
      <c r="G25" s="24">
        <v>0.29799999999999999</v>
      </c>
      <c r="H25" s="19">
        <v>288058.28999999998</v>
      </c>
      <c r="I25" s="10"/>
      <c r="K25" s="51"/>
      <c r="L25" s="46"/>
      <c r="M25" s="2"/>
    </row>
    <row r="26" spans="1:16">
      <c r="A26" s="16" t="s">
        <v>13</v>
      </c>
      <c r="B26" s="16" t="s">
        <v>16</v>
      </c>
      <c r="C26" s="38">
        <v>300.37</v>
      </c>
      <c r="D26" s="16">
        <v>91398</v>
      </c>
      <c r="E26" s="16">
        <v>78977</v>
      </c>
      <c r="F26" s="16">
        <f>Table1[[#This Row],[New position]]-Table1[[#This Row],[Old position]]</f>
        <v>-12421</v>
      </c>
      <c r="G26" s="24">
        <v>24.5</v>
      </c>
      <c r="H26" s="19">
        <v>23722447.609999999</v>
      </c>
      <c r="I26" s="20"/>
      <c r="K26" s="51"/>
      <c r="L26" s="46"/>
      <c r="M26" s="2"/>
    </row>
    <row r="27" spans="1:16">
      <c r="A27" s="16" t="s">
        <v>25</v>
      </c>
      <c r="B27" s="16" t="s">
        <v>16</v>
      </c>
      <c r="C27" s="38">
        <v>76.540000000000006</v>
      </c>
      <c r="D27" s="16">
        <v>27955</v>
      </c>
      <c r="E27" s="16">
        <v>25459</v>
      </c>
      <c r="F27" s="16">
        <f>Table1[[#This Row],[New position]]-Table1[[#This Row],[Old position]]</f>
        <v>-2496</v>
      </c>
      <c r="G27" s="24">
        <v>2.0129999999999999</v>
      </c>
      <c r="H27" s="19">
        <v>1948629.63</v>
      </c>
      <c r="I27" s="10"/>
      <c r="K27" s="51"/>
      <c r="L27" s="46"/>
      <c r="M27" s="2"/>
    </row>
    <row r="28" spans="1:16">
      <c r="A28" s="16" t="s">
        <v>51</v>
      </c>
      <c r="B28" s="16" t="s">
        <v>16</v>
      </c>
      <c r="C28" s="38">
        <v>57.15</v>
      </c>
      <c r="D28" s="16">
        <v>37377</v>
      </c>
      <c r="E28" s="16">
        <v>34097</v>
      </c>
      <c r="F28" s="16">
        <f>Table1[[#This Row],[New position]]-Table1[[#This Row],[Old position]]</f>
        <v>-3280</v>
      </c>
      <c r="G28" s="24">
        <v>2.0129999999999999</v>
      </c>
      <c r="H28" s="19">
        <v>1948629.63</v>
      </c>
      <c r="I28" s="10"/>
      <c r="K28" s="51"/>
      <c r="L28" s="46"/>
      <c r="M28" s="2"/>
    </row>
    <row r="29" spans="1:16">
      <c r="A29" s="16" t="s">
        <v>32</v>
      </c>
      <c r="B29" s="16" t="s">
        <v>16</v>
      </c>
      <c r="C29" s="38">
        <v>50.17</v>
      </c>
      <c r="D29" s="16">
        <v>45360</v>
      </c>
      <c r="E29" s="16">
        <v>38841</v>
      </c>
      <c r="F29" s="16">
        <f>Table1[[#This Row],[New position]]-Table1[[#This Row],[Old position]]</f>
        <v>-6519</v>
      </c>
      <c r="G29" s="24">
        <v>2.0129999999999999</v>
      </c>
      <c r="H29" s="38">
        <v>1948629.63</v>
      </c>
      <c r="I29" s="10"/>
      <c r="K29" s="51"/>
      <c r="L29" s="46"/>
      <c r="M29" s="2"/>
    </row>
    <row r="30" spans="1:16">
      <c r="A30" s="16" t="s">
        <v>30</v>
      </c>
      <c r="B30" s="16" t="s">
        <v>16</v>
      </c>
      <c r="C30" s="38">
        <v>103.04</v>
      </c>
      <c r="D30" s="16">
        <v>54613</v>
      </c>
      <c r="E30" s="16">
        <v>46985</v>
      </c>
      <c r="F30" s="16">
        <f>Table1[[#This Row],[New position]]-Table1[[#This Row],[Old position]]</f>
        <v>-7628</v>
      </c>
      <c r="G30" s="24">
        <v>5</v>
      </c>
      <c r="H30" s="19">
        <v>4841315.84</v>
      </c>
      <c r="I30" s="50"/>
      <c r="K30" s="51"/>
      <c r="L30" s="46"/>
      <c r="M30" s="2"/>
    </row>
    <row r="31" spans="1:16">
      <c r="A31" s="16" t="s">
        <v>33</v>
      </c>
      <c r="B31" s="16" t="s">
        <v>17</v>
      </c>
      <c r="C31" s="38">
        <v>137906.23000000001</v>
      </c>
      <c r="D31" s="16">
        <v>13</v>
      </c>
      <c r="E31" s="16">
        <v>11</v>
      </c>
      <c r="F31" s="16">
        <f>Table1[[#This Row],[New position]]-Table1[[#This Row],[Old position]]</f>
        <v>-2</v>
      </c>
      <c r="G31" s="24">
        <v>1.5</v>
      </c>
      <c r="H31" s="19">
        <v>1452394.75</v>
      </c>
      <c r="I31" s="55"/>
      <c r="K31" s="51"/>
      <c r="L31" s="46"/>
      <c r="M31" s="2"/>
    </row>
    <row r="32" spans="1:16">
      <c r="A32" s="16" t="s">
        <v>18</v>
      </c>
      <c r="B32" s="16" t="s">
        <v>17</v>
      </c>
      <c r="C32" s="38">
        <v>211359.38</v>
      </c>
      <c r="D32" s="16">
        <v>8</v>
      </c>
      <c r="E32" s="16">
        <v>7</v>
      </c>
      <c r="F32" s="16">
        <f>Table1[[#This Row],[New position]]-Table1[[#This Row],[Old position]]</f>
        <v>-1</v>
      </c>
      <c r="G32" s="24">
        <v>1.5</v>
      </c>
      <c r="H32" s="19">
        <v>1452394.75</v>
      </c>
      <c r="I32" s="10"/>
      <c r="K32" s="51"/>
      <c r="L32" s="46"/>
      <c r="M32" s="2"/>
    </row>
    <row r="33" spans="1:13">
      <c r="A33" s="16" t="s">
        <v>38</v>
      </c>
      <c r="B33" s="16" t="s">
        <v>17</v>
      </c>
      <c r="C33" s="38">
        <v>116368.07</v>
      </c>
      <c r="D33" s="16">
        <v>15</v>
      </c>
      <c r="E33" s="16">
        <v>12</v>
      </c>
      <c r="F33" s="16">
        <f>Table1[[#This Row],[New position]]-Table1[[#This Row],[Old position]]</f>
        <v>-3</v>
      </c>
      <c r="G33" s="24">
        <v>1.5</v>
      </c>
      <c r="H33" s="19">
        <v>1452394.75</v>
      </c>
      <c r="I33" s="10"/>
      <c r="K33" s="51"/>
      <c r="L33" s="46"/>
      <c r="M33" s="2"/>
    </row>
    <row r="34" spans="1:13">
      <c r="A34" s="16" t="s">
        <v>53</v>
      </c>
      <c r="B34" s="16" t="s">
        <v>17</v>
      </c>
      <c r="C34" s="38">
        <v>1147158.6000000001</v>
      </c>
      <c r="D34" s="16">
        <v>5</v>
      </c>
      <c r="E34" s="16">
        <v>4</v>
      </c>
      <c r="F34" s="16">
        <f>Table1[[#This Row],[New position]]-Table1[[#This Row],[Old position]]</f>
        <v>-1</v>
      </c>
      <c r="G34" s="24">
        <v>5</v>
      </c>
      <c r="H34" s="19">
        <v>4841315.84</v>
      </c>
      <c r="I34" s="10"/>
      <c r="K34" s="51"/>
      <c r="L34" s="46"/>
      <c r="M34" s="2"/>
    </row>
    <row r="35" spans="1:13">
      <c r="A35" s="16" t="s">
        <v>31</v>
      </c>
      <c r="B35" s="16" t="s">
        <v>16</v>
      </c>
      <c r="C35" s="38">
        <v>35.32</v>
      </c>
      <c r="D35" s="16">
        <v>31930</v>
      </c>
      <c r="E35" s="16">
        <v>27414</v>
      </c>
      <c r="F35" s="16">
        <f>Table1[[#This Row],[New position]]-Table1[[#This Row],[Old position]]</f>
        <v>-4516</v>
      </c>
      <c r="G35" s="24">
        <v>1</v>
      </c>
      <c r="H35" s="19">
        <v>968263.17</v>
      </c>
      <c r="I35" s="10"/>
      <c r="K35" s="51"/>
      <c r="L35" s="46"/>
      <c r="M35" s="2"/>
    </row>
    <row r="36" spans="1:13">
      <c r="A36" s="16" t="s">
        <v>45</v>
      </c>
      <c r="B36" s="16" t="s">
        <v>17</v>
      </c>
      <c r="C36" s="38">
        <v>38800</v>
      </c>
      <c r="D36" s="16">
        <v>20</v>
      </c>
      <c r="E36" s="16">
        <v>17</v>
      </c>
      <c r="F36" s="16">
        <f>Table1[[#This Row],[New position]]-Table1[[#This Row],[Old position]]</f>
        <v>-3</v>
      </c>
      <c r="G36" s="24">
        <v>0.7</v>
      </c>
      <c r="H36" s="19">
        <v>677784.22</v>
      </c>
      <c r="I36" s="58"/>
      <c r="K36" s="51"/>
      <c r="L36" s="46"/>
      <c r="M36" s="2"/>
    </row>
    <row r="37" spans="1:13">
      <c r="A37" s="16" t="s">
        <v>46</v>
      </c>
      <c r="B37" s="16" t="s">
        <v>17</v>
      </c>
      <c r="C37" s="38">
        <v>20955.189999999999</v>
      </c>
      <c r="D37" s="16">
        <v>37</v>
      </c>
      <c r="E37" s="16">
        <v>32</v>
      </c>
      <c r="F37" s="16">
        <f>Table1[[#This Row],[New position]]-Table1[[#This Row],[Old position]]</f>
        <v>-5</v>
      </c>
      <c r="G37" s="24">
        <v>0.7</v>
      </c>
      <c r="H37" s="19">
        <v>677784.22</v>
      </c>
      <c r="I37" s="59"/>
      <c r="K37" s="51"/>
      <c r="L37" s="46"/>
      <c r="M37" s="2"/>
    </row>
    <row r="38" spans="1:13">
      <c r="A38" s="16" t="s">
        <v>49</v>
      </c>
      <c r="B38" s="16" t="s">
        <v>17</v>
      </c>
      <c r="C38" s="38">
        <v>72265</v>
      </c>
      <c r="D38" s="16">
        <v>11</v>
      </c>
      <c r="E38" s="16">
        <v>9</v>
      </c>
      <c r="F38" s="16">
        <f>Table1[[#This Row],[New position]]-Table1[[#This Row],[Old position]]</f>
        <v>-2</v>
      </c>
      <c r="G38" s="24">
        <v>0.7</v>
      </c>
      <c r="H38" s="19">
        <v>677784.22</v>
      </c>
      <c r="I38" s="10"/>
      <c r="K38" s="51"/>
      <c r="L38" s="46"/>
      <c r="M38" s="2"/>
    </row>
    <row r="39" spans="1:13">
      <c r="A39" s="16" t="s">
        <v>52</v>
      </c>
      <c r="B39" s="16" t="s">
        <v>17</v>
      </c>
      <c r="C39" s="38">
        <v>67350</v>
      </c>
      <c r="D39" s="16">
        <v>10</v>
      </c>
      <c r="E39" s="16">
        <v>10</v>
      </c>
      <c r="F39" s="16">
        <f>Table1[[#This Row],[New position]]-Table1[[#This Row],[Old position]]</f>
        <v>0</v>
      </c>
      <c r="G39" s="24">
        <v>0.7</v>
      </c>
      <c r="H39" s="19">
        <v>677784.22</v>
      </c>
      <c r="I39" s="10"/>
      <c r="K39" s="51"/>
      <c r="L39" s="46"/>
      <c r="M39" s="2"/>
    </row>
    <row r="40" spans="1:13">
      <c r="A40" s="16" t="s">
        <v>55</v>
      </c>
      <c r="B40" s="16" t="s">
        <v>17</v>
      </c>
      <c r="C40" s="38">
        <v>47826</v>
      </c>
      <c r="D40" s="16">
        <v>16</v>
      </c>
      <c r="E40" s="16">
        <v>14</v>
      </c>
      <c r="F40" s="16">
        <f>Table1[[#This Row],[New position]]-Table1[[#This Row],[Old position]]</f>
        <v>-2</v>
      </c>
      <c r="G40" s="24">
        <v>0.7</v>
      </c>
      <c r="H40" s="19">
        <v>677784.22</v>
      </c>
      <c r="I40" s="10"/>
      <c r="K40" s="51"/>
      <c r="L40" s="46"/>
      <c r="M40" s="2"/>
    </row>
    <row r="41" spans="1:13">
      <c r="A41" s="16" t="s">
        <v>56</v>
      </c>
      <c r="B41" s="16" t="s">
        <v>17</v>
      </c>
      <c r="C41" s="38">
        <v>160116.6</v>
      </c>
      <c r="D41" s="16">
        <v>5</v>
      </c>
      <c r="E41" s="16">
        <v>4</v>
      </c>
      <c r="F41" s="16">
        <f>Table1[[#This Row],[New position]]-Table1[[#This Row],[Old position]]</f>
        <v>-1</v>
      </c>
      <c r="G41" s="24">
        <v>0.7</v>
      </c>
      <c r="H41" s="19">
        <v>677784.22</v>
      </c>
      <c r="I41" s="10"/>
      <c r="K41" s="51"/>
      <c r="L41" s="46"/>
      <c r="M41" s="2"/>
    </row>
    <row r="42" spans="1:13">
      <c r="A42" s="16" t="s">
        <v>57</v>
      </c>
      <c r="B42" s="16" t="s">
        <v>17</v>
      </c>
      <c r="C42" s="38">
        <v>30687.48</v>
      </c>
      <c r="D42" s="16">
        <v>25</v>
      </c>
      <c r="E42" s="16">
        <v>22</v>
      </c>
      <c r="F42" s="16">
        <f>Table1[[#This Row],[New position]]-Table1[[#This Row],[Old position]]</f>
        <v>-3</v>
      </c>
      <c r="G42" s="24">
        <v>0.7</v>
      </c>
      <c r="H42" s="19">
        <v>677784.22</v>
      </c>
      <c r="I42" s="10"/>
      <c r="K42" s="51"/>
      <c r="L42" s="46"/>
      <c r="M42" s="2"/>
    </row>
    <row r="43" spans="1:13">
      <c r="A43" s="16" t="s">
        <v>59</v>
      </c>
      <c r="B43" s="16" t="s">
        <v>17</v>
      </c>
      <c r="C43" s="38">
        <v>58762.46</v>
      </c>
      <c r="D43" s="16">
        <v>13</v>
      </c>
      <c r="E43" s="16">
        <v>12</v>
      </c>
      <c r="F43" s="16">
        <f>Table1[[#This Row],[New position]]-Table1[[#This Row],[Old position]]</f>
        <v>-1</v>
      </c>
      <c r="G43" s="24">
        <v>0.7</v>
      </c>
      <c r="H43" s="19">
        <v>677784.22</v>
      </c>
      <c r="I43" s="47"/>
      <c r="K43" s="51"/>
      <c r="L43" s="46"/>
      <c r="M43" s="2"/>
    </row>
    <row r="44" spans="1:13" ht="14.25" customHeight="1">
      <c r="A44" s="16" t="s">
        <v>60</v>
      </c>
      <c r="B44" s="16" t="s">
        <v>17</v>
      </c>
      <c r="C44" s="38">
        <v>104240</v>
      </c>
      <c r="D44" s="16">
        <v>7</v>
      </c>
      <c r="E44" s="16">
        <v>7</v>
      </c>
      <c r="F44" s="16">
        <f>Table1[[#This Row],[New position]]-Table1[[#This Row],[Old position]]</f>
        <v>0</v>
      </c>
      <c r="G44" s="24">
        <v>0.7</v>
      </c>
      <c r="H44" s="19">
        <v>677784.22</v>
      </c>
      <c r="I44" s="10"/>
      <c r="K44" s="51"/>
      <c r="L44" s="46"/>
      <c r="M44" s="2"/>
    </row>
    <row r="45" spans="1:13" ht="14.25" customHeight="1">
      <c r="A45" s="16" t="s">
        <v>61</v>
      </c>
      <c r="B45" s="16" t="s">
        <v>17</v>
      </c>
      <c r="C45" s="38">
        <v>150782</v>
      </c>
      <c r="D45" s="16">
        <v>5</v>
      </c>
      <c r="E45" s="16">
        <v>4</v>
      </c>
      <c r="F45" s="16">
        <f>Table1[[#This Row],[New position]]-Table1[[#This Row],[Old position]]</f>
        <v>-1</v>
      </c>
      <c r="G45" s="24">
        <v>0.7</v>
      </c>
      <c r="H45" s="19">
        <v>677784.22</v>
      </c>
      <c r="I45" s="10"/>
      <c r="J45" s="44"/>
      <c r="K45" s="51"/>
      <c r="L45" s="46"/>
      <c r="M45" s="2"/>
    </row>
    <row r="46" spans="1:13">
      <c r="A46" s="16" t="s">
        <v>24</v>
      </c>
      <c r="B46" s="16"/>
      <c r="C46" s="38"/>
      <c r="D46" s="16"/>
      <c r="E46" s="16"/>
      <c r="F46" s="16"/>
      <c r="G46" s="24">
        <f>100 - SUM(G11:G45)</f>
        <v>42.639999999999979</v>
      </c>
      <c r="H46" s="19"/>
      <c r="I46" s="10"/>
      <c r="K46" s="51"/>
    </row>
    <row r="47" spans="1:13">
      <c r="A47" s="16" t="s">
        <v>26</v>
      </c>
      <c r="B47" s="16"/>
      <c r="C47" s="38"/>
      <c r="D47" s="16">
        <v>0</v>
      </c>
      <c r="E47" s="16">
        <v>0</v>
      </c>
      <c r="F47" s="16">
        <v>0</v>
      </c>
      <c r="G47" s="42"/>
      <c r="H47" s="19"/>
      <c r="I47" s="10"/>
      <c r="K47" s="51"/>
    </row>
    <row r="48" spans="1:13">
      <c r="A48" s="41"/>
      <c r="B48" s="9" t="s">
        <v>29</v>
      </c>
      <c r="D48" s="6"/>
      <c r="E48" s="9" t="s">
        <v>27</v>
      </c>
      <c r="F48" s="1"/>
      <c r="G48" s="40"/>
      <c r="H48" s="3" t="s">
        <v>3</v>
      </c>
      <c r="I48" s="8"/>
      <c r="K48" s="51"/>
    </row>
    <row r="49" spans="2:11">
      <c r="B49" s="9" t="s">
        <v>2</v>
      </c>
      <c r="D49" s="6"/>
      <c r="E49" s="9" t="s">
        <v>28</v>
      </c>
      <c r="F49" s="1"/>
      <c r="G49" s="40"/>
      <c r="H49" s="3" t="s">
        <v>4</v>
      </c>
    </row>
    <row r="50" spans="2:11">
      <c r="B50" s="4"/>
      <c r="C50"/>
      <c r="D50" s="1"/>
      <c r="E50" s="4"/>
      <c r="F50" s="40"/>
      <c r="H50" s="5"/>
      <c r="K50" s="43"/>
    </row>
    <row r="51" spans="2:11">
      <c r="C51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2021-09-06T05:19:33Z</cp:lastPrinted>
  <dcterms:created xsi:type="dcterms:W3CDTF">2020-06-30T03:42:56Z</dcterms:created>
  <dcterms:modified xsi:type="dcterms:W3CDTF">2022-05-17T07:43:14Z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