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"/>
    </mc:Choice>
  </mc:AlternateContent>
  <xr:revisionPtr revIDLastSave="39" documentId="11_19710EA09C2AF01CC48E2B32089143992DF3A188" xr6:coauthVersionLast="47" xr6:coauthVersionMax="47" xr10:uidLastSave="{8D21F3DA-559D-482C-BB3F-0947299EE0DD}"/>
  <bookViews>
    <workbookView xWindow="-60" yWindow="-163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1" l="1"/>
  <c r="G45" i="1" l="1"/>
  <c r="F44" i="1" l="1"/>
  <c r="F43" i="1"/>
  <c r="F42" i="1"/>
  <c r="F12" i="1" l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11" i="1"/>
  <c r="C8" i="1" a="1"/>
  <c r="C8" i="1" s="1"/>
  <c r="C7" i="1"/>
  <c r="C2" i="1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<sst xmlns="http://schemas.openxmlformats.org/spreadsheetml/2006/main" count="93" uniqueCount="61">
  <si>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</si>
  <si>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</si>
  <si>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</si>
  <si>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</si>
  <si>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</si>
  <si>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</si>
  <si>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</si>
  <si>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</si>
  <si>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</si>
  <si>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</si>
  <si>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</si>
  <si>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</si>
  <si>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</si>
  <si>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</si>
  <si>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</si>
  <si>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</si>
  <si>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</si>
  <si>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</si>
  <si>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ZT</t>
  </si>
  <si>
    <t>Last_Price</t>
  </si>
  <si>
    <t>Old position</t>
  </si>
  <si>
    <t>New position</t>
  </si>
  <si>
    <t>Weights (%)</t>
  </si>
  <si>
    <t>Target allocation ($)</t>
  </si>
  <si>
    <t>Cash</t>
  </si>
  <si>
    <t>XLE</t>
  </si>
  <si>
    <t>ES Bear Put</t>
  </si>
  <si>
    <t>Prepared and Checked by:</t>
  </si>
  <si>
    <t>Tang Jiayun</t>
  </si>
  <si>
    <t>Recommended by:</t>
  </si>
  <si>
    <t>IAU</t>
  </si>
  <si>
    <t>ZB</t>
  </si>
  <si>
    <t>EXC</t>
  </si>
  <si>
    <t>MCK</t>
  </si>
  <si>
    <t>ABBV</t>
  </si>
  <si>
    <t>ADM</t>
  </si>
  <si>
    <t>ED</t>
  </si>
  <si>
    <t>ABC</t>
  </si>
  <si>
    <t>CF</t>
  </si>
  <si>
    <t>SRE</t>
  </si>
  <si>
    <t>ZC</t>
  </si>
  <si>
    <t>BMY</t>
  </si>
  <si>
    <t>CTVA</t>
  </si>
  <si>
    <t>NG</t>
  </si>
  <si>
    <t>JGB</t>
  </si>
  <si>
    <t>ZL</t>
  </si>
  <si>
    <t>HO</t>
  </si>
  <si>
    <t>RB</t>
  </si>
  <si>
    <t>AEP</t>
  </si>
  <si>
    <t>AMGN</t>
  </si>
  <si>
    <t>SO</t>
  </si>
  <si>
    <t>PGR</t>
  </si>
  <si>
    <t>KE</t>
  </si>
  <si>
    <t>ZS</t>
  </si>
  <si>
    <t>ZW</t>
  </si>
  <si>
    <t>YT</t>
  </si>
  <si>
    <t>LMT</t>
  </si>
  <si>
    <t>IXC</t>
  </si>
  <si>
    <t>CL</t>
  </si>
  <si>
    <t>DA</t>
  </si>
  <si>
    <t>STIP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</si>
</sst>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0.0000"/>
    <numFmt numFmtId="173" formatCode="&quot;$&quot;#,##0.000"/>
    <numFmt numFmtId="174" formatCode="\$#,##0.00000;\-\$#,##0.00000"/>
  </numFmts>
  <fonts count="17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1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0" borderId="0" xfId="0" applyFont="1" applyAlignment="1"/>
    <xf numFmtId="0" fontId="2" fillId="0" borderId="0" xfId="0" applyFont="1" applyBorder="1"/>
    <xf numFmtId="0" fontId="2" fillId="2" borderId="0" xfId="0" applyFont="1" applyFill="1" applyBorder="1"/>
    <xf numFmtId="0" fontId="2" fillId="0" borderId="0" xfId="0" applyFont="1" applyAlignment="1">
      <alignment horizontal="center" vertical="center"/>
    </xf>
    <xf numFmtId="0" fontId="2" fillId="2" borderId="0" xfId="0" applyFont="1" applyFill="1"/>
    <xf numFmtId="0" fontId="1" fillId="2" borderId="0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2" borderId="0" xfId="1" applyNumberFormat="1" applyFont="1" applyFill="1" applyBorder="1"/>
    <xf numFmtId="44" fontId="6" fillId="3" borderId="1" xfId="1" applyNumberFormat="1" applyFont="1" applyFill="1" applyBorder="1" applyAlignment="1">
      <alignment horizontal="center" vertical="center" wrapText="1"/>
    </xf>
    <xf numFmtId="44" fontId="0" fillId="2" borderId="1" xfId="1" applyNumberFormat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68" fontId="0" fillId="2" borderId="1" xfId="5" applyNumberFormat="1" applyFont="1" applyFill="1" applyBorder="1"/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Border="1" applyAlignment="1">
      <alignment vertical="center" wrapText="1"/>
    </xf>
    <xf numFmtId="44" fontId="2" fillId="0" borderId="0" xfId="1" applyNumberFormat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64" fontId="2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44" fontId="2" fillId="0" borderId="0" xfId="1" applyNumberFormat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0" fontId="2" fillId="2" borderId="0" xfId="0" applyFont="1" applyFill="1" applyBorder="1" applyAlignment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44" fontId="0" fillId="2" borderId="1" xfId="1" applyFont="1" applyFill="1" applyBorder="1"/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 applyBorder="1"/>
    <xf numFmtId="168" fontId="4" fillId="2" borderId="1" xfId="5" applyNumberFormat="1" applyFont="1" applyFill="1" applyBorder="1"/>
    <xf numFmtId="168" fontId="2" fillId="0" borderId="0" xfId="0" applyNumberFormat="1" applyFont="1"/>
    <xf numFmtId="0" fontId="12" fillId="2" borderId="0" xfId="0" applyFont="1" applyFill="1"/>
    <xf numFmtId="0" fontId="0" fillId="0" borderId="0" xfId="0" applyAlignment="1">
      <alignment vertical="center"/>
    </xf>
    <xf numFmtId="170" fontId="2" fillId="0" borderId="0" xfId="0" applyNumberFormat="1" applyFont="1" applyBorder="1" applyAlignment="1">
      <alignment vertical="center"/>
    </xf>
    <xf numFmtId="171" fontId="2" fillId="0" borderId="0" xfId="1" applyNumberFormat="1" applyFont="1" applyBorder="1" applyAlignment="1">
      <alignment vertical="center"/>
    </xf>
    <xf numFmtId="0" fontId="13" fillId="2" borderId="0" xfId="0" applyFont="1" applyFill="1"/>
    <xf numFmtId="44" fontId="2" fillId="0" borderId="0" xfId="0" applyNumberFormat="1" applyFont="1" applyAlignment="1">
      <alignment vertical="center" wrapText="1"/>
    </xf>
    <xf numFmtId="44" fontId="2" fillId="0" borderId="0" xfId="1" applyFont="1"/>
    <xf numFmtId="172" fontId="2" fillId="0" borderId="0" xfId="0" applyNumberFormat="1" applyFont="1" applyBorder="1" applyAlignment="1">
      <alignment vertical="center"/>
    </xf>
    <xf numFmtId="173" fontId="2" fillId="2" borderId="0" xfId="0" applyNumberFormat="1" applyFont="1" applyFill="1" applyBorder="1" applyAlignment="1">
      <alignment vertical="center"/>
    </xf>
    <xf numFmtId="0" fontId="2" fillId="2" borderId="0" xfId="0" applyFont="1" applyFill="1" applyAlignment="1">
      <alignment wrapText="1"/>
    </xf>
    <xf numFmtId="174" fontId="2" fillId="0" borderId="0" xfId="0" applyNumberFormat="1" applyFont="1" applyBorder="1" applyAlignment="1">
      <alignment vertical="center"/>
    </xf>
    <xf numFmtId="0" fontId="0" fillId="2" borderId="1" xfId="5" applyNumberFormat="1" applyFont="1" applyFill="1" applyBorder="1"/>
    <xf numFmtId="0" fontId="14" fillId="2" borderId="0" xfId="0" applyFont="1" applyFill="1"/>
    <xf numFmtId="0" fontId="15" fillId="2" borderId="0" xfId="0" applyFont="1" applyFill="1"/>
    <xf numFmtId="0" fontId="16" fillId="2" borderId="0" xfId="0" applyFont="1" applyFill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209340</xdr:colOff>
      <xdr:row>2</xdr:row>
      <xdr:rowOff>62528</xdr:rowOff>
    </xdr:from>
    <xdr:to>
      <xdr:col>8</xdr:col>
      <xdr:colOff>1161840</xdr:colOff>
      <xdr:row>5</xdr:row>
      <xdr:rowOff>66517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4096F99-B6A0-3638-96F0-767DA06DDB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17646" y="420996"/>
          <a:ext cx="3093065" cy="679956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0:I45" totalsRowShown="0" headerRowDxfId="13" dataDxfId="11" headerRowBorderDxfId="12" tableBorderDxfId="10" totalsRowBorderDxfId="9">
  <autoFilter ref="A10:I45" xr:uid="{00000000-0009-0000-0100-000001000000}"/>
  <sortState xmlns:xlrd2="http://schemas.microsoft.com/office/spreadsheetml/2017/richdata2" ref="A11:I45">
    <sortCondition ref="A10:A45"/>
  </sortState>
  <tableColumns count="9">
    <tableColumn id="1" xr3:uid="{00000000-0010-0000-0000-000001000000}" name="Symbol" dataDxfId="8"/>
    <tableColumn id="2" xr3:uid="{00000000-0010-0000-0000-000002000000}" name="SecType" dataDxfId="7"/>
    <tableColumn id="5" xr3:uid="{00000000-0010-0000-0000-000005000000}" name="Last_Price" dataDxfId="6" dataCellStyle="Currency"/>
    <tableColumn id="12" xr3:uid="{00000000-0010-0000-0000-00000C000000}" name="Old position" dataDxfId="5" dataCellStyle="Currency"/>
    <tableColumn id="13" xr3:uid="{00000000-0010-0000-0000-00000D000000}" name="New position" dataDxfId="4" dataCellStyle="Currency"/>
    <tableColumn id="7" xr3:uid="{00000000-0010-0000-0000-000007000000}" name="Change" dataDxfId="3">
      <calculatedColumnFormula>ROUND(Table1[[#This Row],[New position]]-Table1[[#This Row],[Old position]], -2)</calculatedColumnFormula>
    </tableColumn>
    <tableColumn id="4" xr3:uid="{00000000-0010-0000-0000-000004000000}" name="Weights (%)" dataDxfId="2"/>
    <tableColumn id="3" xr3:uid="{00000000-0010-0000-0000-000003000000}" name="Target allocation ($)" dataDxfId="1" dataCellStyle="Currency"/>
    <tableColumn id="8" xr3:uid="{00000000-0010-0000-0000-000008000000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50"/>
  <sheetViews>
    <sheetView tabSelected="1" zoomScale="93" zoomScaleNormal="93" workbookViewId="0">
      <selection activeCell="C4" sqref="C4"/>
    </sheetView>
  </sheetViews>
  <sheetFormatPr defaultColWidth="9.140625" defaultRowHeight="15"/>
  <cols>
    <col min="1" max="2" width="11.28515625" style="1" customWidth="1"/>
    <col min="3" max="3" width="16.140625" style="1" bestFit="1" customWidth="1"/>
    <col min="4" max="4" width="15.140625" bestFit="1" customWidth="1"/>
    <col min="5" max="5" width="12.140625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1" width="17.140625" style="1" bestFit="1" customWidth="1"/>
    <col min="12" max="15" width="9.140625" style="1"/>
    <col min="16" max="16" width="14.5703125" style="1" bestFit="1" customWidth="1"/>
    <col min="17" max="16384" width="9.140625" style="1"/>
  </cols>
  <sheetData>
    <row r="1" spans="1:13" s="26" customFormat="1" ht="12.75">
      <c r="A1" s="59" t="s">
        <v>0</v>
      </c>
      <c r="B1" s="59"/>
      <c r="C1" s="25">
        <v>44714</v>
      </c>
      <c r="E1" s="27"/>
      <c r="F1" s="27"/>
      <c r="H1" s="28"/>
    </row>
    <row r="2" spans="1:13" s="26" customFormat="1">
      <c r="A2" s="59" t="s">
        <v>11</v>
      </c>
      <c r="B2" s="59"/>
      <c r="C2" s="29">
        <f>C8/C7</f>
        <v>1.7622819051027232</v>
      </c>
      <c r="D2"/>
      <c r="E2" s="52"/>
      <c r="F2" s="32"/>
      <c r="H2" s="47"/>
    </row>
    <row r="3" spans="1:13" s="26" customFormat="1" ht="27.75" customHeight="1">
      <c r="A3" s="60" t="s">
        <v>12</v>
      </c>
      <c r="B3" s="60"/>
      <c r="C3" s="37">
        <f>(C8-SUM(H29:H34))/C7</f>
        <v>1.2587727850886115</v>
      </c>
      <c r="D3" s="51"/>
      <c r="E3" s="31"/>
      <c r="F3" s="32"/>
      <c r="H3" s="33"/>
    </row>
    <row r="4" spans="1:13" s="26" customFormat="1" ht="12.75">
      <c r="A4" s="59" t="s">
        <v>9</v>
      </c>
      <c r="B4" s="59"/>
      <c r="C4" s="34">
        <v>41815341</v>
      </c>
      <c r="D4" s="54"/>
      <c r="E4" s="35"/>
      <c r="F4" s="35"/>
      <c r="H4" s="33"/>
    </row>
    <row r="5" spans="1:13" s="26" customFormat="1" ht="12.75">
      <c r="A5" s="59" t="s">
        <v>7</v>
      </c>
      <c r="B5" s="59"/>
      <c r="C5" s="34">
        <v>0</v>
      </c>
      <c r="D5" s="30"/>
      <c r="E5" s="30"/>
      <c r="F5" s="35"/>
      <c r="H5" s="33"/>
    </row>
    <row r="6" spans="1:13" s="26" customFormat="1" ht="12.75">
      <c r="A6" s="59" t="s">
        <v>8</v>
      </c>
      <c r="B6" s="59"/>
      <c r="C6" s="34">
        <v>0</v>
      </c>
      <c r="D6" s="46"/>
      <c r="E6" s="35"/>
      <c r="F6" s="35"/>
      <c r="H6" s="33"/>
    </row>
    <row r="7" spans="1:13" s="26" customFormat="1" ht="12.75">
      <c r="A7" s="59" t="s">
        <v>10</v>
      </c>
      <c r="B7" s="59"/>
      <c r="C7" s="34">
        <f>C4+C5-C6</f>
        <v>41815341</v>
      </c>
      <c r="D7" s="46"/>
      <c r="E7" s="35"/>
      <c r="F7" s="35"/>
      <c r="G7" s="39"/>
    </row>
    <row r="8" spans="1:13" s="26" customFormat="1" ht="27.75" customHeight="1">
      <c r="A8" s="60" t="s">
        <v>6</v>
      </c>
      <c r="B8" s="60"/>
      <c r="C8" s="22" cm="1">
        <f t="array" ref="C8">SUM(ABS(Table1[Target allocation ($)]))</f>
        <v>73690418.800000012</v>
      </c>
      <c r="D8" s="46"/>
      <c r="E8" s="35"/>
      <c r="F8" s="35"/>
      <c r="H8" s="33"/>
      <c r="J8" s="36"/>
    </row>
    <row r="9" spans="1:13" s="13" customFormat="1" ht="2.25" customHeight="1">
      <c r="A9" s="11"/>
      <c r="B9" s="11"/>
      <c r="C9" s="8"/>
      <c r="D9" s="7"/>
      <c r="E9" s="7"/>
      <c r="F9" s="7"/>
      <c r="G9" s="8"/>
      <c r="H9" s="17"/>
      <c r="I9" s="1"/>
    </row>
    <row r="10" spans="1:13" s="2" customFormat="1" ht="12.75">
      <c r="A10" s="14" t="s">
        <v>14</v>
      </c>
      <c r="B10" s="15" t="s">
        <v>15</v>
      </c>
      <c r="C10" s="23" t="s">
        <v>19</v>
      </c>
      <c r="D10" s="15" t="s">
        <v>20</v>
      </c>
      <c r="E10" s="12" t="s">
        <v>21</v>
      </c>
      <c r="F10" s="12" t="s">
        <v>5</v>
      </c>
      <c r="G10" s="15" t="s">
        <v>22</v>
      </c>
      <c r="H10" s="18" t="s">
        <v>23</v>
      </c>
      <c r="I10" s="21" t="s">
        <v>1</v>
      </c>
    </row>
    <row r="11" spans="1:13" s="2" customFormat="1">
      <c r="A11" s="16" t="s">
        <v>32</v>
      </c>
      <c r="B11" s="16" t="s">
        <v>16</v>
      </c>
      <c r="C11" s="38">
        <v>49.19</v>
      </c>
      <c r="D11" s="16">
        <v>8552</v>
      </c>
      <c r="E11" s="16">
        <v>8917</v>
      </c>
      <c r="F11" s="16">
        <f>Table1[[#This Row],[New position]]-Table1[[#This Row],[Old position]]</f>
        <v>365</v>
      </c>
      <c r="G11" s="24">
        <v>0.33300000000000002</v>
      </c>
      <c r="H11" s="19">
        <v>438633.41</v>
      </c>
      <c r="I11" s="10"/>
      <c r="J11"/>
      <c r="K11" s="49"/>
      <c r="L11" s="45"/>
    </row>
    <row r="12" spans="1:13">
      <c r="A12" s="16" t="s">
        <v>33</v>
      </c>
      <c r="B12" s="16" t="s">
        <v>16</v>
      </c>
      <c r="C12" s="38">
        <v>322.20999999999998</v>
      </c>
      <c r="D12" s="16">
        <v>1279</v>
      </c>
      <c r="E12" s="16">
        <v>1361</v>
      </c>
      <c r="F12" s="16">
        <f>Table1[[#This Row],[New position]]-Table1[[#This Row],[Old position]]</f>
        <v>82</v>
      </c>
      <c r="G12" s="24">
        <v>0.33300000000000002</v>
      </c>
      <c r="H12" s="19">
        <v>438633.41</v>
      </c>
      <c r="I12" s="10"/>
      <c r="K12" s="49"/>
      <c r="L12" s="45"/>
      <c r="M12" s="2"/>
    </row>
    <row r="13" spans="1:13">
      <c r="A13" s="16" t="s">
        <v>34</v>
      </c>
      <c r="B13" s="16" t="s">
        <v>16</v>
      </c>
      <c r="C13" s="38">
        <v>146.02000000000001</v>
      </c>
      <c r="D13" s="16">
        <v>2852</v>
      </c>
      <c r="E13" s="16">
        <v>3004</v>
      </c>
      <c r="F13" s="16">
        <f>Table1[[#This Row],[New position]]-Table1[[#This Row],[Old position]]</f>
        <v>152</v>
      </c>
      <c r="G13" s="24">
        <v>0.33300000000000002</v>
      </c>
      <c r="H13" s="19">
        <v>438633.41</v>
      </c>
      <c r="I13" s="10"/>
      <c r="K13" s="49"/>
      <c r="L13" s="45"/>
      <c r="M13" s="2"/>
    </row>
    <row r="14" spans="1:13">
      <c r="A14" s="16" t="s">
        <v>35</v>
      </c>
      <c r="B14" s="16" t="s">
        <v>16</v>
      </c>
      <c r="C14" s="38">
        <v>86.67</v>
      </c>
      <c r="D14" s="16">
        <v>4628</v>
      </c>
      <c r="E14" s="16">
        <v>5061</v>
      </c>
      <c r="F14" s="16">
        <f>Table1[[#This Row],[New position]]-Table1[[#This Row],[Old position]]</f>
        <v>433</v>
      </c>
      <c r="G14" s="24">
        <v>0.33300000000000002</v>
      </c>
      <c r="H14" s="19">
        <v>438633.41</v>
      </c>
      <c r="I14" s="10"/>
      <c r="K14" s="49"/>
      <c r="L14" s="45"/>
      <c r="M14" s="2"/>
    </row>
    <row r="15" spans="1:13">
      <c r="A15" s="16" t="s">
        <v>36</v>
      </c>
      <c r="B15" s="16" t="s">
        <v>16</v>
      </c>
      <c r="C15" s="38">
        <v>98.63</v>
      </c>
      <c r="D15" s="16">
        <v>4235</v>
      </c>
      <c r="E15" s="16">
        <v>4447</v>
      </c>
      <c r="F15" s="16">
        <f>Table1[[#This Row],[New position]]-Table1[[#This Row],[Old position]]</f>
        <v>212</v>
      </c>
      <c r="G15" s="24">
        <v>0.33300000000000002</v>
      </c>
      <c r="H15" s="19">
        <v>438633.41</v>
      </c>
      <c r="I15" s="10"/>
      <c r="K15" s="49"/>
      <c r="L15" s="45"/>
      <c r="M15" s="2"/>
    </row>
    <row r="16" spans="1:13">
      <c r="A16" s="16" t="s">
        <v>37</v>
      </c>
      <c r="B16" s="16" t="s">
        <v>16</v>
      </c>
      <c r="C16" s="38">
        <v>150.01</v>
      </c>
      <c r="D16" s="16">
        <v>2715</v>
      </c>
      <c r="E16" s="16">
        <v>2924</v>
      </c>
      <c r="F16" s="16">
        <f>Table1[[#This Row],[New position]]-Table1[[#This Row],[Old position]]</f>
        <v>209</v>
      </c>
      <c r="G16" s="55">
        <v>0.33300000000000002</v>
      </c>
      <c r="H16" s="19">
        <v>438633.41</v>
      </c>
      <c r="I16" s="10"/>
      <c r="K16" s="49"/>
      <c r="L16" s="45"/>
      <c r="M16" s="2"/>
    </row>
    <row r="17" spans="1:16">
      <c r="A17" s="16" t="s">
        <v>38</v>
      </c>
      <c r="B17" s="16" t="s">
        <v>16</v>
      </c>
      <c r="C17" s="38">
        <v>95.51</v>
      </c>
      <c r="D17" s="16">
        <v>4254</v>
      </c>
      <c r="E17" s="16">
        <v>4593</v>
      </c>
      <c r="F17" s="16">
        <f>Table1[[#This Row],[New position]]-Table1[[#This Row],[Old position]]</f>
        <v>339</v>
      </c>
      <c r="G17" s="24">
        <v>0.33300000000000002</v>
      </c>
      <c r="H17" s="19">
        <v>438633.41</v>
      </c>
      <c r="I17" s="10"/>
      <c r="K17" s="49"/>
      <c r="L17" s="45"/>
      <c r="M17" s="2"/>
    </row>
    <row r="18" spans="1:16">
      <c r="A18" s="16" t="s">
        <v>39</v>
      </c>
      <c r="B18" s="16" t="s">
        <v>16</v>
      </c>
      <c r="C18" s="38">
        <v>163.52000000000001</v>
      </c>
      <c r="D18" s="16">
        <v>2565</v>
      </c>
      <c r="E18" s="16">
        <v>2682</v>
      </c>
      <c r="F18" s="16">
        <f>Table1[[#This Row],[New position]]-Table1[[#This Row],[Old position]]</f>
        <v>117</v>
      </c>
      <c r="G18" s="24">
        <v>0.33300000000000002</v>
      </c>
      <c r="H18" s="19">
        <v>438633.41</v>
      </c>
      <c r="I18" s="10"/>
      <c r="K18" s="49"/>
      <c r="L18" s="45"/>
      <c r="M18" s="2"/>
    </row>
    <row r="19" spans="1:16">
      <c r="A19" s="16" t="s">
        <v>41</v>
      </c>
      <c r="B19" s="16" t="s">
        <v>16</v>
      </c>
      <c r="C19" s="38">
        <v>74.959999999999994</v>
      </c>
      <c r="D19" s="16">
        <v>5571</v>
      </c>
      <c r="E19" s="16">
        <v>5852</v>
      </c>
      <c r="F19" s="16">
        <f>Table1[[#This Row],[New position]]-Table1[[#This Row],[Old position]]</f>
        <v>281</v>
      </c>
      <c r="G19" s="24">
        <v>0.33300000000000002</v>
      </c>
      <c r="H19" s="19">
        <v>438633.41</v>
      </c>
      <c r="I19" s="44"/>
      <c r="K19" s="49"/>
      <c r="L19" s="45"/>
      <c r="M19" s="2"/>
    </row>
    <row r="20" spans="1:16">
      <c r="A20" s="16" t="s">
        <v>42</v>
      </c>
      <c r="B20" s="16" t="s">
        <v>16</v>
      </c>
      <c r="C20" s="38">
        <v>62.33</v>
      </c>
      <c r="D20" s="16">
        <v>6516</v>
      </c>
      <c r="E20" s="16">
        <v>7037</v>
      </c>
      <c r="F20" s="16">
        <f>Table1[[#This Row],[New position]]-Table1[[#This Row],[Old position]]</f>
        <v>521</v>
      </c>
      <c r="G20" s="24">
        <v>0.33300000000000002</v>
      </c>
      <c r="H20" s="19">
        <v>438633.41</v>
      </c>
      <c r="I20" s="10"/>
      <c r="K20" s="49"/>
      <c r="L20" s="45"/>
      <c r="M20" s="2"/>
      <c r="P20" s="50"/>
    </row>
    <row r="21" spans="1:16">
      <c r="A21" s="16" t="s">
        <v>48</v>
      </c>
      <c r="B21" s="16" t="s">
        <v>16</v>
      </c>
      <c r="C21" s="38">
        <v>102.04</v>
      </c>
      <c r="D21" s="16">
        <v>4120</v>
      </c>
      <c r="E21" s="16">
        <v>4299</v>
      </c>
      <c r="F21" s="16">
        <f>Table1[[#This Row],[New position]]-Table1[[#This Row],[Old position]]</f>
        <v>179</v>
      </c>
      <c r="G21" s="24">
        <v>0.33300000000000002</v>
      </c>
      <c r="H21" s="19">
        <v>438633.41</v>
      </c>
      <c r="I21" s="10"/>
      <c r="K21" s="49"/>
      <c r="L21" s="45"/>
      <c r="M21" s="2"/>
    </row>
    <row r="22" spans="1:16">
      <c r="A22" s="16" t="s">
        <v>49</v>
      </c>
      <c r="B22" s="16" t="s">
        <v>16</v>
      </c>
      <c r="C22" s="38">
        <v>253.8</v>
      </c>
      <c r="D22" s="16">
        <v>1637</v>
      </c>
      <c r="E22" s="16">
        <v>1728</v>
      </c>
      <c r="F22" s="16">
        <f>Table1[[#This Row],[New position]]-Table1[[#This Row],[Old position]]</f>
        <v>91</v>
      </c>
      <c r="G22" s="24">
        <v>0.33300000000000002</v>
      </c>
      <c r="H22" s="19">
        <v>438633.41</v>
      </c>
      <c r="I22" s="10"/>
      <c r="K22" s="49"/>
      <c r="L22" s="45"/>
      <c r="M22" s="2"/>
    </row>
    <row r="23" spans="1:16">
      <c r="A23" s="16" t="s">
        <v>50</v>
      </c>
      <c r="B23" s="16" t="s">
        <v>16</v>
      </c>
      <c r="C23" s="38">
        <v>75.55</v>
      </c>
      <c r="D23" s="16">
        <v>5556</v>
      </c>
      <c r="E23" s="16">
        <v>5806</v>
      </c>
      <c r="F23" s="16">
        <f>Table1[[#This Row],[New position]]-Table1[[#This Row],[Old position]]</f>
        <v>250</v>
      </c>
      <c r="G23" s="24">
        <v>0.33300000000000002</v>
      </c>
      <c r="H23" s="19">
        <v>438633.41</v>
      </c>
      <c r="I23" s="10"/>
      <c r="K23" s="49"/>
      <c r="L23" s="45"/>
      <c r="M23" s="2"/>
    </row>
    <row r="24" spans="1:16">
      <c r="A24" s="16" t="s">
        <v>51</v>
      </c>
      <c r="B24" s="16" t="s">
        <v>16</v>
      </c>
      <c r="C24" s="38">
        <v>118.47</v>
      </c>
      <c r="D24" s="16">
        <v>3521</v>
      </c>
      <c r="E24" s="16">
        <v>3702</v>
      </c>
      <c r="F24" s="16">
        <f>Table1[[#This Row],[New position]]-Table1[[#This Row],[Old position]]</f>
        <v>181</v>
      </c>
      <c r="G24" s="24">
        <v>0.33300000000000002</v>
      </c>
      <c r="H24" s="19">
        <v>438633.41</v>
      </c>
      <c r="I24" s="10"/>
      <c r="K24" s="49"/>
      <c r="L24" s="45"/>
      <c r="M24" s="2"/>
    </row>
    <row r="25" spans="1:16">
      <c r="A25" s="16" t="s">
        <v>56</v>
      </c>
      <c r="B25" s="16" t="s">
        <v>16</v>
      </c>
      <c r="C25" s="38">
        <v>439.3</v>
      </c>
      <c r="D25" s="16">
        <v>955</v>
      </c>
      <c r="E25" s="16">
        <v>998</v>
      </c>
      <c r="F25" s="16">
        <f>Table1[[#This Row],[New position]]-Table1[[#This Row],[Old position]]</f>
        <v>43</v>
      </c>
      <c r="G25" s="24">
        <v>0.33300000000000002</v>
      </c>
      <c r="H25" s="19">
        <v>438633.41</v>
      </c>
      <c r="I25" s="10"/>
      <c r="K25" s="49"/>
      <c r="L25" s="45"/>
      <c r="M25" s="2"/>
    </row>
    <row r="26" spans="1:16">
      <c r="A26" s="16" t="s">
        <v>13</v>
      </c>
      <c r="B26" s="16" t="s">
        <v>16</v>
      </c>
      <c r="C26" s="38">
        <v>307.69</v>
      </c>
      <c r="D26" s="16">
        <v>100401</v>
      </c>
      <c r="E26" s="16">
        <v>104779</v>
      </c>
      <c r="F26" s="16">
        <f>Table1[[#This Row],[New position]]-Table1[[#This Row],[Old position]]</f>
        <v>4378</v>
      </c>
      <c r="G26" s="24">
        <v>24.5</v>
      </c>
      <c r="H26" s="19">
        <v>32239558.5</v>
      </c>
      <c r="I26" s="20"/>
      <c r="K26" s="49"/>
      <c r="L26" s="45"/>
      <c r="M26" s="2"/>
    </row>
    <row r="27" spans="1:16">
      <c r="A27" s="16" t="s">
        <v>25</v>
      </c>
      <c r="B27" s="16" t="s">
        <v>16</v>
      </c>
      <c r="C27" s="38">
        <v>87.74</v>
      </c>
      <c r="D27" s="16">
        <v>39401</v>
      </c>
      <c r="E27" s="16">
        <v>41244</v>
      </c>
      <c r="F27" s="16">
        <f>Table1[[#This Row],[New position]]-Table1[[#This Row],[Old position]]</f>
        <v>1843</v>
      </c>
      <c r="G27" s="24">
        <v>2.75</v>
      </c>
      <c r="H27" s="19">
        <v>3618725.95</v>
      </c>
      <c r="I27" s="10"/>
      <c r="K27" s="49"/>
      <c r="L27" s="45"/>
      <c r="M27" s="2"/>
    </row>
    <row r="28" spans="1:16">
      <c r="A28" s="16" t="s">
        <v>57</v>
      </c>
      <c r="B28" s="16" t="s">
        <v>16</v>
      </c>
      <c r="C28" s="38">
        <v>40.950000000000003</v>
      </c>
      <c r="D28" s="16">
        <v>85771</v>
      </c>
      <c r="E28" s="16">
        <v>88369</v>
      </c>
      <c r="F28" s="16">
        <f>Table1[[#This Row],[New position]]-Table1[[#This Row],[Old position]]</f>
        <v>2598</v>
      </c>
      <c r="G28" s="24">
        <v>2.75</v>
      </c>
      <c r="H28" s="19">
        <v>3618725.95</v>
      </c>
      <c r="I28" s="10"/>
      <c r="K28" s="49"/>
      <c r="L28" s="45"/>
      <c r="M28" s="2"/>
    </row>
    <row r="29" spans="1:16">
      <c r="A29" s="16" t="s">
        <v>31</v>
      </c>
      <c r="B29" s="16" t="s">
        <v>17</v>
      </c>
      <c r="C29" s="38">
        <v>138656.29</v>
      </c>
      <c r="D29" s="16">
        <v>14</v>
      </c>
      <c r="E29" s="16">
        <v>0</v>
      </c>
      <c r="F29" s="16">
        <f>Table1[[#This Row],[New position]]-Table1[[#This Row],[Old position]]</f>
        <v>-14</v>
      </c>
      <c r="G29" s="24">
        <v>0</v>
      </c>
      <c r="H29" s="38">
        <v>0</v>
      </c>
      <c r="I29" s="10"/>
      <c r="K29" s="49"/>
      <c r="L29" s="45"/>
      <c r="M29" s="2"/>
    </row>
    <row r="30" spans="1:16">
      <c r="A30" s="16" t="s">
        <v>18</v>
      </c>
      <c r="B30" s="16" t="s">
        <v>17</v>
      </c>
      <c r="C30" s="38">
        <v>210640.63</v>
      </c>
      <c r="D30" s="16">
        <v>30</v>
      </c>
      <c r="E30" s="16">
        <v>31</v>
      </c>
      <c r="F30" s="16">
        <f>Table1[[#This Row],[New position]]-Table1[[#This Row],[Old position]]</f>
        <v>1</v>
      </c>
      <c r="G30" s="24">
        <v>5</v>
      </c>
      <c r="H30" s="19">
        <v>6579501.7300000004</v>
      </c>
      <c r="I30" s="48"/>
      <c r="K30" s="49"/>
      <c r="L30" s="45"/>
      <c r="M30" s="2"/>
    </row>
    <row r="31" spans="1:16">
      <c r="A31" s="16" t="s">
        <v>44</v>
      </c>
      <c r="B31" s="16" t="s">
        <v>17</v>
      </c>
      <c r="C31" s="38">
        <v>1153199</v>
      </c>
      <c r="D31" s="16">
        <v>5</v>
      </c>
      <c r="E31" s="16">
        <v>6</v>
      </c>
      <c r="F31" s="16">
        <f>Table1[[#This Row],[New position]]-Table1[[#This Row],[Old position]]</f>
        <v>1</v>
      </c>
      <c r="G31" s="24">
        <v>5</v>
      </c>
      <c r="H31" s="19">
        <v>6579501.7300000004</v>
      </c>
      <c r="I31" s="53"/>
      <c r="K31" s="49"/>
      <c r="L31" s="45"/>
      <c r="M31" s="2"/>
    </row>
    <row r="32" spans="1:16">
      <c r="A32" s="16" t="s">
        <v>55</v>
      </c>
      <c r="B32" s="16" t="s">
        <v>17</v>
      </c>
      <c r="C32" s="38">
        <v>77853.679999999993</v>
      </c>
      <c r="D32" s="16">
        <v>40</v>
      </c>
      <c r="E32" s="16">
        <v>42</v>
      </c>
      <c r="F32" s="16">
        <f>Table1[[#This Row],[New position]]-Table1[[#This Row],[Old position]]</f>
        <v>2</v>
      </c>
      <c r="G32" s="24">
        <v>2.5</v>
      </c>
      <c r="H32" s="19">
        <v>3289750.87</v>
      </c>
      <c r="I32" s="10"/>
      <c r="K32" s="49"/>
      <c r="L32" s="45"/>
      <c r="M32" s="2"/>
    </row>
    <row r="33" spans="1:13">
      <c r="A33" s="16" t="s">
        <v>60</v>
      </c>
      <c r="B33" s="16" t="s">
        <v>16</v>
      </c>
      <c r="C33" s="38">
        <v>102.72</v>
      </c>
      <c r="D33" s="16">
        <v>30615</v>
      </c>
      <c r="E33" s="16">
        <v>32026</v>
      </c>
      <c r="F33" s="16">
        <f>Table1[[#This Row],[New position]]-Table1[[#This Row],[Old position]]</f>
        <v>1411</v>
      </c>
      <c r="G33" s="24">
        <v>2.5</v>
      </c>
      <c r="H33" s="19">
        <v>3289750.87</v>
      </c>
      <c r="I33" s="10"/>
      <c r="K33" s="49"/>
      <c r="L33" s="45"/>
      <c r="M33" s="2"/>
    </row>
    <row r="34" spans="1:13">
      <c r="A34" s="16" t="s">
        <v>30</v>
      </c>
      <c r="B34" s="16" t="s">
        <v>16</v>
      </c>
      <c r="C34" s="38">
        <v>35.229999999999997</v>
      </c>
      <c r="D34" s="16">
        <v>36267</v>
      </c>
      <c r="E34" s="16">
        <v>36267</v>
      </c>
      <c r="F34" s="16">
        <f>Table1[[#This Row],[New position]]-Table1[[#This Row],[Old position]]</f>
        <v>0</v>
      </c>
      <c r="G34" s="24">
        <v>1</v>
      </c>
      <c r="H34" s="19">
        <v>1315900.3500000001</v>
      </c>
      <c r="I34" s="10"/>
      <c r="K34" s="49"/>
      <c r="L34" s="45"/>
      <c r="M34" s="2"/>
    </row>
    <row r="35" spans="1:13">
      <c r="A35" s="16" t="s">
        <v>40</v>
      </c>
      <c r="B35" s="16" t="s">
        <v>17</v>
      </c>
      <c r="C35" s="38">
        <v>36706.120000000003</v>
      </c>
      <c r="D35" s="16">
        <v>17</v>
      </c>
      <c r="E35" s="16">
        <v>18</v>
      </c>
      <c r="F35" s="16">
        <f>Table1[[#This Row],[New position]]-Table1[[#This Row],[Old position]]</f>
        <v>1</v>
      </c>
      <c r="G35" s="24">
        <v>0.5</v>
      </c>
      <c r="H35" s="19">
        <v>657950.17000000004</v>
      </c>
      <c r="I35" s="10"/>
      <c r="K35" s="49"/>
      <c r="L35" s="45"/>
      <c r="M35" s="2"/>
    </row>
    <row r="36" spans="1:13">
      <c r="A36" s="16" t="s">
        <v>43</v>
      </c>
      <c r="B36" s="16" t="s">
        <v>17</v>
      </c>
      <c r="C36" s="38">
        <v>87580</v>
      </c>
      <c r="D36" s="16">
        <v>8</v>
      </c>
      <c r="E36" s="16">
        <v>8</v>
      </c>
      <c r="F36" s="16">
        <f>Table1[[#This Row],[New position]]-Table1[[#This Row],[Old position]]</f>
        <v>0</v>
      </c>
      <c r="G36" s="24">
        <v>0.5</v>
      </c>
      <c r="H36" s="19">
        <v>657950.17000000004</v>
      </c>
      <c r="I36" s="56"/>
      <c r="K36" s="49"/>
      <c r="L36" s="45"/>
      <c r="M36" s="2"/>
    </row>
    <row r="37" spans="1:13">
      <c r="A37" s="16" t="s">
        <v>45</v>
      </c>
      <c r="B37" s="16" t="s">
        <v>17</v>
      </c>
      <c r="C37" s="38">
        <v>47094</v>
      </c>
      <c r="D37" s="16">
        <v>14</v>
      </c>
      <c r="E37" s="16">
        <v>14</v>
      </c>
      <c r="F37" s="16">
        <f>Table1[[#This Row],[New position]]-Table1[[#This Row],[Old position]]</f>
        <v>0</v>
      </c>
      <c r="G37" s="24">
        <v>0.5</v>
      </c>
      <c r="H37" s="19">
        <v>657950.17000000004</v>
      </c>
      <c r="I37" s="57"/>
      <c r="K37" s="49"/>
      <c r="L37" s="45"/>
      <c r="M37" s="2"/>
    </row>
    <row r="38" spans="1:13">
      <c r="A38" s="16" t="s">
        <v>46</v>
      </c>
      <c r="B38" s="16" t="s">
        <v>17</v>
      </c>
      <c r="C38" s="38">
        <v>170442.75</v>
      </c>
      <c r="D38" s="16">
        <v>4</v>
      </c>
      <c r="E38" s="16">
        <v>4</v>
      </c>
      <c r="F38" s="16">
        <f>Table1[[#This Row],[New position]]-Table1[[#This Row],[Old position]]</f>
        <v>0</v>
      </c>
      <c r="G38" s="24">
        <v>0.5</v>
      </c>
      <c r="H38" s="19">
        <v>657950.17000000004</v>
      </c>
      <c r="I38" s="10"/>
      <c r="K38" s="49"/>
      <c r="L38" s="45"/>
      <c r="M38" s="2"/>
    </row>
    <row r="39" spans="1:13">
      <c r="A39" s="16" t="s">
        <v>47</v>
      </c>
      <c r="B39" s="16" t="s">
        <v>17</v>
      </c>
      <c r="C39" s="38">
        <v>168487.25</v>
      </c>
      <c r="D39" s="16">
        <v>4</v>
      </c>
      <c r="E39" s="16">
        <v>4</v>
      </c>
      <c r="F39" s="16">
        <f>Table1[[#This Row],[New position]]-Table1[[#This Row],[Old position]]</f>
        <v>0</v>
      </c>
      <c r="G39" s="24">
        <v>0.5</v>
      </c>
      <c r="H39" s="19">
        <v>657950.17000000004</v>
      </c>
      <c r="I39" s="10"/>
      <c r="K39" s="49"/>
      <c r="L39" s="45"/>
      <c r="M39" s="2"/>
    </row>
    <row r="40" spans="1:13">
      <c r="A40" s="16" t="s">
        <v>52</v>
      </c>
      <c r="B40" s="16" t="s">
        <v>17</v>
      </c>
      <c r="C40" s="38">
        <v>57200</v>
      </c>
      <c r="D40" s="16">
        <v>11</v>
      </c>
      <c r="E40" s="16">
        <v>12</v>
      </c>
      <c r="F40" s="16">
        <f>Table1[[#This Row],[New position]]-Table1[[#This Row],[Old position]]</f>
        <v>1</v>
      </c>
      <c r="G40" s="24">
        <v>0.5</v>
      </c>
      <c r="H40" s="19">
        <v>657950.17000000004</v>
      </c>
      <c r="I40" s="58"/>
      <c r="K40" s="49"/>
      <c r="L40" s="45"/>
      <c r="M40" s="2"/>
    </row>
    <row r="41" spans="1:13">
      <c r="A41" s="16" t="s">
        <v>53</v>
      </c>
      <c r="B41" s="16" t="s">
        <v>17</v>
      </c>
      <c r="C41" s="38">
        <v>84975</v>
      </c>
      <c r="D41" s="16">
        <v>7</v>
      </c>
      <c r="E41" s="16">
        <v>8</v>
      </c>
      <c r="F41" s="16">
        <f>Table1[[#This Row],[New position]]-Table1[[#This Row],[Old position]]</f>
        <v>1</v>
      </c>
      <c r="G41" s="24">
        <v>0.5</v>
      </c>
      <c r="H41" s="19">
        <v>657950.17000000004</v>
      </c>
      <c r="I41" s="58"/>
      <c r="K41" s="49"/>
      <c r="L41" s="45"/>
      <c r="M41" s="2"/>
    </row>
    <row r="42" spans="1:13">
      <c r="A42" s="16" t="s">
        <v>54</v>
      </c>
      <c r="B42" s="16" t="s">
        <v>17</v>
      </c>
      <c r="C42" s="38">
        <v>52712.5</v>
      </c>
      <c r="D42" s="16">
        <v>12</v>
      </c>
      <c r="E42" s="16">
        <v>12</v>
      </c>
      <c r="F42" s="16">
        <f>Table1[[#This Row],[New position]]-Table1[[#This Row],[Old position]]</f>
        <v>0</v>
      </c>
      <c r="G42" s="24">
        <v>0.5</v>
      </c>
      <c r="H42" s="19">
        <v>657950.17000000004</v>
      </c>
      <c r="I42" s="58"/>
      <c r="K42" s="49"/>
      <c r="L42" s="45"/>
      <c r="M42" s="2"/>
    </row>
    <row r="43" spans="1:13">
      <c r="A43" s="16" t="s">
        <v>58</v>
      </c>
      <c r="B43" s="16" t="s">
        <v>17</v>
      </c>
      <c r="C43" s="38">
        <v>112640</v>
      </c>
      <c r="D43" s="16">
        <v>5</v>
      </c>
      <c r="E43" s="16">
        <v>6</v>
      </c>
      <c r="F43" s="16">
        <f>Table1[[#This Row],[New position]]-Table1[[#This Row],[Old position]]</f>
        <v>1</v>
      </c>
      <c r="G43" s="24">
        <v>0.5</v>
      </c>
      <c r="H43" s="19">
        <v>657950.17000000004</v>
      </c>
      <c r="I43" s="58"/>
      <c r="K43" s="49"/>
      <c r="L43" s="45"/>
      <c r="M43" s="2"/>
    </row>
    <row r="44" spans="1:13">
      <c r="A44" s="16" t="s">
        <v>59</v>
      </c>
      <c r="B44" s="16" t="s">
        <v>17</v>
      </c>
      <c r="C44" s="38">
        <v>49093.54</v>
      </c>
      <c r="D44" s="16">
        <v>13</v>
      </c>
      <c r="E44" s="16">
        <v>13</v>
      </c>
      <c r="F44" s="16">
        <f>Table1[[#This Row],[New position]]-Table1[[#This Row],[Old position]]</f>
        <v>0</v>
      </c>
      <c r="G44" s="24">
        <v>0.5</v>
      </c>
      <c r="H44" s="19">
        <v>657950.17000000004</v>
      </c>
      <c r="I44" s="58"/>
      <c r="K44" s="49"/>
      <c r="L44" s="45"/>
      <c r="M44" s="2"/>
    </row>
    <row r="45" spans="1:13">
      <c r="A45" s="16" t="s">
        <v>24</v>
      </c>
      <c r="B45" s="16"/>
      <c r="C45" s="38"/>
      <c r="D45" s="16"/>
      <c r="E45" s="16"/>
      <c r="F45" s="16"/>
      <c r="G45" s="24">
        <f>100 - SUM(G11:G44)</f>
        <v>44.004999999999995</v>
      </c>
      <c r="H45" s="19"/>
      <c r="I45" s="10"/>
      <c r="K45" s="49"/>
    </row>
    <row r="46" spans="1:13">
      <c r="A46" s="16" t="s">
        <v>26</v>
      </c>
      <c r="B46" s="16"/>
      <c r="C46" s="38"/>
      <c r="D46" s="16">
        <v>0</v>
      </c>
      <c r="E46" s="16">
        <v>0</v>
      </c>
      <c r="F46" s="16">
        <v>0</v>
      </c>
      <c r="G46" s="42"/>
      <c r="H46" s="19"/>
      <c r="I46" s="10"/>
      <c r="K46" s="49"/>
    </row>
    <row r="47" spans="1:13">
      <c r="A47" s="41"/>
      <c r="B47" s="9" t="s">
        <v>29</v>
      </c>
      <c r="D47" s="6"/>
      <c r="E47" s="9" t="s">
        <v>27</v>
      </c>
      <c r="F47" s="1"/>
      <c r="G47" s="40"/>
      <c r="H47" s="3" t="s">
        <v>3</v>
      </c>
      <c r="I47" s="8"/>
      <c r="K47" s="49"/>
    </row>
    <row r="48" spans="1:13">
      <c r="B48" s="9" t="s">
        <v>2</v>
      </c>
      <c r="D48" s="6"/>
      <c r="E48" s="9" t="s">
        <v>28</v>
      </c>
      <c r="F48" s="1"/>
      <c r="G48" s="40"/>
      <c r="H48" s="3" t="s">
        <v>4</v>
      </c>
    </row>
    <row r="49" spans="2:11">
      <c r="B49" s="4"/>
      <c r="C49"/>
      <c r="D49" s="1"/>
      <c r="E49" s="4"/>
      <c r="F49" s="40"/>
      <c r="H49" s="5"/>
      <c r="K49" s="43"/>
    </row>
    <row r="50" spans="2:11">
      <c r="C50"/>
    </row>
  </sheetData>
  <mergeCells count="8">
    <mergeCell ref="A6:B6"/>
    <mergeCell ref="A7:B7"/>
    <mergeCell ref="A8:B8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Jiayun Tang</cp:lastModifiedBy>
  <cp:lastPrinted>2022-05-23T07:05:07Z</cp:lastPrinted>
  <dcterms:created xsi:type="dcterms:W3CDTF">2020-06-30T03:42:56Z</dcterms:created>
  <dcterms:modified xsi:type="dcterms:W3CDTF">2022-06-06T04:12:39Z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