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9" documentId="11_19710EA09C2AF01CC48E2B32089143992DF3A188" xr6:coauthVersionLast="47" xr6:coauthVersionMax="47" xr10:uidLastSave="{F2F03BCC-4E9D-45D6-A25C-FC6AA5F1E85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41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<sst xmlns="http://schemas.openxmlformats.org/spreadsheetml/2006/main" count="85" uniqueCount="57">
  <si>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</si>
  <si>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</si>
  <si>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</si>
  <si>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</si>
  <si>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</si>
  <si>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</si>
  <si>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</si>
  <si>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</si>
  <si>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</si>
  <si>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</si>
  <si>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</si>
  <si>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</si>
  <si>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</si>
  <si>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</si>
  <si>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</si>
  <si>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</si>
  <si>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</si>
  <si>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</si>
  <si>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</si>
  <si>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</si>
  <si>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</si>
  <si>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</si>
  <si>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</si>
  <si>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</si>
  <si>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</si>
  <si>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</si>
  <si>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</si>
  <si>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</si>
  <si>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</si>
  <si>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</si>
  <si>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</si>
  <si>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</si>
  <si>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</si>
  <si>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</si>
  <si>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</si>
  <si>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</si>
  <si>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</si>
  <si>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</si>
  <si>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</si>
  <si>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CTVA</t>
  </si>
  <si>
    <t>NG</t>
  </si>
  <si>
    <t>JGB</t>
  </si>
  <si>
    <t>ZL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</si>
  <si>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</si>
  <si>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</si>
  <si>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</si>
  <si>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</si>
  <si>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</si>
  <si>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</si>
  <si>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</si>
  <si>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</si>
  <si>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</si>
  <si>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</si>
  <si>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</si>
  <si>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CNP</t>
  </si>
  <si>
    <t>COIL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</si>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</sst>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62528</xdr:rowOff>
    </xdr:from>
    <xdr:to>
      <xdr:col>8</xdr:col>
      <xdr:colOff>1161840</xdr:colOff>
      <xdr:row>5</xdr:row>
      <xdr:rowOff>66517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096F99-B6A0-3638-96F0-767DA06D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646" y="420996"/>
          <a:ext cx="3093065" cy="679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1" totalsRowShown="0" headerRowDxfId="13" dataDxfId="11" headerRowBorderDxfId="12" tableBorderDxfId="10" totalsRowBorderDxfId="9">
  <autoFilter ref="A10:I41" xr:uid="{00000000-0009-0000-0100-000001000000}"/>
  <sortState xmlns:xlrd2="http://schemas.microsoft.com/office/spreadsheetml/2017/richdata2" ref="A11:I41">
    <sortCondition ref="A10:A4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6"/>
  <sheetViews>
    <sheetView tabSelected="1" zoomScale="93" zoomScaleNormal="93" workbookViewId="0">
      <selection activeCell="D3" sqref="D3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9" t="s">
        <v>0</v>
      </c>
      <c r="B1" s="59"/>
      <c r="C1" s="25">
        <v>44719</v>
      </c>
      <c r="E1" s="27"/>
      <c r="F1" s="27"/>
      <c r="H1" s="28"/>
    </row>
    <row r="2" spans="1:13" s="26" customFormat="1">
      <c r="A2" s="59" t="s">
        <v>11</v>
      </c>
      <c r="B2" s="59"/>
      <c r="C2" s="29">
        <f>C8/C7</f>
        <v>1.7962389456463446</v>
      </c>
      <c r="D2"/>
      <c r="E2" s="52"/>
      <c r="F2" s="32"/>
      <c r="H2" s="47"/>
    </row>
    <row r="3" spans="1:13" s="26" customFormat="1" ht="27.75" customHeight="1">
      <c r="A3" s="60" t="s">
        <v>12</v>
      </c>
      <c r="B3" s="60"/>
      <c r="C3" s="37">
        <f>(C8-SUM(H29:H32))/C7</f>
        <v>1.3429823855756275</v>
      </c>
      <c r="D3" s="51"/>
      <c r="E3" s="31"/>
      <c r="F3" s="32"/>
      <c r="H3" s="33"/>
    </row>
    <row r="4" spans="1:13" s="26" customFormat="1" ht="12.75">
      <c r="A4" s="59" t="s">
        <v>9</v>
      </c>
      <c r="B4" s="59"/>
      <c r="C4" s="34">
        <v>41810563</v>
      </c>
      <c r="D4" s="54"/>
      <c r="E4" s="35"/>
      <c r="F4" s="35"/>
      <c r="H4" s="33"/>
    </row>
    <row r="5" spans="1:13" s="26" customFormat="1" ht="12.75">
      <c r="A5" s="59" t="s">
        <v>7</v>
      </c>
      <c r="B5" s="59"/>
      <c r="C5" s="34">
        <v>0</v>
      </c>
      <c r="D5" s="30"/>
      <c r="E5" s="30"/>
      <c r="F5" s="35"/>
      <c r="H5" s="33"/>
    </row>
    <row r="6" spans="1:13" s="26" customFormat="1" ht="12.75">
      <c r="A6" s="59" t="s">
        <v>8</v>
      </c>
      <c r="B6" s="59"/>
      <c r="C6" s="34">
        <v>0</v>
      </c>
      <c r="D6" s="46"/>
      <c r="E6" s="35"/>
      <c r="F6" s="35"/>
      <c r="H6" s="33"/>
    </row>
    <row r="7" spans="1:13" s="26" customFormat="1" ht="12.75">
      <c r="A7" s="59" t="s">
        <v>10</v>
      </c>
      <c r="B7" s="59"/>
      <c r="C7" s="34">
        <f>C4+C5-C6</f>
        <v>41810563</v>
      </c>
      <c r="D7" s="46"/>
      <c r="E7" s="35"/>
      <c r="F7" s="35"/>
      <c r="G7" s="39"/>
    </row>
    <row r="8" spans="1:13" s="26" customFormat="1" ht="27.75" customHeight="1">
      <c r="A8" s="60" t="s">
        <v>6</v>
      </c>
      <c r="B8" s="60"/>
      <c r="C8" s="22" cm="1">
        <f t="array" ref="C8">SUM(ABS(Table1[Target allocation ($)]))</f>
        <v>75101761.600000069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48.55</v>
      </c>
      <c r="D11" s="16">
        <v>9236</v>
      </c>
      <c r="E11" s="16">
        <v>9638</v>
      </c>
      <c r="F11" s="16">
        <f>Table1[[#This Row],[New position]]-Table1[[#This Row],[Old position]]</f>
        <v>402</v>
      </c>
      <c r="G11" s="24">
        <v>0.33300000000000002</v>
      </c>
      <c r="H11" s="19">
        <v>467923.71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320</v>
      </c>
      <c r="D12" s="16">
        <v>1422</v>
      </c>
      <c r="E12" s="16">
        <v>1422</v>
      </c>
      <c r="F12" s="16">
        <f>Table1[[#This Row],[New position]]-Table1[[#This Row],[Old position]]</f>
        <v>0</v>
      </c>
      <c r="G12" s="24">
        <v>0.33300000000000002</v>
      </c>
      <c r="H12" s="19">
        <v>467923.71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146.53</v>
      </c>
      <c r="D13" s="16">
        <v>3004</v>
      </c>
      <c r="E13" s="16">
        <v>3193</v>
      </c>
      <c r="F13" s="16">
        <f>Table1[[#This Row],[New position]]-Table1[[#This Row],[Old position]]</f>
        <v>189</v>
      </c>
      <c r="G13" s="24">
        <v>0.33300000000000002</v>
      </c>
      <c r="H13" s="19">
        <v>467923.71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88.41</v>
      </c>
      <c r="D14" s="16">
        <v>5061</v>
      </c>
      <c r="E14" s="16">
        <v>5293</v>
      </c>
      <c r="F14" s="16">
        <f>Table1[[#This Row],[New position]]-Table1[[#This Row],[Old position]]</f>
        <v>232</v>
      </c>
      <c r="G14" s="24">
        <v>0.33300000000000002</v>
      </c>
      <c r="H14" s="19">
        <v>467923.71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98.1</v>
      </c>
      <c r="D15" s="16">
        <v>4597</v>
      </c>
      <c r="E15" s="16">
        <v>4770</v>
      </c>
      <c r="F15" s="16">
        <f>Table1[[#This Row],[New position]]-Table1[[#This Row],[Old position]]</f>
        <v>173</v>
      </c>
      <c r="G15" s="24">
        <v>0.33300000000000002</v>
      </c>
      <c r="H15" s="19">
        <v>467923.71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94.31</v>
      </c>
      <c r="D16" s="16">
        <v>4593</v>
      </c>
      <c r="E16" s="16">
        <v>4962</v>
      </c>
      <c r="F16" s="16">
        <f>Table1[[#This Row],[New position]]-Table1[[#This Row],[Old position]]</f>
        <v>369</v>
      </c>
      <c r="G16" s="55">
        <v>0.33300000000000002</v>
      </c>
      <c r="H16" s="19">
        <v>467923.71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161.16999999999999</v>
      </c>
      <c r="D17" s="16">
        <v>2808</v>
      </c>
      <c r="E17" s="16">
        <v>2903</v>
      </c>
      <c r="F17" s="16">
        <f>Table1[[#This Row],[New position]]-Table1[[#This Row],[Old position]]</f>
        <v>95</v>
      </c>
      <c r="G17" s="24">
        <v>0.33300000000000002</v>
      </c>
      <c r="H17" s="19">
        <v>467923.71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75.25</v>
      </c>
      <c r="D18" s="16">
        <v>5852</v>
      </c>
      <c r="E18" s="16">
        <v>6218</v>
      </c>
      <c r="F18" s="16">
        <f>Table1[[#This Row],[New position]]-Table1[[#This Row],[Old position]]</f>
        <v>366</v>
      </c>
      <c r="G18" s="24">
        <v>0.33300000000000002</v>
      </c>
      <c r="H18" s="19">
        <v>467923.71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61.72</v>
      </c>
      <c r="D19" s="16">
        <v>7259</v>
      </c>
      <c r="E19" s="16">
        <v>7581</v>
      </c>
      <c r="F19" s="16">
        <f>Table1[[#This Row],[New position]]-Table1[[#This Row],[Old position]]</f>
        <v>322</v>
      </c>
      <c r="G19" s="24">
        <v>0.33300000000000002</v>
      </c>
      <c r="H19" s="19">
        <v>467923.71</v>
      </c>
      <c r="I19" s="44"/>
      <c r="K19" s="49"/>
      <c r="L19" s="45"/>
      <c r="M19" s="2"/>
    </row>
    <row r="20" spans="1:16">
      <c r="A20" s="16" t="s">
        <v>44</v>
      </c>
      <c r="B20" s="16" t="s">
        <v>16</v>
      </c>
      <c r="C20" s="38">
        <v>102.06</v>
      </c>
      <c r="D20" s="16">
        <v>4299</v>
      </c>
      <c r="E20" s="16">
        <v>4585</v>
      </c>
      <c r="F20" s="16">
        <f>Table1[[#This Row],[New position]]-Table1[[#This Row],[Old position]]</f>
        <v>286</v>
      </c>
      <c r="G20" s="24">
        <v>0.33300000000000002</v>
      </c>
      <c r="H20" s="19">
        <v>467923.71</v>
      </c>
      <c r="I20" s="10"/>
      <c r="K20" s="49"/>
      <c r="L20" s="45"/>
      <c r="M20" s="2"/>
      <c r="P20" s="50"/>
    </row>
    <row r="21" spans="1:16">
      <c r="A21" s="16" t="s">
        <v>45</v>
      </c>
      <c r="B21" s="16" t="s">
        <v>16</v>
      </c>
      <c r="C21" s="38">
        <v>75.349999999999994</v>
      </c>
      <c r="D21" s="16">
        <v>5806</v>
      </c>
      <c r="E21" s="16">
        <v>6210</v>
      </c>
      <c r="F21" s="16">
        <f>Table1[[#This Row],[New position]]-Table1[[#This Row],[Old position]]</f>
        <v>404</v>
      </c>
      <c r="G21" s="24">
        <v>0.33300000000000002</v>
      </c>
      <c r="H21" s="19">
        <v>467923.71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120.07</v>
      </c>
      <c r="D22" s="16">
        <v>3702</v>
      </c>
      <c r="E22" s="16">
        <v>3897</v>
      </c>
      <c r="F22" s="16">
        <f>Table1[[#This Row],[New position]]-Table1[[#This Row],[Old position]]</f>
        <v>195</v>
      </c>
      <c r="G22" s="24">
        <v>0.33300000000000002</v>
      </c>
      <c r="H22" s="19">
        <v>467923.71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443.41</v>
      </c>
      <c r="D23" s="16">
        <v>998</v>
      </c>
      <c r="E23" s="16">
        <v>1055</v>
      </c>
      <c r="F23" s="16">
        <f>Table1[[#This Row],[New position]]-Table1[[#This Row],[Old position]]</f>
        <v>57</v>
      </c>
      <c r="G23" s="24">
        <v>0.33300000000000002</v>
      </c>
      <c r="H23" s="19">
        <v>467923.71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478.86</v>
      </c>
      <c r="D24" s="16">
        <v>941</v>
      </c>
      <c r="E24" s="16">
        <v>977</v>
      </c>
      <c r="F24" s="16">
        <f>Table1[[#This Row],[New position]]-Table1[[#This Row],[Old position]]</f>
        <v>36</v>
      </c>
      <c r="G24" s="24">
        <v>0.33300000000000002</v>
      </c>
      <c r="H24" s="19">
        <v>467923.71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31.54</v>
      </c>
      <c r="D25" s="16">
        <v>14211</v>
      </c>
      <c r="E25" s="16">
        <v>14836</v>
      </c>
      <c r="F25" s="16">
        <f>Table1[[#This Row],[New position]]-Table1[[#This Row],[Old position]]</f>
        <v>625</v>
      </c>
      <c r="G25" s="24">
        <v>0.33300000000000002</v>
      </c>
      <c r="H25" s="19">
        <v>467923.71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305.44</v>
      </c>
      <c r="D26" s="16">
        <v>104779</v>
      </c>
      <c r="E26" s="16">
        <v>112600</v>
      </c>
      <c r="F26" s="16">
        <f>Table1[[#This Row],[New position]]-Table1[[#This Row],[Old position]]</f>
        <v>7821</v>
      </c>
      <c r="G26" s="24">
        <v>24.5</v>
      </c>
      <c r="H26" s="19">
        <v>34392395.770000003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89.38</v>
      </c>
      <c r="D27" s="16">
        <v>41244</v>
      </c>
      <c r="E27" s="16">
        <v>43191</v>
      </c>
      <c r="F27" s="16">
        <f>Table1[[#This Row],[New position]]-Table1[[#This Row],[Old position]]</f>
        <v>1947</v>
      </c>
      <c r="G27" s="24">
        <v>2.75</v>
      </c>
      <c r="H27" s="19">
        <v>3860370.95</v>
      </c>
      <c r="I27" s="10"/>
      <c r="K27" s="49"/>
      <c r="L27" s="45"/>
      <c r="M27" s="2"/>
    </row>
    <row r="28" spans="1:16">
      <c r="A28" s="16" t="s">
        <v>49</v>
      </c>
      <c r="B28" s="16" t="s">
        <v>16</v>
      </c>
      <c r="C28" s="38">
        <v>41.46</v>
      </c>
      <c r="D28" s="16">
        <v>88369</v>
      </c>
      <c r="E28" s="16">
        <v>93111</v>
      </c>
      <c r="F28" s="16">
        <f>Table1[[#This Row],[New position]]-Table1[[#This Row],[Old position]]</f>
        <v>4742</v>
      </c>
      <c r="G28" s="24">
        <v>2.75</v>
      </c>
      <c r="H28" s="19">
        <v>3860370.95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210421.88</v>
      </c>
      <c r="D29" s="16">
        <v>32</v>
      </c>
      <c r="E29" s="16">
        <v>33</v>
      </c>
      <c r="F29" s="16">
        <f>Table1[[#This Row],[New position]]-Table1[[#This Row],[Old position]]</f>
        <v>1</v>
      </c>
      <c r="G29" s="24">
        <v>5</v>
      </c>
      <c r="H29" s="38">
        <v>7018856.2800000003</v>
      </c>
      <c r="I29" s="10"/>
      <c r="K29" s="49"/>
      <c r="L29" s="45"/>
      <c r="M29" s="2"/>
    </row>
    <row r="30" spans="1:16">
      <c r="A30" s="16" t="s">
        <v>41</v>
      </c>
      <c r="B30" s="16" t="s">
        <v>17</v>
      </c>
      <c r="C30" s="38">
        <v>1124192.17</v>
      </c>
      <c r="D30" s="16">
        <v>6</v>
      </c>
      <c r="E30" s="16">
        <v>6</v>
      </c>
      <c r="F30" s="16">
        <f>Table1[[#This Row],[New position]]-Table1[[#This Row],[Old position]]</f>
        <v>0</v>
      </c>
      <c r="G30" s="24">
        <v>5</v>
      </c>
      <c r="H30" s="19">
        <v>7018856.2800000003</v>
      </c>
      <c r="I30" s="48"/>
      <c r="K30" s="49"/>
      <c r="L30" s="45"/>
      <c r="M30" s="2"/>
    </row>
    <row r="31" spans="1:16">
      <c r="A31" s="16" t="s">
        <v>52</v>
      </c>
      <c r="B31" s="16" t="s">
        <v>16</v>
      </c>
      <c r="C31" s="38">
        <v>102.86</v>
      </c>
      <c r="D31" s="16">
        <v>32026</v>
      </c>
      <c r="E31" s="16">
        <v>34118</v>
      </c>
      <c r="F31" s="16">
        <f>Table1[[#This Row],[New position]]-Table1[[#This Row],[Old position]]</f>
        <v>2092</v>
      </c>
      <c r="G31" s="24">
        <v>2.5</v>
      </c>
      <c r="H31" s="19">
        <v>3509428.14</v>
      </c>
      <c r="I31" s="53"/>
      <c r="K31" s="49"/>
      <c r="L31" s="45"/>
      <c r="M31" s="2"/>
    </row>
    <row r="32" spans="1:16">
      <c r="A32" s="16" t="s">
        <v>30</v>
      </c>
      <c r="B32" s="16" t="s">
        <v>16</v>
      </c>
      <c r="C32" s="38">
        <v>35.15</v>
      </c>
      <c r="D32" s="16">
        <v>37530</v>
      </c>
      <c r="E32" s="16">
        <v>39937</v>
      </c>
      <c r="F32" s="16">
        <f>Table1[[#This Row],[New position]]-Table1[[#This Row],[Old position]]</f>
        <v>2407</v>
      </c>
      <c r="G32" s="24">
        <v>1</v>
      </c>
      <c r="H32" s="19">
        <v>1403771.26</v>
      </c>
      <c r="I32" s="10"/>
      <c r="K32" s="49"/>
      <c r="L32" s="45"/>
      <c r="M32" s="2"/>
    </row>
    <row r="33" spans="1:13">
      <c r="A33" s="16" t="s">
        <v>40</v>
      </c>
      <c r="B33" s="16" t="s">
        <v>17</v>
      </c>
      <c r="C33" s="38">
        <v>94685.440000000002</v>
      </c>
      <c r="D33" s="16">
        <v>9</v>
      </c>
      <c r="E33" s="16">
        <v>9</v>
      </c>
      <c r="F33" s="16">
        <f>Table1[[#This Row],[New position]]-Table1[[#This Row],[Old position]]</f>
        <v>0</v>
      </c>
      <c r="G33" s="24">
        <v>0.625</v>
      </c>
      <c r="H33" s="19">
        <v>877357.04</v>
      </c>
      <c r="I33" s="10"/>
      <c r="K33" s="49"/>
      <c r="L33" s="45"/>
      <c r="M33" s="2"/>
    </row>
    <row r="34" spans="1:13">
      <c r="A34" s="16" t="s">
        <v>42</v>
      </c>
      <c r="B34" s="16" t="s">
        <v>17</v>
      </c>
      <c r="C34" s="38">
        <v>49026</v>
      </c>
      <c r="D34" s="16">
        <v>17</v>
      </c>
      <c r="E34" s="16">
        <v>18</v>
      </c>
      <c r="F34" s="16">
        <f>Table1[[#This Row],[New position]]-Table1[[#This Row],[Old position]]</f>
        <v>1</v>
      </c>
      <c r="G34" s="24">
        <v>0.625</v>
      </c>
      <c r="H34" s="19">
        <v>877357.04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173867.4</v>
      </c>
      <c r="D35" s="16">
        <v>5</v>
      </c>
      <c r="E35" s="16">
        <v>5</v>
      </c>
      <c r="F35" s="16">
        <f>Table1[[#This Row],[New position]]-Table1[[#This Row],[Old position]]</f>
        <v>0</v>
      </c>
      <c r="G35" s="24">
        <v>0.625</v>
      </c>
      <c r="H35" s="19">
        <v>877357.04</v>
      </c>
      <c r="I35" s="10"/>
      <c r="K35" s="49"/>
      <c r="L35" s="45"/>
      <c r="M35" s="2"/>
    </row>
    <row r="36" spans="1:13">
      <c r="A36" s="16" t="s">
        <v>47</v>
      </c>
      <c r="B36" s="16" t="s">
        <v>17</v>
      </c>
      <c r="C36" s="38">
        <v>85012.5</v>
      </c>
      <c r="D36" s="16">
        <v>10</v>
      </c>
      <c r="E36" s="16">
        <v>10</v>
      </c>
      <c r="F36" s="16">
        <f>Table1[[#This Row],[New position]]-Table1[[#This Row],[Old position]]</f>
        <v>0</v>
      </c>
      <c r="G36" s="24">
        <v>0.625</v>
      </c>
      <c r="H36" s="19">
        <v>877357.04</v>
      </c>
      <c r="I36" s="56"/>
      <c r="K36" s="49"/>
      <c r="L36" s="45"/>
      <c r="M36" s="2"/>
    </row>
    <row r="37" spans="1:13">
      <c r="A37" s="16" t="s">
        <v>50</v>
      </c>
      <c r="B37" s="16" t="s">
        <v>17</v>
      </c>
      <c r="C37" s="38">
        <v>116080</v>
      </c>
      <c r="D37" s="16">
        <v>7</v>
      </c>
      <c r="E37" s="16">
        <v>8</v>
      </c>
      <c r="F37" s="16">
        <f>Table1[[#This Row],[New position]]-Table1[[#This Row],[Old position]]</f>
        <v>1</v>
      </c>
      <c r="G37" s="24">
        <v>0.625</v>
      </c>
      <c r="H37" s="19">
        <v>877357.04</v>
      </c>
      <c r="I37" s="57"/>
      <c r="K37" s="49"/>
      <c r="L37" s="45"/>
      <c r="M37" s="2"/>
    </row>
    <row r="38" spans="1:13">
      <c r="A38" s="16" t="s">
        <v>51</v>
      </c>
      <c r="B38" s="16" t="s">
        <v>17</v>
      </c>
      <c r="C38" s="38">
        <v>48916.18</v>
      </c>
      <c r="D38" s="16">
        <v>17</v>
      </c>
      <c r="E38" s="16">
        <v>18</v>
      </c>
      <c r="F38" s="16">
        <f>Table1[[#This Row],[New position]]-Table1[[#This Row],[Old position]]</f>
        <v>1</v>
      </c>
      <c r="G38" s="24">
        <v>0.625</v>
      </c>
      <c r="H38" s="19">
        <v>877357.04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119290</v>
      </c>
      <c r="D39" s="16">
        <v>7</v>
      </c>
      <c r="E39" s="16">
        <v>7</v>
      </c>
      <c r="F39" s="16">
        <f>Table1[[#This Row],[New position]]-Table1[[#This Row],[Old position]]</f>
        <v>0</v>
      </c>
      <c r="G39" s="24">
        <v>0.625</v>
      </c>
      <c r="H39" s="19">
        <v>877357.04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50735</v>
      </c>
      <c r="D40" s="16">
        <v>16</v>
      </c>
      <c r="E40" s="16">
        <v>17</v>
      </c>
      <c r="F40" s="16">
        <f>Table1[[#This Row],[New position]]-Table1[[#This Row],[Old position]]</f>
        <v>1</v>
      </c>
      <c r="G40" s="24">
        <v>0.625</v>
      </c>
      <c r="H40" s="19">
        <v>877357.04</v>
      </c>
      <c r="I40" s="58"/>
      <c r="K40" s="49"/>
      <c r="L40" s="45"/>
      <c r="M40" s="2"/>
    </row>
    <row r="41" spans="1:13">
      <c r="A41" s="16" t="s">
        <v>24</v>
      </c>
      <c r="B41" s="16"/>
      <c r="C41" s="38"/>
      <c r="D41" s="16"/>
      <c r="E41" s="16"/>
      <c r="F41" s="16"/>
      <c r="G41" s="24">
        <f>100 - SUM(G11:G40)</f>
        <v>46.504999999999995</v>
      </c>
      <c r="H41" s="19"/>
      <c r="I41" s="10"/>
      <c r="K41" s="49"/>
    </row>
    <row r="42" spans="1:13">
      <c r="A42" s="16" t="s">
        <v>26</v>
      </c>
      <c r="B42" s="16"/>
      <c r="C42" s="38"/>
      <c r="D42" s="16">
        <v>0</v>
      </c>
      <c r="E42" s="16">
        <v>0</v>
      </c>
      <c r="F42" s="16">
        <v>0</v>
      </c>
      <c r="G42" s="42"/>
      <c r="H42" s="19"/>
      <c r="I42" s="10"/>
      <c r="K42" s="49"/>
    </row>
    <row r="43" spans="1:13">
      <c r="A43" s="41"/>
      <c r="B43" s="9" t="s">
        <v>29</v>
      </c>
      <c r="D43" s="6"/>
      <c r="E43" s="9" t="s">
        <v>27</v>
      </c>
      <c r="F43" s="1"/>
      <c r="G43" s="40"/>
      <c r="H43" s="3" t="s">
        <v>3</v>
      </c>
      <c r="I43" s="8"/>
      <c r="K43" s="49"/>
    </row>
    <row r="44" spans="1:13">
      <c r="B44" s="9" t="s">
        <v>2</v>
      </c>
      <c r="D44" s="6"/>
      <c r="E44" s="9" t="s">
        <v>28</v>
      </c>
      <c r="F44" s="1"/>
      <c r="G44" s="40"/>
      <c r="H44" s="3" t="s">
        <v>4</v>
      </c>
    </row>
    <row r="45" spans="1:13">
      <c r="B45" s="4"/>
      <c r="C45"/>
      <c r="D45" s="1"/>
      <c r="E45" s="4"/>
      <c r="F45" s="40"/>
      <c r="H45" s="5"/>
      <c r="K45" s="43"/>
    </row>
    <row r="46" spans="1:13">
      <c r="C4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2022-06-13T06:26:48Z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