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29" documentId="11_B03D744FAF3D5A090BE55E5F4108A528E0FBC6EC" xr6:coauthVersionLast="47" xr6:coauthVersionMax="47" xr10:uidLastSave="{FD04BA0A-6057-437B-834A-F581F674809F}"/>
  <bookViews>
    <workbookView xWindow="2955" yWindow="375" windowWidth="19965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F42" i="1" l="1"/>
  <c r="F41" i="1"/>
  <c r="F40" i="1"/>
  <c r="F39" i="1"/>
  <c r="F38" i="1"/>
  <c r="F46" i="1" l="1"/>
  <c r="F45" i="1"/>
  <c r="F44" i="1"/>
  <c r="F43" i="1"/>
  <c r="F37" i="1" l="1"/>
  <c r="F36" i="1"/>
  <c r="G47" i="1" l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11" i="1"/>
  <c r="C8" i="1" a="1"/>
  <c r="C8" i="1" s="1"/>
  <c r="C7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<sst xmlns="http://schemas.openxmlformats.org/spreadsheetml/2006/main" count="97" uniqueCount="63">
  <si>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</si>
  <si>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</si>
  <si>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</si>
  <si>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</si>
  <si>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</si>
  <si>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</si>
  <si>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</si>
  <si>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</si>
  <si>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</si>
  <si>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</si>
  <si>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</si>
  <si>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</si>
  <si>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</si>
  <si>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</si>
  <si>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</si>
  <si>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</si>
  <si>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</si>
  <si>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</si>
  <si>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</si>
  <si>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Last_Price</t>
  </si>
  <si>
    <t>Old position</t>
  </si>
  <si>
    <t>New position</t>
  </si>
  <si>
    <t>Weights (%)</t>
  </si>
  <si>
    <t>Target allocation ($)</t>
  </si>
  <si>
    <t>Cash</t>
  </si>
  <si>
    <t>XLE</t>
  </si>
  <si>
    <t>ES Bear Put</t>
  </si>
  <si>
    <t>Prepared and Checked by:</t>
  </si>
  <si>
    <t>Tang Jiayun</t>
  </si>
  <si>
    <t>Recommended by:</t>
  </si>
  <si>
    <t>IAU</t>
  </si>
  <si>
    <t>EXC</t>
  </si>
  <si>
    <t>MCK</t>
  </si>
  <si>
    <t>ABBV</t>
  </si>
  <si>
    <t>ADM</t>
  </si>
  <si>
    <t>ED</t>
  </si>
  <si>
    <t>CF</t>
  </si>
  <si>
    <t>SRE</t>
  </si>
  <si>
    <t>BMY</t>
  </si>
  <si>
    <t>NG</t>
  </si>
  <si>
    <t>RB</t>
  </si>
  <si>
    <t>AEP</t>
  </si>
  <si>
    <t>SO</t>
  </si>
  <si>
    <t>PGR</t>
  </si>
  <si>
    <t>ZS</t>
  </si>
  <si>
    <t>LMT</t>
  </si>
  <si>
    <t>IXC</t>
  </si>
  <si>
    <t>CL</t>
  </si>
  <si>
    <t>DA</t>
  </si>
  <si>
    <t>STIP</t>
  </si>
  <si>
    <t>NOC</t>
  </si>
  <si>
    <t>COIL</t>
  </si>
  <si>
    <t>HSY</t>
  </si>
  <si>
    <t>HO</t>
  </si>
  <si>
    <t>GOIL</t>
  </si>
  <si>
    <t>AMGN</t>
  </si>
  <si>
    <t>KC</t>
  </si>
  <si>
    <t>GF</t>
  </si>
  <si>
    <t>ABC</t>
  </si>
  <si>
    <t>JNJ</t>
  </si>
  <si>
    <t>PL</t>
  </si>
  <si>
    <t>TSR20</t>
  </si>
  <si>
    <t>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</si>
</sst>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0" fontId="12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3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2498" y="443528"/>
          <a:ext cx="3088105" cy="6757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47" totalsRowShown="0" headerRowDxfId="13" dataDxfId="11" headerRowBorderDxfId="12" tableBorderDxfId="10" totalsRowBorderDxfId="9">
  <autoFilter ref="A10:I47" xr:uid="{00000000-0009-0000-0100-000001000000}"/>
  <sortState xmlns:xlrd2="http://schemas.microsoft.com/office/spreadsheetml/2017/richdata2" ref="A11:I47">
    <sortCondition ref="A10:A47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2"/>
  <sheetViews>
    <sheetView tabSelected="1" zoomScale="95" zoomScaleNormal="95" workbookViewId="0">
      <selection activeCell="E32" sqref="E32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58" t="s">
        <v>0</v>
      </c>
      <c r="B1" s="58"/>
      <c r="C1" s="25">
        <v>44739</v>
      </c>
      <c r="E1" s="27"/>
      <c r="F1" s="27"/>
      <c r="H1" s="28"/>
    </row>
    <row r="2" spans="1:13" s="26" customFormat="1">
      <c r="A2" s="58" t="s">
        <v>11</v>
      </c>
      <c r="B2" s="58"/>
      <c r="C2" s="29">
        <f>C8/C7</f>
        <v>1.6479573733444712</v>
      </c>
      <c r="D2"/>
      <c r="E2" s="52"/>
      <c r="F2" s="32"/>
      <c r="H2" s="47"/>
    </row>
    <row r="3" spans="1:13" s="26" customFormat="1" ht="27.75" customHeight="1">
      <c r="A3" s="59" t="s">
        <v>12</v>
      </c>
      <c r="B3" s="59"/>
      <c r="C3" s="37">
        <f>(C8-SUM(H31:H33))/C7</f>
        <v>1.2925155832180184</v>
      </c>
      <c r="D3" s="51"/>
      <c r="E3" s="31"/>
      <c r="F3" s="32"/>
      <c r="H3" s="33"/>
    </row>
    <row r="4" spans="1:13" s="26" customFormat="1" ht="12.75">
      <c r="A4" s="58" t="s">
        <v>9</v>
      </c>
      <c r="B4" s="58"/>
      <c r="C4" s="34">
        <v>38015415</v>
      </c>
      <c r="D4" s="54"/>
      <c r="E4" s="35"/>
      <c r="F4" s="35"/>
      <c r="H4" s="33"/>
    </row>
    <row r="5" spans="1:13" s="26" customFormat="1" ht="12.75">
      <c r="A5" s="58" t="s">
        <v>7</v>
      </c>
      <c r="B5" s="58"/>
      <c r="C5" s="34">
        <v>0</v>
      </c>
      <c r="D5" s="30"/>
      <c r="E5" s="30"/>
      <c r="F5" s="35"/>
      <c r="H5" s="33"/>
    </row>
    <row r="6" spans="1:13" s="26" customFormat="1" ht="12.75">
      <c r="A6" s="58" t="s">
        <v>8</v>
      </c>
      <c r="B6" s="58"/>
      <c r="C6" s="34">
        <v>0</v>
      </c>
      <c r="D6" s="46"/>
      <c r="E6" s="35"/>
      <c r="F6" s="35"/>
      <c r="H6" s="33"/>
    </row>
    <row r="7" spans="1:13" s="26" customFormat="1" ht="12.75">
      <c r="A7" s="58" t="s">
        <v>10</v>
      </c>
      <c r="B7" s="58"/>
      <c r="C7" s="34">
        <f>C4+C5-C6</f>
        <v>38015415</v>
      </c>
      <c r="D7" s="46"/>
      <c r="E7" s="35"/>
      <c r="F7" s="35"/>
      <c r="G7" s="39"/>
    </row>
    <row r="8" spans="1:13" s="26" customFormat="1" ht="27.75" customHeight="1">
      <c r="A8" s="59" t="s">
        <v>6</v>
      </c>
      <c r="B8" s="59"/>
      <c r="C8" s="22" cm="1">
        <f t="array" ref="C8">SUM(ABS(Table1[Target allocation ($)]))</f>
        <v>62647783.45000001</v>
      </c>
      <c r="D8" s="46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19</v>
      </c>
      <c r="D10" s="15" t="s">
        <v>20</v>
      </c>
      <c r="E10" s="12" t="s">
        <v>21</v>
      </c>
      <c r="F10" s="12" t="s">
        <v>5</v>
      </c>
      <c r="G10" s="15" t="s">
        <v>22</v>
      </c>
      <c r="H10" s="18" t="s">
        <v>23</v>
      </c>
      <c r="I10" s="21" t="s">
        <v>1</v>
      </c>
    </row>
    <row r="11" spans="1:13" s="2" customFormat="1">
      <c r="A11" s="16" t="s">
        <v>31</v>
      </c>
      <c r="B11" s="16" t="s">
        <v>16</v>
      </c>
      <c r="C11" s="38">
        <v>43.29</v>
      </c>
      <c r="D11" s="16">
        <v>9426</v>
      </c>
      <c r="E11" s="16">
        <v>9426</v>
      </c>
      <c r="F11" s="16">
        <f>Table1[[#This Row],[New position]]-Table1[[#This Row],[Old position]]</f>
        <v>0</v>
      </c>
      <c r="G11" s="24">
        <v>0.33300000000000002</v>
      </c>
      <c r="H11" s="19">
        <v>409462.6</v>
      </c>
      <c r="I11" s="10"/>
      <c r="J11"/>
      <c r="K11" s="49"/>
      <c r="L11" s="45"/>
    </row>
    <row r="12" spans="1:13">
      <c r="A12" s="16" t="s">
        <v>32</v>
      </c>
      <c r="B12" s="16" t="s">
        <v>16</v>
      </c>
      <c r="C12" s="38">
        <v>321.55</v>
      </c>
      <c r="D12" s="16">
        <v>1265</v>
      </c>
      <c r="E12" s="16">
        <v>1265</v>
      </c>
      <c r="F12" s="16">
        <f>Table1[[#This Row],[New position]]-Table1[[#This Row],[Old position]]</f>
        <v>0</v>
      </c>
      <c r="G12" s="24">
        <v>0.33300000000000002</v>
      </c>
      <c r="H12" s="19">
        <v>409462.6</v>
      </c>
      <c r="I12" s="10"/>
      <c r="K12" s="49"/>
      <c r="L12" s="45"/>
      <c r="M12" s="2"/>
    </row>
    <row r="13" spans="1:13">
      <c r="A13" s="16" t="s">
        <v>33</v>
      </c>
      <c r="B13" s="16" t="s">
        <v>16</v>
      </c>
      <c r="C13" s="38">
        <v>152.25</v>
      </c>
      <c r="D13" s="16">
        <v>2664</v>
      </c>
      <c r="E13" s="16">
        <v>2664</v>
      </c>
      <c r="F13" s="16">
        <f>Table1[[#This Row],[New position]]-Table1[[#This Row],[Old position]]</f>
        <v>0</v>
      </c>
      <c r="G13" s="24">
        <v>0.33300000000000002</v>
      </c>
      <c r="H13" s="19">
        <v>409462.6</v>
      </c>
      <c r="I13" s="10"/>
      <c r="K13" s="49"/>
      <c r="L13" s="45"/>
      <c r="M13" s="2"/>
    </row>
    <row r="14" spans="1:13">
      <c r="A14" s="16" t="s">
        <v>34</v>
      </c>
      <c r="B14" s="16" t="s">
        <v>16</v>
      </c>
      <c r="C14" s="38">
        <v>74.98</v>
      </c>
      <c r="D14" s="16">
        <v>5540</v>
      </c>
      <c r="E14" s="16">
        <v>0</v>
      </c>
      <c r="F14" s="16">
        <f>Table1[[#This Row],[New position]]-Table1[[#This Row],[Old position]]</f>
        <v>-5540</v>
      </c>
      <c r="G14" s="24">
        <v>0</v>
      </c>
      <c r="H14" s="19">
        <v>0</v>
      </c>
      <c r="I14" s="10"/>
      <c r="K14" s="49"/>
      <c r="L14" s="45"/>
      <c r="M14" s="2"/>
    </row>
    <row r="15" spans="1:13">
      <c r="A15" s="16" t="s">
        <v>35</v>
      </c>
      <c r="B15" s="16" t="s">
        <v>16</v>
      </c>
      <c r="C15" s="38">
        <v>92.93</v>
      </c>
      <c r="D15" s="16">
        <v>4360</v>
      </c>
      <c r="E15" s="16">
        <v>4360</v>
      </c>
      <c r="F15" s="16">
        <f>Table1[[#This Row],[New position]]-Table1[[#This Row],[Old position]]</f>
        <v>0</v>
      </c>
      <c r="G15" s="24">
        <v>0.33300000000000002</v>
      </c>
      <c r="H15" s="19">
        <v>409462.6</v>
      </c>
      <c r="I15" s="10"/>
      <c r="K15" s="49"/>
      <c r="L15" s="45"/>
      <c r="M15" s="2"/>
    </row>
    <row r="16" spans="1:13">
      <c r="A16" s="16" t="s">
        <v>36</v>
      </c>
      <c r="B16" s="16" t="s">
        <v>16</v>
      </c>
      <c r="C16" s="38">
        <v>84</v>
      </c>
      <c r="D16" s="16">
        <v>4939</v>
      </c>
      <c r="E16" s="16">
        <v>0</v>
      </c>
      <c r="F16" s="16">
        <f>Table1[[#This Row],[New position]]-Table1[[#This Row],[Old position]]</f>
        <v>-4939</v>
      </c>
      <c r="G16" s="55">
        <v>0</v>
      </c>
      <c r="H16" s="19">
        <v>0</v>
      </c>
      <c r="I16" s="10"/>
      <c r="K16" s="49"/>
      <c r="L16" s="45"/>
      <c r="M16" s="2"/>
    </row>
    <row r="17" spans="1:16">
      <c r="A17" s="16" t="s">
        <v>37</v>
      </c>
      <c r="B17" s="16" t="s">
        <v>16</v>
      </c>
      <c r="C17" s="38">
        <v>149.44</v>
      </c>
      <c r="D17" s="16">
        <v>2720</v>
      </c>
      <c r="E17" s="16">
        <v>2720</v>
      </c>
      <c r="F17" s="16">
        <f>Table1[[#This Row],[New position]]-Table1[[#This Row],[Old position]]</f>
        <v>0</v>
      </c>
      <c r="G17" s="24">
        <v>0.33300000000000002</v>
      </c>
      <c r="H17" s="19">
        <v>409462.6</v>
      </c>
      <c r="I17" s="10"/>
      <c r="K17" s="49"/>
      <c r="L17" s="45"/>
      <c r="M17" s="2"/>
    </row>
    <row r="18" spans="1:16">
      <c r="A18" s="16" t="s">
        <v>38</v>
      </c>
      <c r="B18" s="16" t="s">
        <v>16</v>
      </c>
      <c r="C18" s="38">
        <v>78.83</v>
      </c>
      <c r="D18" s="16">
        <v>5131</v>
      </c>
      <c r="E18" s="16">
        <v>5131</v>
      </c>
      <c r="F18" s="16">
        <f>Table1[[#This Row],[New position]]-Table1[[#This Row],[Old position]]</f>
        <v>0</v>
      </c>
      <c r="G18" s="24">
        <v>0.33300000000000002</v>
      </c>
      <c r="H18" s="19">
        <v>409462.6</v>
      </c>
      <c r="I18" s="10"/>
      <c r="K18" s="49"/>
      <c r="L18" s="45"/>
      <c r="M18" s="2"/>
    </row>
    <row r="19" spans="1:16">
      <c r="A19" s="16" t="s">
        <v>41</v>
      </c>
      <c r="B19" s="16" t="s">
        <v>16</v>
      </c>
      <c r="C19" s="38">
        <v>93.6</v>
      </c>
      <c r="D19" s="16">
        <v>4308</v>
      </c>
      <c r="E19" s="16">
        <v>4308</v>
      </c>
      <c r="F19" s="16">
        <f>Table1[[#This Row],[New position]]-Table1[[#This Row],[Old position]]</f>
        <v>0</v>
      </c>
      <c r="G19" s="24">
        <v>0.33300000000000002</v>
      </c>
      <c r="H19" s="19">
        <v>409462.6</v>
      </c>
      <c r="I19" s="44"/>
      <c r="K19" s="49"/>
      <c r="L19" s="45"/>
      <c r="M19" s="2"/>
    </row>
    <row r="20" spans="1:16">
      <c r="A20" s="16" t="s">
        <v>42</v>
      </c>
      <c r="B20" s="16" t="s">
        <v>16</v>
      </c>
      <c r="C20" s="38">
        <v>69.83</v>
      </c>
      <c r="D20" s="16">
        <v>5746</v>
      </c>
      <c r="E20" s="16">
        <v>5746</v>
      </c>
      <c r="F20" s="16">
        <f>Table1[[#This Row],[New position]]-Table1[[#This Row],[Old position]]</f>
        <v>0</v>
      </c>
      <c r="G20" s="24">
        <v>0.33300000000000002</v>
      </c>
      <c r="H20" s="19">
        <v>409462.6</v>
      </c>
      <c r="I20" s="10"/>
      <c r="K20" s="49"/>
      <c r="L20" s="45"/>
      <c r="M20" s="2"/>
      <c r="P20" s="50"/>
    </row>
    <row r="21" spans="1:16">
      <c r="A21" s="16" t="s">
        <v>43</v>
      </c>
      <c r="B21" s="16" t="s">
        <v>16</v>
      </c>
      <c r="C21" s="38">
        <v>115.99</v>
      </c>
      <c r="D21" s="16">
        <v>3627</v>
      </c>
      <c r="E21" s="16">
        <v>3627</v>
      </c>
      <c r="F21" s="16">
        <f>Table1[[#This Row],[New position]]-Table1[[#This Row],[Old position]]</f>
        <v>0</v>
      </c>
      <c r="G21" s="24">
        <v>0.33300000000000002</v>
      </c>
      <c r="H21" s="19">
        <v>409462.6</v>
      </c>
      <c r="I21" s="10"/>
      <c r="K21" s="49"/>
      <c r="L21" s="45"/>
      <c r="M21" s="2"/>
    </row>
    <row r="22" spans="1:16">
      <c r="A22" s="16" t="s">
        <v>45</v>
      </c>
      <c r="B22" s="16" t="s">
        <v>16</v>
      </c>
      <c r="C22" s="38">
        <v>419.04</v>
      </c>
      <c r="D22" s="16">
        <v>969</v>
      </c>
      <c r="E22" s="16">
        <v>969</v>
      </c>
      <c r="F22" s="16">
        <f>Table1[[#This Row],[New position]]-Table1[[#This Row],[Old position]]</f>
        <v>0</v>
      </c>
      <c r="G22" s="24">
        <v>0.33300000000000002</v>
      </c>
      <c r="H22" s="19">
        <v>409462.6</v>
      </c>
      <c r="I22" s="10"/>
      <c r="K22" s="49"/>
      <c r="L22" s="45"/>
      <c r="M22" s="2"/>
    </row>
    <row r="23" spans="1:16">
      <c r="A23" s="16" t="s">
        <v>50</v>
      </c>
      <c r="B23" s="16" t="s">
        <v>16</v>
      </c>
      <c r="C23" s="38">
        <v>463.7</v>
      </c>
      <c r="D23" s="16">
        <v>873</v>
      </c>
      <c r="E23" s="16">
        <v>873</v>
      </c>
      <c r="F23" s="16">
        <f>Table1[[#This Row],[New position]]-Table1[[#This Row],[Old position]]</f>
        <v>0</v>
      </c>
      <c r="G23" s="24">
        <v>0.33300000000000002</v>
      </c>
      <c r="H23" s="19">
        <v>409462.6</v>
      </c>
      <c r="I23" s="10"/>
      <c r="K23" s="49"/>
      <c r="L23" s="45"/>
      <c r="M23" s="2"/>
    </row>
    <row r="24" spans="1:16">
      <c r="A24" s="16" t="s">
        <v>52</v>
      </c>
      <c r="B24" s="16" t="s">
        <v>16</v>
      </c>
      <c r="C24" s="38">
        <v>220.96</v>
      </c>
      <c r="D24" s="16">
        <v>1825</v>
      </c>
      <c r="E24" s="16">
        <v>1825</v>
      </c>
      <c r="F24" s="16">
        <f>Table1[[#This Row],[New position]]-Table1[[#This Row],[Old position]]</f>
        <v>0</v>
      </c>
      <c r="G24" s="24">
        <v>0.33300000000000002</v>
      </c>
      <c r="H24" s="19">
        <v>409462.6</v>
      </c>
      <c r="I24" s="10"/>
      <c r="K24" s="49"/>
      <c r="L24" s="45"/>
      <c r="M24" s="2"/>
    </row>
    <row r="25" spans="1:16">
      <c r="A25" s="16" t="s">
        <v>55</v>
      </c>
      <c r="B25" s="16" t="s">
        <v>16</v>
      </c>
      <c r="C25" s="38">
        <v>245.37</v>
      </c>
      <c r="D25" s="16">
        <v>1638</v>
      </c>
      <c r="E25" s="16">
        <v>1638</v>
      </c>
      <c r="F25" s="16">
        <f>Table1[[#This Row],[New position]]-Table1[[#This Row],[Old position]]</f>
        <v>0</v>
      </c>
      <c r="G25" s="24">
        <v>0.33300000000000002</v>
      </c>
      <c r="H25" s="19">
        <v>409462.6</v>
      </c>
      <c r="I25" s="10"/>
      <c r="K25" s="49"/>
      <c r="L25" s="45"/>
      <c r="M25" s="2"/>
    </row>
    <row r="26" spans="1:16">
      <c r="A26" s="16" t="s">
        <v>58</v>
      </c>
      <c r="B26" s="16" t="s">
        <v>16</v>
      </c>
      <c r="C26" s="38">
        <v>148.46</v>
      </c>
      <c r="D26" s="16">
        <v>0</v>
      </c>
      <c r="E26" s="16">
        <v>2758</v>
      </c>
      <c r="F26" s="16">
        <f>Table1[[#This Row],[New position]]-Table1[[#This Row],[Old position]]</f>
        <v>2758</v>
      </c>
      <c r="G26" s="24">
        <v>0.33300000000000002</v>
      </c>
      <c r="H26" s="19">
        <v>409462.6</v>
      </c>
      <c r="I26" s="20"/>
      <c r="K26" s="49"/>
      <c r="L26" s="45"/>
      <c r="M26" s="2"/>
    </row>
    <row r="27" spans="1:16">
      <c r="A27" s="16" t="s">
        <v>59</v>
      </c>
      <c r="B27" s="16" t="s">
        <v>16</v>
      </c>
      <c r="C27" s="38">
        <v>182.29</v>
      </c>
      <c r="D27" s="16">
        <v>0</v>
      </c>
      <c r="E27" s="16">
        <v>2246</v>
      </c>
      <c r="F27" s="16">
        <f>Table1[[#This Row],[New position]]-Table1[[#This Row],[Old position]]</f>
        <v>2246</v>
      </c>
      <c r="G27" s="24">
        <v>0.33300000000000002</v>
      </c>
      <c r="H27" s="19">
        <v>409462.6</v>
      </c>
      <c r="I27" s="10"/>
      <c r="K27" s="49"/>
      <c r="L27" s="45"/>
      <c r="M27" s="2"/>
    </row>
    <row r="28" spans="1:16">
      <c r="A28" s="16" t="s">
        <v>13</v>
      </c>
      <c r="B28" s="16" t="s">
        <v>16</v>
      </c>
      <c r="C28" s="38">
        <v>296.62</v>
      </c>
      <c r="D28" s="16">
        <v>101734</v>
      </c>
      <c r="E28" s="16">
        <v>115956</v>
      </c>
      <c r="F28" s="16">
        <f>Table1[[#This Row],[New position]]-Table1[[#This Row],[Old position]]</f>
        <v>14222</v>
      </c>
      <c r="G28" s="24">
        <v>28</v>
      </c>
      <c r="H28" s="19">
        <v>34394861.850000001</v>
      </c>
      <c r="I28" s="10"/>
      <c r="K28" s="49"/>
      <c r="L28" s="45"/>
      <c r="M28" s="2"/>
    </row>
    <row r="29" spans="1:16">
      <c r="A29" s="16" t="s">
        <v>25</v>
      </c>
      <c r="B29" s="16" t="s">
        <v>16</v>
      </c>
      <c r="C29" s="38">
        <v>72.33</v>
      </c>
      <c r="D29" s="16">
        <v>16728</v>
      </c>
      <c r="E29" s="16">
        <v>16728</v>
      </c>
      <c r="F29" s="16">
        <f>Table1[[#This Row],[New position]]-Table1[[#This Row],[Old position]]</f>
        <v>0</v>
      </c>
      <c r="G29" s="24">
        <v>1</v>
      </c>
      <c r="H29" s="38">
        <v>1228387.92</v>
      </c>
      <c r="I29" s="10"/>
      <c r="K29" s="49"/>
      <c r="L29" s="45"/>
      <c r="M29" s="2"/>
    </row>
    <row r="30" spans="1:16">
      <c r="A30" s="16" t="s">
        <v>46</v>
      </c>
      <c r="B30" s="16" t="s">
        <v>16</v>
      </c>
      <c r="C30" s="38">
        <v>33.700000000000003</v>
      </c>
      <c r="D30" s="16">
        <v>36310</v>
      </c>
      <c r="E30" s="16">
        <v>36310</v>
      </c>
      <c r="F30" s="16">
        <f>Table1[[#This Row],[New position]]-Table1[[#This Row],[Old position]]</f>
        <v>0</v>
      </c>
      <c r="G30" s="24">
        <v>1</v>
      </c>
      <c r="H30" s="19">
        <v>1228387.92</v>
      </c>
      <c r="I30" s="48"/>
      <c r="K30" s="49"/>
      <c r="L30" s="45"/>
      <c r="M30" s="2"/>
    </row>
    <row r="31" spans="1:16">
      <c r="A31" s="16" t="s">
        <v>18</v>
      </c>
      <c r="B31" s="16" t="s">
        <v>17</v>
      </c>
      <c r="C31" s="38">
        <v>209359.39</v>
      </c>
      <c r="D31" s="16">
        <v>28</v>
      </c>
      <c r="E31" s="16">
        <v>29</v>
      </c>
      <c r="F31" s="16">
        <f>Table1[[#This Row],[New position]]-Table1[[#This Row],[Old position]]</f>
        <v>1</v>
      </c>
      <c r="G31" s="24">
        <v>5</v>
      </c>
      <c r="H31" s="19">
        <v>6141939.6200000001</v>
      </c>
      <c r="I31" s="53"/>
      <c r="K31" s="49"/>
      <c r="L31" s="45"/>
      <c r="M31" s="2"/>
    </row>
    <row r="32" spans="1:16">
      <c r="A32" s="16" t="s">
        <v>49</v>
      </c>
      <c r="B32" s="16" t="s">
        <v>16</v>
      </c>
      <c r="C32" s="38">
        <v>102.03</v>
      </c>
      <c r="D32" s="16">
        <v>58627</v>
      </c>
      <c r="E32" s="16">
        <v>58627</v>
      </c>
      <c r="F32" s="16">
        <f>Table1[[#This Row],[New position]]-Table1[[#This Row],[Old position]]</f>
        <v>0</v>
      </c>
      <c r="G32" s="24">
        <v>5</v>
      </c>
      <c r="H32" s="19">
        <v>6141939.6200000001</v>
      </c>
      <c r="I32" s="10"/>
      <c r="K32" s="49"/>
      <c r="L32" s="45"/>
      <c r="M32" s="2"/>
    </row>
    <row r="33" spans="1:13">
      <c r="A33" s="16" t="s">
        <v>30</v>
      </c>
      <c r="B33" s="16" t="s">
        <v>16</v>
      </c>
      <c r="C33" s="38">
        <v>34.880000000000003</v>
      </c>
      <c r="D33" s="16">
        <v>34396</v>
      </c>
      <c r="E33" s="16">
        <v>34396</v>
      </c>
      <c r="F33" s="16">
        <f>Table1[[#This Row],[New position]]-Table1[[#This Row],[Old position]]</f>
        <v>0</v>
      </c>
      <c r="G33" s="24">
        <v>1</v>
      </c>
      <c r="H33" s="19">
        <v>1228387.92</v>
      </c>
      <c r="I33" s="10"/>
      <c r="K33" s="49"/>
      <c r="L33" s="45"/>
      <c r="M33" s="2"/>
    </row>
    <row r="34" spans="1:13">
      <c r="A34" s="16" t="s">
        <v>40</v>
      </c>
      <c r="B34" s="16" t="s">
        <v>17</v>
      </c>
      <c r="C34" s="38">
        <v>159151</v>
      </c>
      <c r="D34" s="16">
        <v>4</v>
      </c>
      <c r="E34" s="16">
        <v>4</v>
      </c>
      <c r="F34" s="16">
        <f>Table1[[#This Row],[New position]]-Table1[[#This Row],[Old position]]</f>
        <v>0</v>
      </c>
      <c r="G34" s="24">
        <v>0.5</v>
      </c>
      <c r="H34" s="19">
        <v>614193.96</v>
      </c>
      <c r="I34" s="10"/>
      <c r="K34" s="49"/>
      <c r="L34" s="45"/>
      <c r="M34" s="2"/>
    </row>
    <row r="35" spans="1:13">
      <c r="A35" s="16" t="s">
        <v>47</v>
      </c>
      <c r="B35" s="16" t="s">
        <v>17</v>
      </c>
      <c r="C35" s="38">
        <v>107930</v>
      </c>
      <c r="D35" s="16">
        <v>6</v>
      </c>
      <c r="E35" s="16">
        <v>6</v>
      </c>
      <c r="F35" s="16">
        <f>Table1[[#This Row],[New position]]-Table1[[#This Row],[Old position]]</f>
        <v>0</v>
      </c>
      <c r="G35" s="24">
        <v>0.5</v>
      </c>
      <c r="H35" s="19">
        <v>614193.96</v>
      </c>
      <c r="I35" s="10"/>
      <c r="K35" s="49"/>
      <c r="L35" s="45"/>
      <c r="M35" s="2"/>
    </row>
    <row r="36" spans="1:13">
      <c r="A36" s="16" t="s">
        <v>51</v>
      </c>
      <c r="B36" s="16" t="s">
        <v>17</v>
      </c>
      <c r="C36" s="38">
        <v>109610</v>
      </c>
      <c r="D36" s="16">
        <v>6</v>
      </c>
      <c r="E36" s="16">
        <v>6</v>
      </c>
      <c r="F36" s="16">
        <f>Table1[[#This Row],[New position]]-Table1[[#This Row],[Old position]]</f>
        <v>0</v>
      </c>
      <c r="G36" s="24">
        <v>0.5</v>
      </c>
      <c r="H36" s="19">
        <v>614193.96</v>
      </c>
      <c r="I36" s="56"/>
      <c r="K36" s="49"/>
      <c r="L36" s="45"/>
      <c r="M36" s="2"/>
    </row>
    <row r="37" spans="1:13">
      <c r="A37" s="16" t="s">
        <v>53</v>
      </c>
      <c r="B37" s="16" t="s">
        <v>17</v>
      </c>
      <c r="C37" s="38">
        <v>177227.33</v>
      </c>
      <c r="D37" s="16">
        <v>3</v>
      </c>
      <c r="E37" s="16">
        <v>3</v>
      </c>
      <c r="F37" s="16">
        <f>Table1[[#This Row],[New position]]-Table1[[#This Row],[Old position]]</f>
        <v>0</v>
      </c>
      <c r="G37" s="24">
        <v>0.5</v>
      </c>
      <c r="H37" s="19">
        <v>614193.96</v>
      </c>
      <c r="I37" s="57"/>
      <c r="K37" s="49"/>
      <c r="L37" s="45"/>
      <c r="M37" s="2"/>
    </row>
    <row r="38" spans="1:13">
      <c r="A38" s="16" t="s">
        <v>54</v>
      </c>
      <c r="B38" s="16" t="s">
        <v>17</v>
      </c>
      <c r="C38" s="38">
        <v>128774.6</v>
      </c>
      <c r="D38" s="16">
        <v>5</v>
      </c>
      <c r="E38" s="16">
        <v>5</v>
      </c>
      <c r="F38" s="16">
        <f>Table1[[#This Row],[New position]]-Table1[[#This Row],[Old position]]</f>
        <v>0</v>
      </c>
      <c r="G38" s="24">
        <v>0.5</v>
      </c>
      <c r="H38" s="19">
        <v>614193.96</v>
      </c>
      <c r="I38" s="10"/>
      <c r="K38" s="49"/>
      <c r="L38" s="45"/>
      <c r="M38" s="2"/>
    </row>
    <row r="39" spans="1:13">
      <c r="A39" s="16" t="s">
        <v>56</v>
      </c>
      <c r="B39" s="16" t="s">
        <v>17</v>
      </c>
      <c r="C39" s="38">
        <v>84525</v>
      </c>
      <c r="D39" s="16">
        <v>7</v>
      </c>
      <c r="E39" s="16">
        <v>7</v>
      </c>
      <c r="F39" s="16">
        <f>Table1[[#This Row],[New position]]-Table1[[#This Row],[Old position]]</f>
        <v>0</v>
      </c>
      <c r="G39" s="24">
        <v>0.5</v>
      </c>
      <c r="H39" s="19">
        <v>614193.96</v>
      </c>
      <c r="I39" s="10"/>
      <c r="K39" s="49"/>
      <c r="L39" s="45"/>
      <c r="M39" s="2"/>
    </row>
    <row r="40" spans="1:13">
      <c r="A40" s="16" t="s">
        <v>57</v>
      </c>
      <c r="B40" s="16" t="s">
        <v>17</v>
      </c>
      <c r="C40" s="38">
        <v>86175</v>
      </c>
      <c r="D40" s="16">
        <v>7</v>
      </c>
      <c r="E40" s="16">
        <v>7</v>
      </c>
      <c r="F40" s="16">
        <f>Table1[[#This Row],[New position]]-Table1[[#This Row],[Old position]]</f>
        <v>0</v>
      </c>
      <c r="G40" s="24">
        <v>0.5</v>
      </c>
      <c r="H40" s="19">
        <v>614193.96</v>
      </c>
      <c r="I40" s="10"/>
      <c r="K40" s="49"/>
      <c r="L40" s="45"/>
      <c r="M40" s="2"/>
    </row>
    <row r="41" spans="1:13">
      <c r="A41" s="16" t="s">
        <v>60</v>
      </c>
      <c r="B41" s="16" t="s">
        <v>17</v>
      </c>
      <c r="C41" s="38">
        <v>45370</v>
      </c>
      <c r="D41" s="16">
        <v>0</v>
      </c>
      <c r="E41" s="16">
        <v>14</v>
      </c>
      <c r="F41" s="16">
        <f>Table1[[#This Row],[New position]]-Table1[[#This Row],[Old position]]</f>
        <v>14</v>
      </c>
      <c r="G41" s="24">
        <v>0.5</v>
      </c>
      <c r="H41" s="19">
        <v>614193.96</v>
      </c>
      <c r="I41" s="56"/>
      <c r="K41" s="49"/>
      <c r="L41" s="45"/>
      <c r="M41" s="2"/>
    </row>
    <row r="42" spans="1:13">
      <c r="A42" s="16" t="s">
        <v>61</v>
      </c>
      <c r="B42" s="16" t="s">
        <v>17</v>
      </c>
      <c r="C42" s="38">
        <v>8090</v>
      </c>
      <c r="D42" s="16">
        <v>0</v>
      </c>
      <c r="E42" s="16">
        <v>76</v>
      </c>
      <c r="F42" s="16">
        <f>Table1[[#This Row],[New position]]-Table1[[#This Row],[Old position]]</f>
        <v>76</v>
      </c>
      <c r="G42" s="24">
        <v>0.5</v>
      </c>
      <c r="H42" s="19">
        <v>614193.96</v>
      </c>
      <c r="I42" s="57"/>
      <c r="K42" s="49"/>
      <c r="L42" s="45"/>
      <c r="M42" s="2"/>
    </row>
    <row r="43" spans="1:13">
      <c r="A43" s="16" t="s">
        <v>62</v>
      </c>
      <c r="B43" s="16" t="s">
        <v>17</v>
      </c>
      <c r="C43" s="38">
        <v>42710</v>
      </c>
      <c r="D43" s="16">
        <v>0</v>
      </c>
      <c r="E43" s="16">
        <v>14</v>
      </c>
      <c r="F43" s="16">
        <f>Table1[[#This Row],[New position]]-Table1[[#This Row],[Old position]]</f>
        <v>14</v>
      </c>
      <c r="G43" s="24">
        <v>0.5</v>
      </c>
      <c r="H43" s="19">
        <v>614193.96</v>
      </c>
      <c r="I43" s="10"/>
      <c r="K43" s="49"/>
      <c r="L43" s="45"/>
      <c r="M43" s="2"/>
    </row>
    <row r="44" spans="1:13">
      <c r="A44" s="16" t="s">
        <v>39</v>
      </c>
      <c r="B44" s="16" t="s">
        <v>17</v>
      </c>
      <c r="C44" s="38">
        <v>62070</v>
      </c>
      <c r="D44" s="16">
        <v>9</v>
      </c>
      <c r="E44" s="16">
        <v>0</v>
      </c>
      <c r="F44" s="16">
        <f>Table1[[#This Row],[New position]]-Table1[[#This Row],[Old position]]</f>
        <v>-9</v>
      </c>
      <c r="G44" s="24">
        <v>0</v>
      </c>
      <c r="H44" s="19">
        <v>0</v>
      </c>
      <c r="I44" s="56"/>
      <c r="K44" s="49"/>
      <c r="L44" s="45"/>
      <c r="M44" s="2"/>
    </row>
    <row r="45" spans="1:13">
      <c r="A45" s="16" t="s">
        <v>44</v>
      </c>
      <c r="B45" s="16" t="s">
        <v>17</v>
      </c>
      <c r="C45" s="38">
        <v>71400</v>
      </c>
      <c r="D45" s="16">
        <v>8</v>
      </c>
      <c r="E45" s="16">
        <v>0</v>
      </c>
      <c r="F45" s="16">
        <f>Table1[[#This Row],[New position]]-Table1[[#This Row],[Old position]]</f>
        <v>-8</v>
      </c>
      <c r="G45" s="24">
        <v>0</v>
      </c>
      <c r="H45" s="19">
        <v>0</v>
      </c>
      <c r="I45" s="57"/>
      <c r="K45" s="49"/>
      <c r="L45" s="45"/>
      <c r="M45" s="2"/>
    </row>
    <row r="46" spans="1:13">
      <c r="A46" s="16" t="s">
        <v>48</v>
      </c>
      <c r="B46" s="16" t="s">
        <v>17</v>
      </c>
      <c r="C46" s="38">
        <v>45381.38</v>
      </c>
      <c r="D46" s="16">
        <v>13</v>
      </c>
      <c r="E46" s="16">
        <v>0</v>
      </c>
      <c r="F46" s="16">
        <f>Table1[[#This Row],[New position]]-Table1[[#This Row],[Old position]]</f>
        <v>-13</v>
      </c>
      <c r="G46" s="24">
        <v>0</v>
      </c>
      <c r="H46" s="19">
        <v>0</v>
      </c>
      <c r="I46" s="10"/>
      <c r="K46" s="49"/>
      <c r="L46" s="45"/>
      <c r="M46" s="2"/>
    </row>
    <row r="47" spans="1:13">
      <c r="A47" s="16" t="s">
        <v>24</v>
      </c>
      <c r="B47" s="16"/>
      <c r="C47" s="38"/>
      <c r="D47" s="16"/>
      <c r="E47" s="16"/>
      <c r="F47" s="16"/>
      <c r="G47" s="24">
        <f>100 - SUM(G11:G46)</f>
        <v>49.004999999999995</v>
      </c>
      <c r="H47" s="19"/>
      <c r="I47" s="10"/>
      <c r="K47" s="49"/>
    </row>
    <row r="48" spans="1:13">
      <c r="A48" s="16" t="s">
        <v>26</v>
      </c>
      <c r="B48" s="16"/>
      <c r="C48" s="38"/>
      <c r="D48" s="16">
        <v>0</v>
      </c>
      <c r="E48" s="16">
        <v>0</v>
      </c>
      <c r="F48" s="16">
        <v>0</v>
      </c>
      <c r="G48" s="42"/>
      <c r="H48" s="19"/>
      <c r="I48" s="10"/>
      <c r="K48" s="49"/>
    </row>
    <row r="49" spans="1:11">
      <c r="A49" s="41"/>
      <c r="B49" s="9" t="s">
        <v>29</v>
      </c>
      <c r="D49" s="6"/>
      <c r="E49" s="9" t="s">
        <v>27</v>
      </c>
      <c r="F49" s="1"/>
      <c r="G49" s="40"/>
      <c r="H49" s="3" t="s">
        <v>3</v>
      </c>
      <c r="I49" s="8"/>
      <c r="K49" s="49"/>
    </row>
    <row r="50" spans="1:11">
      <c r="B50" s="9" t="s">
        <v>2</v>
      </c>
      <c r="D50" s="6"/>
      <c r="E50" s="9" t="s">
        <v>28</v>
      </c>
      <c r="F50" s="1"/>
      <c r="G50" s="40"/>
      <c r="H50" s="3" t="s">
        <v>4</v>
      </c>
    </row>
    <row r="51" spans="1:11">
      <c r="B51" s="4"/>
      <c r="C51"/>
      <c r="D51" s="1"/>
      <c r="E51" s="4"/>
      <c r="F51" s="40"/>
      <c r="H51" s="5"/>
      <c r="K51" s="43"/>
    </row>
    <row r="52" spans="1:11">
      <c r="C52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2022-07-04T05:55:25Z</cp:lastPrinted>
  <dcterms:created xsi:type="dcterms:W3CDTF">2020-06-30T03:42:56Z</dcterms:created>
  <dcterms:modified xsi:type="dcterms:W3CDTF">2022-07-04T05:55:28Z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