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" documentId="11_19D2ADF282C89CADFBC78563C4DCC6CE82F583B0" xr6:coauthVersionLast="47" xr6:coauthVersionMax="47" xr10:uidLastSave="{424DE8A7-D4AD-4AD4-9C0F-7A120290262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60" i="1"/>
  <c r="F54" i="1" l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55" i="1"/>
  <c r="F58" i="1"/>
  <c r="F37" i="1"/>
  <c r="F36" i="1"/>
  <c r="F35" i="1"/>
  <c r="F59" i="1"/>
  <c r="F57" i="1"/>
  <c r="F56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<sst xmlns="http://schemas.openxmlformats.org/spreadsheetml/2006/main" count="122" uniqueCount="75">
  <si>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</si>
  <si>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</si>
  <si>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</si>
  <si>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</si>
  <si>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</si>
  <si>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</si>
  <si>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</si>
  <si>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</si>
  <si>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</si>
  <si>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</si>
  <si>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</si>
  <si>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</si>
  <si>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</si>
  <si>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</si>
  <si>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</si>
  <si>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</si>
  <si>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</si>
  <si>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</si>
  <si>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</si>
  <si>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</si>
  <si>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</si>
  <si>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</si>
  <si>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</si>
  <si>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</si>
  <si>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</si>
  <si>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</si>
  <si>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</si>
  <si>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</si>
  <si>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</si>
  <si>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</si>
  <si>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</si>
  <si>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</si>
  <si>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</si>
  <si>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</si>
  <si>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</si>
  <si>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</si>
  <si>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</si>
  <si>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</si>
  <si>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</si>
  <si>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</si>
  <si>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</si>
  <si>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</si>
  <si>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</si>
  <si>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</si>
  <si>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</si>
  <si>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</si>
  <si>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</si>
  <si>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KC</t>
  </si>
  <si>
    <t>JNJ</t>
  </si>
  <si>
    <t>TSR20</t>
  </si>
  <si>
    <t>HE</t>
  </si>
  <si>
    <t>ZF</t>
  </si>
  <si>
    <t>MRK</t>
  </si>
  <si>
    <t>ZN</t>
  </si>
  <si>
    <t>ZB</t>
  </si>
  <si>
    <t>GBS</t>
  </si>
  <si>
    <t>3KTB</t>
  </si>
  <si>
    <t>GIS</t>
  </si>
  <si>
    <t>ZM</t>
  </si>
  <si>
    <t>SB</t>
  </si>
  <si>
    <t>BTS</t>
  </si>
  <si>
    <t>GBM</t>
  </si>
  <si>
    <t>SHYD</t>
  </si>
  <si>
    <t>FMB</t>
  </si>
  <si>
    <t>TN</t>
  </si>
  <si>
    <t>FLKTB</t>
  </si>
  <si>
    <t>RB</t>
  </si>
  <si>
    <t>NG</t>
  </si>
  <si>
    <t>CT</t>
  </si>
  <si>
    <t>AH</t>
  </si>
  <si>
    <t>HG</t>
  </si>
  <si>
    <t>PL</t>
  </si>
  <si>
    <t>SI</t>
  </si>
  <si>
    <t>ZSLME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</si>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</sst>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60">
    <sortCondition ref="A10:A60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65"/>
  <sheetViews>
    <sheetView tabSelected="1" zoomScale="96" zoomScaleNormal="96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9.140625" style="1"/>
    <col min="11" max="11" width="14.5703125" style="1" bestFit="1" customWidth="1"/>
    <col min="12" max="16384" width="9.140625" style="1"/>
  </cols>
  <sheetData>
    <row r="1" spans="1:9" s="26" customFormat="1" ht="12.75">
      <c r="A1" s="54" t="s">
        <v>0</v>
      </c>
      <c r="B1" s="54"/>
      <c r="C1" s="25">
        <v>44760</v>
      </c>
      <c r="E1" s="27"/>
      <c r="F1" s="27"/>
      <c r="H1" s="28"/>
    </row>
    <row r="2" spans="1:9" s="26" customFormat="1">
      <c r="A2" s="54" t="s">
        <v>11</v>
      </c>
      <c r="B2" s="54"/>
      <c r="C2" s="29">
        <f>C8/C7</f>
        <v>2.7457409239019279</v>
      </c>
      <c r="D2"/>
      <c r="E2" s="48"/>
      <c r="F2" s="32"/>
      <c r="H2" s="44"/>
    </row>
    <row r="3" spans="1:9" s="26" customFormat="1" ht="27.75" customHeight="1">
      <c r="A3" s="55" t="s">
        <v>12</v>
      </c>
      <c r="B3" s="55"/>
      <c r="C3" s="36">
        <f>(C8-SUM(H29:H41))/C7</f>
        <v>1.679433710888095</v>
      </c>
      <c r="D3" s="47"/>
      <c r="E3" s="31"/>
      <c r="F3" s="32"/>
      <c r="H3" s="33"/>
    </row>
    <row r="4" spans="1:9" s="26" customFormat="1" ht="12.75">
      <c r="A4" s="54" t="s">
        <v>9</v>
      </c>
      <c r="B4" s="54"/>
      <c r="C4" s="34">
        <v>37415941</v>
      </c>
      <c r="D4" s="50"/>
      <c r="E4" s="35"/>
      <c r="F4" s="35"/>
      <c r="H4" s="33"/>
    </row>
    <row r="5" spans="1:9" s="26" customFormat="1" ht="12.75">
      <c r="A5" s="54" t="s">
        <v>7</v>
      </c>
      <c r="B5" s="54"/>
      <c r="C5" s="34">
        <v>0</v>
      </c>
      <c r="D5" s="30"/>
      <c r="E5" s="30"/>
      <c r="F5" s="35"/>
      <c r="H5" s="33"/>
    </row>
    <row r="6" spans="1:9" s="26" customFormat="1" ht="12.75">
      <c r="A6" s="54" t="s">
        <v>8</v>
      </c>
      <c r="B6" s="54"/>
      <c r="C6" s="34">
        <v>0</v>
      </c>
      <c r="D6" s="43"/>
      <c r="E6" s="35"/>
      <c r="F6" s="35"/>
      <c r="H6" s="33"/>
    </row>
    <row r="7" spans="1:9" s="26" customFormat="1" ht="12.75">
      <c r="A7" s="54" t="s">
        <v>10</v>
      </c>
      <c r="B7" s="54"/>
      <c r="C7" s="34">
        <f>C4+C5-C6</f>
        <v>37415941</v>
      </c>
      <c r="D7" s="43"/>
      <c r="E7" s="35"/>
      <c r="F7" s="35"/>
      <c r="G7" s="38"/>
    </row>
    <row r="8" spans="1:9" s="26" customFormat="1" ht="27.75" customHeight="1">
      <c r="A8" s="55" t="s">
        <v>6</v>
      </c>
      <c r="B8" s="55"/>
      <c r="C8" s="22" cm="1">
        <f t="array" ref="C8">SUM(ABS(Table1[Target allocation ($)]))</f>
        <v>102734480.41000003</v>
      </c>
      <c r="D8" s="43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9" s="2" customFormat="1">
      <c r="A11" s="16" t="s">
        <v>30</v>
      </c>
      <c r="B11" s="16" t="s">
        <v>16</v>
      </c>
      <c r="C11" s="37">
        <v>44.23</v>
      </c>
      <c r="D11" s="16">
        <v>11335</v>
      </c>
      <c r="E11" s="16">
        <v>11335</v>
      </c>
      <c r="F11" s="16">
        <f>Table1[[#This Row],[New position]]-Table1[[#This Row],[Old position]]</f>
        <v>0</v>
      </c>
      <c r="G11" s="24">
        <v>0.33300000000000002</v>
      </c>
      <c r="H11" s="19">
        <v>498711.03999999998</v>
      </c>
      <c r="I11" s="10"/>
    </row>
    <row r="12" spans="1:9">
      <c r="A12" s="16" t="s">
        <v>31</v>
      </c>
      <c r="B12" s="16" t="s">
        <v>16</v>
      </c>
      <c r="C12" s="37">
        <v>330</v>
      </c>
      <c r="D12" s="16">
        <v>1533</v>
      </c>
      <c r="E12" s="16">
        <v>1533</v>
      </c>
      <c r="F12" s="16">
        <f>Table1[[#This Row],[New position]]-Table1[[#This Row],[Old position]]</f>
        <v>0</v>
      </c>
      <c r="G12" s="24">
        <v>0.33300000000000002</v>
      </c>
      <c r="H12" s="19">
        <v>498711.03999999998</v>
      </c>
      <c r="I12" s="10"/>
    </row>
    <row r="13" spans="1:9">
      <c r="A13" s="16" t="s">
        <v>32</v>
      </c>
      <c r="B13" s="16" t="s">
        <v>16</v>
      </c>
      <c r="C13" s="37">
        <v>154</v>
      </c>
      <c r="D13" s="16">
        <v>3324</v>
      </c>
      <c r="E13" s="16">
        <v>3324</v>
      </c>
      <c r="F13" s="16">
        <f>Table1[[#This Row],[New position]]-Table1[[#This Row],[Old position]]</f>
        <v>0</v>
      </c>
      <c r="G13" s="24">
        <v>0.33300000000000002</v>
      </c>
      <c r="H13" s="19">
        <v>498711.03999999998</v>
      </c>
      <c r="I13" s="10"/>
    </row>
    <row r="14" spans="1:9">
      <c r="A14" s="16" t="s">
        <v>33</v>
      </c>
      <c r="B14" s="16" t="s">
        <v>16</v>
      </c>
      <c r="C14" s="37">
        <v>93.4</v>
      </c>
      <c r="D14" s="16">
        <v>5390</v>
      </c>
      <c r="E14" s="16">
        <v>5390</v>
      </c>
      <c r="F14" s="16">
        <f>Table1[[#This Row],[New position]]-Table1[[#This Row],[Old position]]</f>
        <v>0</v>
      </c>
      <c r="G14" s="24">
        <v>0.33300000000000002</v>
      </c>
      <c r="H14" s="19">
        <v>498711.03999999998</v>
      </c>
      <c r="I14" s="10"/>
    </row>
    <row r="15" spans="1:9">
      <c r="A15" s="16" t="s">
        <v>34</v>
      </c>
      <c r="B15" s="16" t="s">
        <v>16</v>
      </c>
      <c r="C15" s="37">
        <v>151.24</v>
      </c>
      <c r="D15" s="16">
        <v>3381</v>
      </c>
      <c r="E15" s="16">
        <v>3381</v>
      </c>
      <c r="F15" s="16">
        <f>Table1[[#This Row],[New position]]-Table1[[#This Row],[Old position]]</f>
        <v>0</v>
      </c>
      <c r="G15" s="24">
        <v>0.33300000000000002</v>
      </c>
      <c r="H15" s="19">
        <v>498711.03999999998</v>
      </c>
      <c r="I15" s="10"/>
    </row>
    <row r="16" spans="1:9">
      <c r="A16" s="16" t="s">
        <v>35</v>
      </c>
      <c r="B16" s="16" t="s">
        <v>16</v>
      </c>
      <c r="C16" s="37">
        <v>75.69</v>
      </c>
      <c r="D16" s="16">
        <v>6758</v>
      </c>
      <c r="E16" s="16">
        <v>6758</v>
      </c>
      <c r="F16" s="16">
        <f>Table1[[#This Row],[New position]]-Table1[[#This Row],[Old position]]</f>
        <v>0</v>
      </c>
      <c r="G16" s="51">
        <v>0.33300000000000002</v>
      </c>
      <c r="H16" s="19">
        <v>498711.03999999998</v>
      </c>
      <c r="I16" s="10"/>
    </row>
    <row r="17" spans="1:11">
      <c r="A17" s="16" t="s">
        <v>36</v>
      </c>
      <c r="B17" s="16" t="s">
        <v>16</v>
      </c>
      <c r="C17" s="37">
        <v>95.22</v>
      </c>
      <c r="D17" s="16">
        <v>5315</v>
      </c>
      <c r="E17" s="16">
        <v>5315</v>
      </c>
      <c r="F17" s="16">
        <f>Table1[[#This Row],[New position]]-Table1[[#This Row],[Old position]]</f>
        <v>0</v>
      </c>
      <c r="G17" s="24">
        <v>0.33300000000000002</v>
      </c>
      <c r="H17" s="19">
        <v>498711.03999999998</v>
      </c>
      <c r="I17" s="10"/>
    </row>
    <row r="18" spans="1:11">
      <c r="A18" s="16" t="s">
        <v>37</v>
      </c>
      <c r="B18" s="16" t="s">
        <v>16</v>
      </c>
      <c r="C18" s="37">
        <v>116.08</v>
      </c>
      <c r="D18" s="16">
        <v>4550</v>
      </c>
      <c r="E18" s="16">
        <v>4296</v>
      </c>
      <c r="F18" s="16">
        <f>Table1[[#This Row],[New position]]-Table1[[#This Row],[Old position]]</f>
        <v>-254</v>
      </c>
      <c r="G18" s="24">
        <v>0.33300000000000002</v>
      </c>
      <c r="H18" s="19">
        <v>498711.03999999998</v>
      </c>
      <c r="I18" s="10"/>
    </row>
    <row r="19" spans="1:11">
      <c r="A19" s="16" t="s">
        <v>38</v>
      </c>
      <c r="B19" s="16" t="s">
        <v>16</v>
      </c>
      <c r="C19" s="37">
        <v>398.38</v>
      </c>
      <c r="D19" s="16">
        <v>1248</v>
      </c>
      <c r="E19" s="16">
        <v>1248</v>
      </c>
      <c r="F19" s="16">
        <f>Table1[[#This Row],[New position]]-Table1[[#This Row],[Old position]]</f>
        <v>0</v>
      </c>
      <c r="G19" s="24">
        <v>0.33300000000000002</v>
      </c>
      <c r="H19" s="19">
        <v>498711.03999999998</v>
      </c>
      <c r="I19" s="42"/>
    </row>
    <row r="20" spans="1:11">
      <c r="A20" s="16" t="s">
        <v>41</v>
      </c>
      <c r="B20" s="16" t="s">
        <v>16</v>
      </c>
      <c r="C20" s="37">
        <v>461.2</v>
      </c>
      <c r="D20" s="16">
        <v>1090</v>
      </c>
      <c r="E20" s="16">
        <v>1090</v>
      </c>
      <c r="F20" s="16">
        <f>Table1[[#This Row],[New position]]-Table1[[#This Row],[Old position]]</f>
        <v>0</v>
      </c>
      <c r="G20" s="24">
        <v>0.33300000000000002</v>
      </c>
      <c r="H20" s="19">
        <v>498711.03999999998</v>
      </c>
      <c r="I20" s="10"/>
      <c r="K20" s="46"/>
    </row>
    <row r="21" spans="1:11">
      <c r="A21" s="16" t="s">
        <v>43</v>
      </c>
      <c r="B21" s="16" t="s">
        <v>16</v>
      </c>
      <c r="C21" s="37">
        <v>216.8</v>
      </c>
      <c r="D21" s="16">
        <v>2297</v>
      </c>
      <c r="E21" s="16">
        <v>2297</v>
      </c>
      <c r="F21" s="16">
        <f>Table1[[#This Row],[New position]]-Table1[[#This Row],[Old position]]</f>
        <v>0</v>
      </c>
      <c r="G21" s="24">
        <v>0.33300000000000002</v>
      </c>
      <c r="H21" s="19">
        <v>498711.03999999998</v>
      </c>
      <c r="I21" s="10"/>
    </row>
    <row r="22" spans="1:11">
      <c r="A22" s="16" t="s">
        <v>46</v>
      </c>
      <c r="B22" s="16" t="s">
        <v>16</v>
      </c>
      <c r="C22" s="37">
        <v>248.69</v>
      </c>
      <c r="D22" s="16">
        <v>2039</v>
      </c>
      <c r="E22" s="16">
        <v>2039</v>
      </c>
      <c r="F22" s="16">
        <f>Table1[[#This Row],[New position]]-Table1[[#This Row],[Old position]]</f>
        <v>0</v>
      </c>
      <c r="G22" s="24">
        <v>0.33300000000000002</v>
      </c>
      <c r="H22" s="19">
        <v>498711.03999999998</v>
      </c>
      <c r="I22" s="10"/>
    </row>
    <row r="23" spans="1:11">
      <c r="A23" s="16" t="s">
        <v>48</v>
      </c>
      <c r="B23" s="16" t="s">
        <v>16</v>
      </c>
      <c r="C23" s="37">
        <v>179.07</v>
      </c>
      <c r="D23" s="16">
        <v>2848</v>
      </c>
      <c r="E23" s="16">
        <v>2848</v>
      </c>
      <c r="F23" s="16">
        <f>Table1[[#This Row],[New position]]-Table1[[#This Row],[Old position]]</f>
        <v>0</v>
      </c>
      <c r="G23" s="24">
        <v>0.33300000000000002</v>
      </c>
      <c r="H23" s="19">
        <v>498711.03999999998</v>
      </c>
      <c r="I23" s="10"/>
    </row>
    <row r="24" spans="1:11">
      <c r="A24" s="16" t="s">
        <v>52</v>
      </c>
      <c r="B24" s="16" t="s">
        <v>16</v>
      </c>
      <c r="C24" s="37">
        <v>94.9</v>
      </c>
      <c r="D24" s="16">
        <v>5327</v>
      </c>
      <c r="E24" s="16">
        <v>5327</v>
      </c>
      <c r="F24" s="16">
        <f>Table1[[#This Row],[New position]]-Table1[[#This Row],[Old position]]</f>
        <v>0</v>
      </c>
      <c r="G24" s="24">
        <v>0.33300000000000002</v>
      </c>
      <c r="H24" s="19">
        <v>498711.03999999998</v>
      </c>
      <c r="I24" s="10"/>
    </row>
    <row r="25" spans="1:11">
      <c r="A25" s="16" t="s">
        <v>57</v>
      </c>
      <c r="B25" s="16" t="s">
        <v>16</v>
      </c>
      <c r="C25" s="37">
        <v>74.900000000000006</v>
      </c>
      <c r="D25" s="16">
        <v>6685</v>
      </c>
      <c r="E25" s="16">
        <v>6685</v>
      </c>
      <c r="F25" s="16">
        <f>Table1[[#This Row],[New position]]-Table1[[#This Row],[Old position]]</f>
        <v>0</v>
      </c>
      <c r="G25" s="24">
        <v>0.33300000000000002</v>
      </c>
      <c r="H25" s="19">
        <v>498706.1</v>
      </c>
      <c r="I25" s="10"/>
    </row>
    <row r="26" spans="1:11">
      <c r="A26" s="16" t="s">
        <v>13</v>
      </c>
      <c r="B26" s="16" t="s">
        <v>16</v>
      </c>
      <c r="C26" s="37">
        <v>295.20999999999998</v>
      </c>
      <c r="D26" s="16">
        <v>146290</v>
      </c>
      <c r="E26" s="16">
        <v>152041</v>
      </c>
      <c r="F26" s="16">
        <f>Table1[[#This Row],[New position]]-Table1[[#This Row],[Old position]]</f>
        <v>5751</v>
      </c>
      <c r="G26" s="24">
        <v>30</v>
      </c>
      <c r="H26" s="19">
        <v>44883998.189999998</v>
      </c>
      <c r="I26" s="20"/>
    </row>
    <row r="27" spans="1:11">
      <c r="A27" s="16" t="s">
        <v>24</v>
      </c>
      <c r="B27" s="16" t="s">
        <v>16</v>
      </c>
      <c r="C27" s="37">
        <v>69.92</v>
      </c>
      <c r="D27" s="16">
        <v>21898</v>
      </c>
      <c r="E27" s="16">
        <v>21898</v>
      </c>
      <c r="F27" s="16">
        <f>Table1[[#This Row],[New position]]-Table1[[#This Row],[Old position]]</f>
        <v>0</v>
      </c>
      <c r="G27" s="24">
        <v>1</v>
      </c>
      <c r="H27" s="19">
        <v>1496133.27</v>
      </c>
      <c r="I27" s="10"/>
    </row>
    <row r="28" spans="1:11">
      <c r="A28" s="16" t="s">
        <v>39</v>
      </c>
      <c r="B28" s="16" t="s">
        <v>16</v>
      </c>
      <c r="C28" s="37">
        <v>32.04</v>
      </c>
      <c r="D28" s="16">
        <v>47799</v>
      </c>
      <c r="E28" s="16">
        <v>47799</v>
      </c>
      <c r="F28" s="16">
        <f>Table1[[#This Row],[New position]]-Table1[[#This Row],[Old position]]</f>
        <v>0</v>
      </c>
      <c r="G28" s="24">
        <v>1</v>
      </c>
      <c r="H28" s="19">
        <v>1496133.27</v>
      </c>
      <c r="I28" s="10"/>
    </row>
    <row r="29" spans="1:11">
      <c r="A29" s="16" t="s">
        <v>62</v>
      </c>
      <c r="B29" s="16" t="s">
        <v>16</v>
      </c>
      <c r="C29" s="37">
        <v>22.73</v>
      </c>
      <c r="D29" s="16">
        <v>0</v>
      </c>
      <c r="E29" s="16">
        <v>168943</v>
      </c>
      <c r="F29" s="16">
        <f>Table1[[#This Row],[New position]]-Table1[[#This Row],[Old position]]</f>
        <v>168943</v>
      </c>
      <c r="G29" s="24">
        <v>2.5670000000000002</v>
      </c>
      <c r="H29" s="37">
        <v>3840075.45</v>
      </c>
      <c r="I29" s="10"/>
    </row>
    <row r="30" spans="1:11">
      <c r="A30" s="16" t="s">
        <v>63</v>
      </c>
      <c r="B30" s="16" t="s">
        <v>16</v>
      </c>
      <c r="C30" s="37">
        <v>51.35</v>
      </c>
      <c r="D30" s="16">
        <v>0</v>
      </c>
      <c r="E30" s="16">
        <v>74782</v>
      </c>
      <c r="F30" s="16">
        <f>Table1[[#This Row],[New position]]-Table1[[#This Row],[Old position]]</f>
        <v>74782</v>
      </c>
      <c r="G30" s="24">
        <v>2.5670000000000002</v>
      </c>
      <c r="H30" s="19">
        <v>3840075.45</v>
      </c>
      <c r="I30" s="45"/>
    </row>
    <row r="31" spans="1:11">
      <c r="A31" s="16" t="s">
        <v>18</v>
      </c>
      <c r="B31" s="16" t="s">
        <v>17</v>
      </c>
      <c r="C31" s="37">
        <v>209359.33</v>
      </c>
      <c r="D31" s="16">
        <v>9</v>
      </c>
      <c r="E31" s="16">
        <v>0</v>
      </c>
      <c r="F31" s="16">
        <f>Table1[[#This Row],[New position]]-Table1[[#This Row],[Old position]]</f>
        <v>-9</v>
      </c>
      <c r="G31" s="24">
        <v>0</v>
      </c>
      <c r="H31" s="19">
        <v>0</v>
      </c>
      <c r="I31" s="49"/>
    </row>
    <row r="32" spans="1:11">
      <c r="A32" s="16" t="s">
        <v>51</v>
      </c>
      <c r="B32" s="16" t="s">
        <v>17</v>
      </c>
      <c r="C32" s="37">
        <v>111945.29</v>
      </c>
      <c r="D32" s="16">
        <v>17</v>
      </c>
      <c r="E32" s="16">
        <v>34</v>
      </c>
      <c r="F32" s="16">
        <f>Table1[[#This Row],[New position]]-Table1[[#This Row],[Old position]]</f>
        <v>17</v>
      </c>
      <c r="G32" s="24">
        <v>2.5670000000000002</v>
      </c>
      <c r="H32" s="19">
        <v>3840075.45</v>
      </c>
      <c r="I32" s="10"/>
    </row>
    <row r="33" spans="1:9">
      <c r="A33" s="16" t="s">
        <v>53</v>
      </c>
      <c r="B33" s="16" t="s">
        <v>17</v>
      </c>
      <c r="C33" s="37">
        <v>118468.75</v>
      </c>
      <c r="D33" s="16">
        <v>16</v>
      </c>
      <c r="E33" s="16">
        <v>32</v>
      </c>
      <c r="F33" s="16">
        <f>Table1[[#This Row],[New position]]-Table1[[#This Row],[Old position]]</f>
        <v>16</v>
      </c>
      <c r="G33" s="24">
        <v>2.5670000000000002</v>
      </c>
      <c r="H33" s="19">
        <v>3840075.45</v>
      </c>
      <c r="I33" s="10"/>
    </row>
    <row r="34" spans="1:9">
      <c r="A34" s="16" t="s">
        <v>64</v>
      </c>
      <c r="B34" s="16" t="s">
        <v>17</v>
      </c>
      <c r="C34" s="37">
        <v>127750</v>
      </c>
      <c r="D34" s="16">
        <v>0</v>
      </c>
      <c r="E34" s="16">
        <v>30</v>
      </c>
      <c r="F34" s="16">
        <f>Table1[[#This Row],[New position]]-Table1[[#This Row],[Old position]]</f>
        <v>30</v>
      </c>
      <c r="G34" s="24">
        <v>2.5670000000000002</v>
      </c>
      <c r="H34" s="19">
        <v>3840075.45</v>
      </c>
      <c r="I34" s="10"/>
    </row>
    <row r="35" spans="1:9">
      <c r="A35" s="16" t="s">
        <v>54</v>
      </c>
      <c r="B35" s="16" t="s">
        <v>17</v>
      </c>
      <c r="C35" s="37">
        <v>139656.23000000001</v>
      </c>
      <c r="D35" s="16">
        <v>13</v>
      </c>
      <c r="E35" s="16">
        <v>27</v>
      </c>
      <c r="F35" s="16">
        <f>Table1[[#This Row],[New position]]-Table1[[#This Row],[Old position]]</f>
        <v>14</v>
      </c>
      <c r="G35" s="24">
        <v>2.5670000000000002</v>
      </c>
      <c r="H35" s="19">
        <v>3840075.45</v>
      </c>
      <c r="I35" s="45"/>
    </row>
    <row r="36" spans="1:9">
      <c r="A36" s="16" t="s">
        <v>55</v>
      </c>
      <c r="B36" s="16" t="s">
        <v>17</v>
      </c>
      <c r="C36" s="37">
        <v>111250.35</v>
      </c>
      <c r="D36" s="16">
        <v>17</v>
      </c>
      <c r="E36" s="16">
        <v>35</v>
      </c>
      <c r="F36" s="16">
        <f>Table1[[#This Row],[New position]]-Table1[[#This Row],[Old position]]</f>
        <v>18</v>
      </c>
      <c r="G36" s="24">
        <v>2.5670000000000002</v>
      </c>
      <c r="H36" s="19">
        <v>3840075.45</v>
      </c>
      <c r="I36" s="49"/>
    </row>
    <row r="37" spans="1:9">
      <c r="A37" s="16" t="s">
        <v>60</v>
      </c>
      <c r="B37" s="16" t="s">
        <v>17</v>
      </c>
      <c r="C37" s="37">
        <v>110189.18</v>
      </c>
      <c r="D37" s="16">
        <v>17</v>
      </c>
      <c r="E37" s="16">
        <v>0</v>
      </c>
      <c r="F37" s="16">
        <f>Table1[[#This Row],[New position]]-Table1[[#This Row],[Old position]]</f>
        <v>-17</v>
      </c>
      <c r="G37" s="24">
        <v>0</v>
      </c>
      <c r="H37" s="19">
        <v>0</v>
      </c>
      <c r="I37" s="10"/>
    </row>
    <row r="38" spans="1:9">
      <c r="A38" s="16" t="s">
        <v>61</v>
      </c>
      <c r="B38" s="16" t="s">
        <v>17</v>
      </c>
      <c r="C38" s="37">
        <v>127421.8</v>
      </c>
      <c r="D38" s="16">
        <v>15</v>
      </c>
      <c r="E38" s="16">
        <v>30</v>
      </c>
      <c r="F38" s="16">
        <f>Table1[[#This Row],[New position]]-Table1[[#This Row],[Old position]]</f>
        <v>15</v>
      </c>
      <c r="G38" s="24">
        <v>2.5670000000000002</v>
      </c>
      <c r="H38" s="19">
        <v>3840075.45</v>
      </c>
      <c r="I38" s="10"/>
    </row>
    <row r="39" spans="1:9">
      <c r="A39" s="16" t="s">
        <v>56</v>
      </c>
      <c r="B39" s="16" t="s">
        <v>17</v>
      </c>
      <c r="C39" s="37">
        <v>79910.960000000006</v>
      </c>
      <c r="D39" s="16">
        <v>24</v>
      </c>
      <c r="E39" s="16">
        <v>48</v>
      </c>
      <c r="F39" s="16">
        <f>Table1[[#This Row],[New position]]-Table1[[#This Row],[Old position]]</f>
        <v>24</v>
      </c>
      <c r="G39" s="24">
        <v>2.5670000000000002</v>
      </c>
      <c r="H39" s="19">
        <v>3840075.45</v>
      </c>
      <c r="I39" s="52"/>
    </row>
    <row r="40" spans="1:9">
      <c r="A40" s="16" t="s">
        <v>65</v>
      </c>
      <c r="B40" s="16" t="s">
        <v>17</v>
      </c>
      <c r="C40" s="37">
        <v>86692.477039999998</v>
      </c>
      <c r="D40" s="16">
        <v>0</v>
      </c>
      <c r="E40" s="16">
        <v>44</v>
      </c>
      <c r="F40" s="16">
        <f>Table1[[#This Row],[New position]]-Table1[[#This Row],[Old position]]</f>
        <v>44</v>
      </c>
      <c r="G40" s="24">
        <v>2.5670000000000002</v>
      </c>
      <c r="H40" s="19">
        <v>3840075.45</v>
      </c>
      <c r="I40" s="53"/>
    </row>
    <row r="41" spans="1:9">
      <c r="A41" s="16" t="s">
        <v>29</v>
      </c>
      <c r="B41" s="16" t="s">
        <v>16</v>
      </c>
      <c r="C41" s="37">
        <v>32.590000000000003</v>
      </c>
      <c r="D41" s="16">
        <v>46281</v>
      </c>
      <c r="E41" s="16">
        <v>46281</v>
      </c>
      <c r="F41" s="16">
        <f>Table1[[#This Row],[New position]]-Table1[[#This Row],[Old position]]</f>
        <v>0</v>
      </c>
      <c r="G41" s="24">
        <v>1</v>
      </c>
      <c r="H41" s="19">
        <v>1496133.27</v>
      </c>
      <c r="I41" s="20"/>
    </row>
    <row r="42" spans="1:9">
      <c r="A42" s="16" t="s">
        <v>40</v>
      </c>
      <c r="B42" s="16" t="s">
        <v>17</v>
      </c>
      <c r="C42" s="37">
        <v>96400.33</v>
      </c>
      <c r="D42" s="16">
        <v>9</v>
      </c>
      <c r="E42" s="16">
        <v>4</v>
      </c>
      <c r="F42" s="16">
        <f>Table1[[#This Row],[New position]]-Table1[[#This Row],[Old position]]</f>
        <v>-5</v>
      </c>
      <c r="G42" s="24">
        <v>0.23799999999999999</v>
      </c>
      <c r="H42" s="19">
        <v>356222.3</v>
      </c>
      <c r="I42" s="10"/>
    </row>
    <row r="43" spans="1:9">
      <c r="A43" s="16" t="s">
        <v>45</v>
      </c>
      <c r="B43" s="16" t="s">
        <v>17</v>
      </c>
      <c r="C43" s="37">
        <v>110825</v>
      </c>
      <c r="D43" s="16">
        <v>8</v>
      </c>
      <c r="E43" s="16">
        <v>3</v>
      </c>
      <c r="F43" s="16">
        <f>Table1[[#This Row],[New position]]-Table1[[#This Row],[Old position]]</f>
        <v>-5</v>
      </c>
      <c r="G43" s="24">
        <v>0.23799999999999999</v>
      </c>
      <c r="H43" s="19">
        <v>356222.3</v>
      </c>
      <c r="I43" s="10"/>
    </row>
    <row r="44" spans="1:9">
      <c r="A44" s="16" t="s">
        <v>42</v>
      </c>
      <c r="B44" s="16" t="s">
        <v>17</v>
      </c>
      <c r="C44" s="37">
        <v>103292.75</v>
      </c>
      <c r="D44" s="16">
        <v>8</v>
      </c>
      <c r="E44" s="16">
        <v>3</v>
      </c>
      <c r="F44" s="16">
        <f>Table1[[#This Row],[New position]]-Table1[[#This Row],[Old position]]</f>
        <v>-5</v>
      </c>
      <c r="G44" s="24">
        <v>0.23799999999999999</v>
      </c>
      <c r="H44" s="37">
        <v>356222.3</v>
      </c>
      <c r="I44" s="10"/>
    </row>
    <row r="45" spans="1:9">
      <c r="A45" s="16" t="s">
        <v>44</v>
      </c>
      <c r="B45" s="16" t="s">
        <v>17</v>
      </c>
      <c r="C45" s="37">
        <v>156475.20000000001</v>
      </c>
      <c r="D45" s="16">
        <v>5</v>
      </c>
      <c r="E45" s="16">
        <v>2</v>
      </c>
      <c r="F45" s="16">
        <f>Table1[[#This Row],[New position]]-Table1[[#This Row],[Old position]]</f>
        <v>-3</v>
      </c>
      <c r="G45" s="24">
        <v>0.23799999999999999</v>
      </c>
      <c r="H45" s="19">
        <v>356222.3</v>
      </c>
      <c r="I45" s="45"/>
    </row>
    <row r="46" spans="1:9">
      <c r="A46" s="16" t="s">
        <v>66</v>
      </c>
      <c r="B46" s="16" t="s">
        <v>17</v>
      </c>
      <c r="C46" s="37">
        <v>131048.4</v>
      </c>
      <c r="D46" s="16">
        <v>0</v>
      </c>
      <c r="E46" s="16">
        <v>3</v>
      </c>
      <c r="F46" s="16">
        <f>Table1[[#This Row],[New position]]-Table1[[#This Row],[Old position]]</f>
        <v>3</v>
      </c>
      <c r="G46" s="24">
        <v>0.23799999999999999</v>
      </c>
      <c r="H46" s="19">
        <v>356222.3</v>
      </c>
      <c r="I46" s="49"/>
    </row>
    <row r="47" spans="1:9">
      <c r="A47" s="16" t="s">
        <v>67</v>
      </c>
      <c r="B47" s="16" t="s">
        <v>17</v>
      </c>
      <c r="C47" s="37">
        <v>71070</v>
      </c>
      <c r="D47" s="16">
        <v>0</v>
      </c>
      <c r="E47" s="16">
        <v>5</v>
      </c>
      <c r="F47" s="16">
        <f>Table1[[#This Row],[New position]]-Table1[[#This Row],[Old position]]</f>
        <v>5</v>
      </c>
      <c r="G47" s="24">
        <v>0.23799999999999999</v>
      </c>
      <c r="H47" s="19">
        <v>356222.3</v>
      </c>
      <c r="I47" s="10"/>
    </row>
    <row r="48" spans="1:9">
      <c r="A48" s="16" t="s">
        <v>68</v>
      </c>
      <c r="B48" s="16" t="s">
        <v>17</v>
      </c>
      <c r="C48" s="37">
        <v>45780</v>
      </c>
      <c r="D48" s="16">
        <v>0</v>
      </c>
      <c r="E48" s="16">
        <v>8</v>
      </c>
      <c r="F48" s="16">
        <f>Table1[[#This Row],[New position]]-Table1[[#This Row],[Old position]]</f>
        <v>8</v>
      </c>
      <c r="G48" s="24">
        <v>0.23799999999999999</v>
      </c>
      <c r="H48" s="19">
        <v>356222.3</v>
      </c>
      <c r="I48" s="10"/>
    </row>
    <row r="49" spans="1:9">
      <c r="A49" s="16" t="s">
        <v>49</v>
      </c>
      <c r="B49" s="16" t="s">
        <v>17</v>
      </c>
      <c r="C49" s="37">
        <v>7665.75</v>
      </c>
      <c r="D49" s="16">
        <v>110</v>
      </c>
      <c r="E49" s="16">
        <v>-93</v>
      </c>
      <c r="F49" s="16">
        <f>Table1[[#This Row],[New position]]-Table1[[#This Row],[Old position]]</f>
        <v>-203</v>
      </c>
      <c r="G49" s="24">
        <v>-0.47599999999999998</v>
      </c>
      <c r="H49" s="19">
        <v>712444.45</v>
      </c>
      <c r="I49" s="10"/>
    </row>
    <row r="50" spans="1:9">
      <c r="A50" s="16" t="s">
        <v>69</v>
      </c>
      <c r="B50" s="16" t="s">
        <v>17</v>
      </c>
      <c r="C50" s="37">
        <v>58162.5</v>
      </c>
      <c r="D50" s="16">
        <v>0</v>
      </c>
      <c r="E50" s="16">
        <v>-12</v>
      </c>
      <c r="F50" s="16">
        <f>Table1[[#This Row],[New position]]-Table1[[#This Row],[Old position]]</f>
        <v>-12</v>
      </c>
      <c r="G50" s="24">
        <v>-0.47599999999999998</v>
      </c>
      <c r="H50" s="19">
        <v>712444.45</v>
      </c>
      <c r="I50" s="45"/>
    </row>
    <row r="51" spans="1:9">
      <c r="A51" s="16" t="s">
        <v>70</v>
      </c>
      <c r="B51" s="16" t="s">
        <v>17</v>
      </c>
      <c r="C51" s="37">
        <v>83012.5</v>
      </c>
      <c r="D51" s="16">
        <v>0</v>
      </c>
      <c r="E51" s="16">
        <v>-9</v>
      </c>
      <c r="F51" s="16">
        <f>Table1[[#This Row],[New position]]-Table1[[#This Row],[Old position]]</f>
        <v>-9</v>
      </c>
      <c r="G51" s="24">
        <v>-0.47599999999999998</v>
      </c>
      <c r="H51" s="19">
        <v>712444.45</v>
      </c>
      <c r="I51" s="49"/>
    </row>
    <row r="52" spans="1:9">
      <c r="A52" s="16" t="s">
        <v>71</v>
      </c>
      <c r="B52" s="16" t="s">
        <v>17</v>
      </c>
      <c r="C52" s="37">
        <v>42455</v>
      </c>
      <c r="D52" s="16">
        <v>0</v>
      </c>
      <c r="E52" s="16">
        <v>-17</v>
      </c>
      <c r="F52" s="16">
        <f>Table1[[#This Row],[New position]]-Table1[[#This Row],[Old position]]</f>
        <v>-17</v>
      </c>
      <c r="G52" s="24">
        <v>-0.47599999999999998</v>
      </c>
      <c r="H52" s="19">
        <v>712444.45</v>
      </c>
      <c r="I52" s="10"/>
    </row>
    <row r="53" spans="1:9">
      <c r="A53" s="16" t="s">
        <v>72</v>
      </c>
      <c r="B53" s="16" t="s">
        <v>17</v>
      </c>
      <c r="C53" s="37">
        <v>94250</v>
      </c>
      <c r="D53" s="16">
        <v>0</v>
      </c>
      <c r="E53" s="16">
        <v>-8</v>
      </c>
      <c r="F53" s="16">
        <f>Table1[[#This Row],[New position]]-Table1[[#This Row],[Old position]]</f>
        <v>-8</v>
      </c>
      <c r="G53" s="24">
        <v>-0.47599999999999998</v>
      </c>
      <c r="H53" s="19">
        <v>712444.45</v>
      </c>
      <c r="I53" s="10"/>
    </row>
    <row r="54" spans="1:9">
      <c r="A54" s="16" t="s">
        <v>73</v>
      </c>
      <c r="B54" s="16" t="s">
        <v>17</v>
      </c>
      <c r="C54" s="37">
        <v>74450</v>
      </c>
      <c r="D54" s="16">
        <v>0</v>
      </c>
      <c r="E54" s="16">
        <v>-10</v>
      </c>
      <c r="F54" s="16">
        <f>Table1[[#This Row],[New position]]-Table1[[#This Row],[Old position]]</f>
        <v>-10</v>
      </c>
      <c r="G54" s="24">
        <v>-0.47599999999999998</v>
      </c>
      <c r="H54" s="19">
        <v>712444.45</v>
      </c>
      <c r="I54" s="52"/>
    </row>
    <row r="55" spans="1:9">
      <c r="A55" s="16" t="s">
        <v>74</v>
      </c>
      <c r="B55" s="16" t="s">
        <v>17</v>
      </c>
      <c r="C55" s="37">
        <v>40320</v>
      </c>
      <c r="D55" s="16">
        <v>0</v>
      </c>
      <c r="E55" s="16">
        <v>-18</v>
      </c>
      <c r="F55" s="16">
        <f>Table1[[#This Row],[New position]]-Table1[[#This Row],[Old position]]</f>
        <v>-18</v>
      </c>
      <c r="G55" s="24">
        <v>-0.47599999999999998</v>
      </c>
      <c r="H55" s="19">
        <v>712444.45</v>
      </c>
      <c r="I55" s="53"/>
    </row>
    <row r="56" spans="1:9">
      <c r="A56" s="16" t="s">
        <v>47</v>
      </c>
      <c r="B56" s="16" t="s">
        <v>17</v>
      </c>
      <c r="C56" s="37">
        <v>77475</v>
      </c>
      <c r="D56" s="16">
        <v>11</v>
      </c>
      <c r="E56" s="16">
        <v>0</v>
      </c>
      <c r="F56" s="16">
        <f>Table1[[#This Row],[New position]]-Table1[[#This Row],[Old position]]</f>
        <v>-11</v>
      </c>
      <c r="G56" s="24">
        <v>0</v>
      </c>
      <c r="H56" s="19">
        <v>0</v>
      </c>
      <c r="I56" s="10"/>
    </row>
    <row r="57" spans="1:9">
      <c r="A57" s="16" t="s">
        <v>50</v>
      </c>
      <c r="B57" s="16" t="s">
        <v>17</v>
      </c>
      <c r="C57" s="37">
        <v>37125.64</v>
      </c>
      <c r="D57" s="16">
        <v>22</v>
      </c>
      <c r="E57" s="16">
        <v>0</v>
      </c>
      <c r="F57" s="16">
        <f>Table1[[#This Row],[New position]]-Table1[[#This Row],[Old position]]</f>
        <v>-22</v>
      </c>
      <c r="G57" s="24">
        <v>0</v>
      </c>
      <c r="H57" s="19">
        <v>0</v>
      </c>
      <c r="I57" s="10"/>
    </row>
    <row r="58" spans="1:9">
      <c r="A58" s="16" t="s">
        <v>58</v>
      </c>
      <c r="B58" s="16" t="s">
        <v>17</v>
      </c>
      <c r="C58" s="37">
        <v>39430</v>
      </c>
      <c r="D58" s="16">
        <v>21</v>
      </c>
      <c r="E58" s="16">
        <v>0</v>
      </c>
      <c r="F58" s="16">
        <f>Table1[[#This Row],[New position]]-Table1[[#This Row],[Old position]]</f>
        <v>-21</v>
      </c>
      <c r="G58" s="24">
        <v>0</v>
      </c>
      <c r="H58" s="19">
        <v>0</v>
      </c>
      <c r="I58" s="10"/>
    </row>
    <row r="59" spans="1:9">
      <c r="A59" s="16" t="s">
        <v>59</v>
      </c>
      <c r="B59" s="16" t="s">
        <v>17</v>
      </c>
      <c r="C59" s="37">
        <v>21716.79</v>
      </c>
      <c r="D59" s="16">
        <v>38</v>
      </c>
      <c r="E59" s="16">
        <v>0</v>
      </c>
      <c r="F59" s="16">
        <f>Table1[[#This Row],[New position]]-Table1[[#This Row],[Old position]]</f>
        <v>-38</v>
      </c>
      <c r="G59" s="24">
        <v>0</v>
      </c>
      <c r="H59" s="19">
        <v>0</v>
      </c>
      <c r="I59" s="10"/>
    </row>
    <row r="60" spans="1:9">
      <c r="A60" s="16"/>
      <c r="B60" s="16"/>
      <c r="C60" s="37"/>
      <c r="D60" s="16"/>
      <c r="E60" s="16"/>
      <c r="F60" s="16"/>
      <c r="G60" s="24">
        <f>100 - SUM(G11:G48)+G49*7</f>
        <v>31.336999999999996</v>
      </c>
      <c r="H60" s="19"/>
      <c r="I60" s="10"/>
    </row>
    <row r="61" spans="1:9">
      <c r="A61" s="16" t="s">
        <v>25</v>
      </c>
      <c r="B61" s="16"/>
      <c r="C61" s="37"/>
      <c r="D61" s="16">
        <v>0</v>
      </c>
      <c r="E61" s="16">
        <v>0</v>
      </c>
      <c r="F61" s="16">
        <v>0</v>
      </c>
      <c r="G61" s="41"/>
      <c r="H61" s="19"/>
      <c r="I61" s="10"/>
    </row>
    <row r="62" spans="1:9">
      <c r="A62" s="40"/>
      <c r="B62" s="9" t="s">
        <v>28</v>
      </c>
      <c r="D62" s="6"/>
      <c r="E62" s="9" t="s">
        <v>26</v>
      </c>
      <c r="F62" s="1"/>
      <c r="G62" s="39"/>
      <c r="H62" s="3" t="s">
        <v>3</v>
      </c>
      <c r="I62" s="8"/>
    </row>
    <row r="63" spans="1:9">
      <c r="B63" s="9" t="s">
        <v>2</v>
      </c>
      <c r="D63" s="6"/>
      <c r="E63" s="9" t="s">
        <v>27</v>
      </c>
      <c r="F63" s="1"/>
      <c r="G63" s="39"/>
      <c r="H63" s="3" t="s">
        <v>4</v>
      </c>
    </row>
    <row r="64" spans="1:9">
      <c r="B64" s="4"/>
      <c r="C64"/>
      <c r="D64" s="1"/>
      <c r="E64" s="4"/>
      <c r="F64" s="39"/>
      <c r="H64" s="5"/>
    </row>
    <row r="65" spans="3:3">
      <c r="C6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2022-07-27T09:41:12Z</cp:lastPrinted>
  <dcterms:created xsi:type="dcterms:W3CDTF">2020-06-30T03:42:56Z</dcterms:created>
  <dcterms:modified xsi:type="dcterms:W3CDTF">2022-07-27T09:49:06Z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