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22" documentId="11_19D2ADF282C89CADFBC78563C4DCC6CE82F583B0" xr6:coauthVersionLast="47" xr6:coauthVersionMax="47" xr10:uidLastSave="{F4CFD7E0-40DB-4340-B835-208485F51B48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5" i="1" l="1"/>
  <c r="F48" i="1"/>
  <c r="F54" i="1" l="1"/>
  <c r="F53" i="1"/>
  <c r="F52" i="1"/>
  <c r="F51" i="1"/>
  <c r="F50" i="1"/>
  <c r="F49" i="1"/>
  <c r="F47" i="1"/>
  <c r="F46" i="1"/>
  <c r="F45" i="1"/>
  <c r="F44" i="1"/>
  <c r="F43" i="1"/>
  <c r="F42" i="1"/>
  <c r="F41" i="1"/>
  <c r="F37" i="1"/>
  <c r="F36" i="1"/>
  <c r="F35" i="1"/>
  <c r="F40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3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<sst xmlns="http://schemas.openxmlformats.org/spreadsheetml/2006/main" count="112" uniqueCount="70">
  <si>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</si>
  <si>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</si>
  <si>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</si>
  <si>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</si>
  <si>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</si>
  <si>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</si>
  <si>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</si>
  <si>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</si>
  <si>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</si>
  <si>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</si>
  <si>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</si>
  <si>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</si>
  <si>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</si>
  <si>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</si>
  <si>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</si>
  <si>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</si>
  <si>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</si>
  <si>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</si>
  <si>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</si>
  <si>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</si>
  <si>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</si>
  <si>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</si>
  <si>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</si>
  <si>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</si>
  <si>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</si>
  <si>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</si>
  <si>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</si>
  <si>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</si>
  <si>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</si>
  <si>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</si>
  <si>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</si>
  <si>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</si>
  <si>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</si>
  <si>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</si>
  <si>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</si>
  <si>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AEP</t>
  </si>
  <si>
    <t>PGR</t>
  </si>
  <si>
    <t>LMT</t>
  </si>
  <si>
    <t>IXC</t>
  </si>
  <si>
    <t>CL</t>
  </si>
  <si>
    <t>NOC</t>
  </si>
  <si>
    <t>COIL</t>
  </si>
  <si>
    <t>HSY</t>
  </si>
  <si>
    <t>HO</t>
  </si>
  <si>
    <t>GOIL</t>
  </si>
  <si>
    <t>AMGN</t>
  </si>
  <si>
    <t>JNJ</t>
  </si>
  <si>
    <t>TSR20</t>
  </si>
  <si>
    <t>ZF</t>
  </si>
  <si>
    <t>MRK</t>
  </si>
  <si>
    <t>ZN</t>
  </si>
  <si>
    <t>ZB</t>
  </si>
  <si>
    <t>GBS</t>
  </si>
  <si>
    <t>3KTB</t>
  </si>
  <si>
    <t>GIS</t>
  </si>
  <si>
    <t>GBM</t>
  </si>
  <si>
    <t>SHYD</t>
  </si>
  <si>
    <t>FMB</t>
  </si>
  <si>
    <t>TN</t>
  </si>
  <si>
    <t>FLKTB</t>
  </si>
  <si>
    <t>RB</t>
  </si>
  <si>
    <t>NG</t>
  </si>
  <si>
    <t>CT</t>
  </si>
  <si>
    <t>AH</t>
  </si>
  <si>
    <t>HG</t>
  </si>
  <si>
    <t>PL</t>
  </si>
  <si>
    <t>SI</t>
  </si>
  <si>
    <t>ZSLME</t>
  </si>
  <si>
    <t>DA</t>
  </si>
  <si>
    <t>IGLB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</si>
</sst>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5" totalsRowShown="0" headerRowDxfId="13" dataDxfId="11" headerRowBorderDxfId="12" tableBorderDxfId="10" totalsRowBorderDxfId="9">
  <autoFilter ref="A10:I55" xr:uid="{00000000-0009-0000-0100-000001000000}"/>
  <sortState xmlns:xlrd2="http://schemas.microsoft.com/office/spreadsheetml/2017/richdata2" ref="A11:I55">
    <sortCondition ref="A10:A55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60"/>
  <sheetViews>
    <sheetView tabSelected="1" zoomScale="96" zoomScaleNormal="96" workbookViewId="0">
      <selection activeCell="O13" sqref="O13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7.140625" style="1" bestFit="1" customWidth="1"/>
    <col min="11" max="14" width="9.140625" style="1"/>
    <col min="15" max="15" width="14.5703125" style="1" bestFit="1" customWidth="1"/>
    <col min="16" max="16384" width="9.140625" style="1"/>
  </cols>
  <sheetData>
    <row r="1" spans="1:12" s="26" customFormat="1" ht="12.75">
      <c r="A1" s="57" t="s">
        <v>0</v>
      </c>
      <c r="B1" s="57"/>
      <c r="C1" s="25">
        <v>44764</v>
      </c>
      <c r="E1" s="27"/>
      <c r="F1" s="27"/>
      <c r="H1" s="28"/>
    </row>
    <row r="2" spans="1:12" s="26" customFormat="1">
      <c r="A2" s="57" t="s">
        <v>11</v>
      </c>
      <c r="B2" s="57"/>
      <c r="C2" s="29">
        <f>C8/C7</f>
        <v>3.5606914950085544</v>
      </c>
      <c r="D2"/>
      <c r="E2" s="51"/>
      <c r="F2" s="32"/>
      <c r="H2" s="46"/>
    </row>
    <row r="3" spans="1:12" s="26" customFormat="1" ht="27.75" customHeight="1">
      <c r="A3" s="58" t="s">
        <v>12</v>
      </c>
      <c r="B3" s="58"/>
      <c r="C3" s="36">
        <f>(C8-SUM(H29:H40))/C7</f>
        <v>1.5858858589558786</v>
      </c>
      <c r="D3" s="50"/>
      <c r="E3" s="31"/>
      <c r="F3" s="32"/>
      <c r="H3" s="33"/>
    </row>
    <row r="4" spans="1:12" s="26" customFormat="1" ht="12.75">
      <c r="A4" s="57" t="s">
        <v>9</v>
      </c>
      <c r="B4" s="57"/>
      <c r="C4" s="34">
        <v>39298852</v>
      </c>
      <c r="D4" s="53"/>
      <c r="E4" s="35"/>
      <c r="F4" s="35"/>
      <c r="H4" s="33"/>
    </row>
    <row r="5" spans="1:12" s="26" customFormat="1" ht="12.75">
      <c r="A5" s="57" t="s">
        <v>7</v>
      </c>
      <c r="B5" s="57"/>
      <c r="C5" s="34">
        <v>0</v>
      </c>
      <c r="D5" s="30"/>
      <c r="E5" s="30"/>
      <c r="F5" s="35"/>
      <c r="H5" s="33"/>
    </row>
    <row r="6" spans="1:12" s="26" customFormat="1" ht="12.75">
      <c r="A6" s="57" t="s">
        <v>8</v>
      </c>
      <c r="B6" s="57"/>
      <c r="C6" s="34">
        <v>0</v>
      </c>
      <c r="D6" s="45"/>
      <c r="E6" s="35"/>
      <c r="F6" s="35"/>
      <c r="H6" s="33"/>
    </row>
    <row r="7" spans="1:12" s="26" customFormat="1" ht="12.75">
      <c r="A7" s="57" t="s">
        <v>10</v>
      </c>
      <c r="B7" s="57"/>
      <c r="C7" s="34">
        <f>C4+C5-C6</f>
        <v>39298852</v>
      </c>
      <c r="D7" s="45"/>
      <c r="E7" s="35"/>
      <c r="F7" s="35"/>
      <c r="G7" s="38"/>
    </row>
    <row r="8" spans="1:12" s="26" customFormat="1" ht="27.75" customHeight="1">
      <c r="A8" s="58" t="s">
        <v>6</v>
      </c>
      <c r="B8" s="58"/>
      <c r="C8" s="22" cm="1">
        <f t="array" ref="C8">SUM(ABS(Table1[Target allocation ($)]))</f>
        <v>139931088.07999992</v>
      </c>
      <c r="D8" s="45"/>
      <c r="E8" s="35"/>
      <c r="F8" s="35"/>
      <c r="H8" s="33"/>
    </row>
    <row r="9" spans="1:12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2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2" s="2" customFormat="1">
      <c r="A11" s="16" t="s">
        <v>29</v>
      </c>
      <c r="B11" s="16" t="s">
        <v>16</v>
      </c>
      <c r="C11" s="37">
        <v>43.26</v>
      </c>
      <c r="D11" s="16">
        <v>10947</v>
      </c>
      <c r="E11" s="16">
        <v>11434</v>
      </c>
      <c r="F11" s="16">
        <f>Table1[[#This Row],[New position]]-Table1[[#This Row],[Old position]]</f>
        <v>487</v>
      </c>
      <c r="G11" s="24">
        <v>0.33300000000000002</v>
      </c>
      <c r="H11" s="19">
        <v>494630.89</v>
      </c>
      <c r="I11" s="10"/>
      <c r="J11" s="48"/>
      <c r="K11" s="44"/>
    </row>
    <row r="12" spans="1:12">
      <c r="A12" s="16" t="s">
        <v>30</v>
      </c>
      <c r="B12" s="16" t="s">
        <v>16</v>
      </c>
      <c r="C12" s="37">
        <v>327.81</v>
      </c>
      <c r="D12" s="16">
        <v>1449</v>
      </c>
      <c r="E12" s="16">
        <v>1509</v>
      </c>
      <c r="F12" s="16">
        <f>Table1[[#This Row],[New position]]-Table1[[#This Row],[Old position]]</f>
        <v>60</v>
      </c>
      <c r="G12" s="24">
        <v>0.33300000000000002</v>
      </c>
      <c r="H12" s="19">
        <v>494630.89</v>
      </c>
      <c r="I12" s="10"/>
      <c r="J12" s="48"/>
      <c r="K12" s="44"/>
      <c r="L12" s="2"/>
    </row>
    <row r="13" spans="1:12">
      <c r="A13" s="16" t="s">
        <v>31</v>
      </c>
      <c r="B13" s="16" t="s">
        <v>16</v>
      </c>
      <c r="C13" s="37">
        <v>147.75</v>
      </c>
      <c r="D13" s="16">
        <v>3193</v>
      </c>
      <c r="E13" s="16">
        <v>3348</v>
      </c>
      <c r="F13" s="16">
        <f>Table1[[#This Row],[New position]]-Table1[[#This Row],[Old position]]</f>
        <v>155</v>
      </c>
      <c r="G13" s="24">
        <v>0.33300000000000002</v>
      </c>
      <c r="H13" s="19">
        <v>494630.89</v>
      </c>
      <c r="I13" s="10"/>
      <c r="J13" s="48"/>
      <c r="K13" s="44"/>
      <c r="L13" s="2"/>
    </row>
    <row r="14" spans="1:12">
      <c r="A14" s="16" t="s">
        <v>32</v>
      </c>
      <c r="B14" s="16" t="s">
        <v>16</v>
      </c>
      <c r="C14" s="37">
        <v>90.82</v>
      </c>
      <c r="D14" s="16">
        <v>5184</v>
      </c>
      <c r="E14" s="16">
        <v>5446</v>
      </c>
      <c r="F14" s="16">
        <f>Table1[[#This Row],[New position]]-Table1[[#This Row],[Old position]]</f>
        <v>262</v>
      </c>
      <c r="G14" s="24">
        <v>0.33300000000000002</v>
      </c>
      <c r="H14" s="19">
        <v>494630.89</v>
      </c>
      <c r="I14" s="10"/>
      <c r="J14" s="48"/>
      <c r="K14" s="44"/>
      <c r="L14" s="2"/>
    </row>
    <row r="15" spans="1:12">
      <c r="A15" s="16" t="s">
        <v>33</v>
      </c>
      <c r="B15" s="16" t="s">
        <v>16</v>
      </c>
      <c r="C15" s="37">
        <v>153.49</v>
      </c>
      <c r="D15" s="16">
        <v>3154</v>
      </c>
      <c r="E15" s="16">
        <v>3154</v>
      </c>
      <c r="F15" s="16">
        <f>Table1[[#This Row],[New position]]-Table1[[#This Row],[Old position]]</f>
        <v>0</v>
      </c>
      <c r="G15" s="24">
        <v>0.33300000000000002</v>
      </c>
      <c r="H15" s="19">
        <v>494630.89</v>
      </c>
      <c r="I15" s="10"/>
      <c r="J15" s="48"/>
      <c r="K15" s="44"/>
      <c r="L15" s="2"/>
    </row>
    <row r="16" spans="1:12">
      <c r="A16" s="16" t="s">
        <v>34</v>
      </c>
      <c r="B16" s="16" t="s">
        <v>16</v>
      </c>
      <c r="C16" s="37">
        <v>73.040000000000006</v>
      </c>
      <c r="D16" s="16">
        <v>6536</v>
      </c>
      <c r="E16" s="16">
        <v>6772</v>
      </c>
      <c r="F16" s="16">
        <f>Table1[[#This Row],[New position]]-Table1[[#This Row],[Old position]]</f>
        <v>236</v>
      </c>
      <c r="G16" s="54">
        <v>0.33300000000000002</v>
      </c>
      <c r="H16" s="19">
        <v>494630.89</v>
      </c>
      <c r="I16" s="10"/>
      <c r="J16" s="48"/>
      <c r="K16" s="44"/>
      <c r="L16" s="2"/>
    </row>
    <row r="17" spans="1:15">
      <c r="A17" s="16" t="s">
        <v>35</v>
      </c>
      <c r="B17" s="16" t="s">
        <v>16</v>
      </c>
      <c r="C17" s="37">
        <v>92.79</v>
      </c>
      <c r="D17" s="16">
        <v>5108</v>
      </c>
      <c r="E17" s="16">
        <v>5331</v>
      </c>
      <c r="F17" s="16">
        <f>Table1[[#This Row],[New position]]-Table1[[#This Row],[Old position]]</f>
        <v>223</v>
      </c>
      <c r="G17" s="24">
        <v>0.33300000000000002</v>
      </c>
      <c r="H17" s="19">
        <v>494630.89</v>
      </c>
      <c r="I17" s="10"/>
      <c r="J17" s="48"/>
      <c r="K17" s="44"/>
      <c r="L17" s="2"/>
    </row>
    <row r="18" spans="1:15">
      <c r="A18" s="16" t="s">
        <v>36</v>
      </c>
      <c r="B18" s="16" t="s">
        <v>16</v>
      </c>
      <c r="C18" s="37">
        <v>111.29</v>
      </c>
      <c r="D18" s="16">
        <v>4296</v>
      </c>
      <c r="E18" s="16">
        <v>4445</v>
      </c>
      <c r="F18" s="16">
        <f>Table1[[#This Row],[New position]]-Table1[[#This Row],[Old position]]</f>
        <v>149</v>
      </c>
      <c r="G18" s="24">
        <v>0.33300000000000002</v>
      </c>
      <c r="H18" s="19">
        <v>494630.89</v>
      </c>
      <c r="I18" s="10"/>
      <c r="J18" s="48"/>
      <c r="K18" s="44"/>
      <c r="L18" s="2"/>
    </row>
    <row r="19" spans="1:15">
      <c r="A19" s="16" t="s">
        <v>37</v>
      </c>
      <c r="B19" s="16" t="s">
        <v>16</v>
      </c>
      <c r="C19" s="37">
        <v>395.2</v>
      </c>
      <c r="D19" s="16">
        <v>1248</v>
      </c>
      <c r="E19" s="16">
        <v>1248</v>
      </c>
      <c r="F19" s="16">
        <f>Table1[[#This Row],[New position]]-Table1[[#This Row],[Old position]]</f>
        <v>0</v>
      </c>
      <c r="G19" s="24">
        <v>0.33300000000000002</v>
      </c>
      <c r="H19" s="19">
        <v>494630.89</v>
      </c>
      <c r="I19" s="43"/>
      <c r="J19" s="48"/>
      <c r="K19" s="44"/>
      <c r="L19" s="2"/>
    </row>
    <row r="20" spans="1:15">
      <c r="A20" s="16" t="s">
        <v>40</v>
      </c>
      <c r="B20" s="16" t="s">
        <v>16</v>
      </c>
      <c r="C20" s="37">
        <v>453.8</v>
      </c>
      <c r="D20" s="16">
        <v>1045</v>
      </c>
      <c r="E20" s="16">
        <v>1090</v>
      </c>
      <c r="F20" s="16">
        <f>Table1[[#This Row],[New position]]-Table1[[#This Row],[Old position]]</f>
        <v>45</v>
      </c>
      <c r="G20" s="24">
        <v>0.33300000000000002</v>
      </c>
      <c r="H20" s="19">
        <v>494630.89</v>
      </c>
      <c r="I20" s="10"/>
      <c r="J20" s="48"/>
      <c r="K20" s="44"/>
      <c r="L20" s="2"/>
      <c r="O20" s="49"/>
    </row>
    <row r="21" spans="1:15">
      <c r="A21" s="16" t="s">
        <v>42</v>
      </c>
      <c r="B21" s="16" t="s">
        <v>16</v>
      </c>
      <c r="C21" s="37">
        <v>215.91</v>
      </c>
      <c r="D21" s="16">
        <v>2212</v>
      </c>
      <c r="E21" s="16">
        <v>2291</v>
      </c>
      <c r="F21" s="16">
        <f>Table1[[#This Row],[New position]]-Table1[[#This Row],[Old position]]</f>
        <v>79</v>
      </c>
      <c r="G21" s="24">
        <v>0.33300000000000002</v>
      </c>
      <c r="H21" s="19">
        <v>494630.89</v>
      </c>
      <c r="I21" s="10"/>
      <c r="J21" s="48"/>
      <c r="K21" s="44"/>
      <c r="L21" s="2"/>
    </row>
    <row r="22" spans="1:15">
      <c r="A22" s="16" t="s">
        <v>45</v>
      </c>
      <c r="B22" s="16" t="s">
        <v>16</v>
      </c>
      <c r="C22" s="37">
        <v>245.78</v>
      </c>
      <c r="D22" s="16">
        <v>1933</v>
      </c>
      <c r="E22" s="16">
        <v>2012</v>
      </c>
      <c r="F22" s="16">
        <f>Table1[[#This Row],[New position]]-Table1[[#This Row],[Old position]]</f>
        <v>79</v>
      </c>
      <c r="G22" s="24">
        <v>0.33300000000000002</v>
      </c>
      <c r="H22" s="19">
        <v>494630.89</v>
      </c>
      <c r="I22" s="10"/>
      <c r="J22" s="48"/>
      <c r="K22" s="44"/>
      <c r="L22" s="2"/>
    </row>
    <row r="23" spans="1:15">
      <c r="A23" s="16" t="s">
        <v>46</v>
      </c>
      <c r="B23" s="16" t="s">
        <v>16</v>
      </c>
      <c r="C23" s="37">
        <v>171.31</v>
      </c>
      <c r="D23" s="16">
        <v>2760</v>
      </c>
      <c r="E23" s="16">
        <v>2887</v>
      </c>
      <c r="F23" s="16">
        <f>Table1[[#This Row],[New position]]-Table1[[#This Row],[Old position]]</f>
        <v>127</v>
      </c>
      <c r="G23" s="24">
        <v>0.33300000000000002</v>
      </c>
      <c r="H23" s="19">
        <v>494630.89</v>
      </c>
      <c r="I23" s="10"/>
      <c r="J23" s="48"/>
      <c r="K23" s="44"/>
      <c r="L23" s="2"/>
    </row>
    <row r="24" spans="1:15">
      <c r="A24" s="16" t="s">
        <v>49</v>
      </c>
      <c r="B24" s="16" t="s">
        <v>16</v>
      </c>
      <c r="C24" s="37">
        <v>90.14</v>
      </c>
      <c r="D24" s="16">
        <v>5327</v>
      </c>
      <c r="E24" s="16">
        <v>5487</v>
      </c>
      <c r="F24" s="16">
        <f>Table1[[#This Row],[New position]]-Table1[[#This Row],[Old position]]</f>
        <v>160</v>
      </c>
      <c r="G24" s="24">
        <v>0.33300000000000002</v>
      </c>
      <c r="H24" s="19">
        <v>494630.89</v>
      </c>
      <c r="I24" s="10"/>
      <c r="J24" s="48"/>
      <c r="K24" s="44"/>
      <c r="L24" s="2"/>
    </row>
    <row r="25" spans="1:15">
      <c r="A25" s="16" t="s">
        <v>54</v>
      </c>
      <c r="B25" s="16" t="s">
        <v>16</v>
      </c>
      <c r="C25" s="37">
        <v>73.099999999999994</v>
      </c>
      <c r="D25" s="16">
        <v>6428</v>
      </c>
      <c r="E25" s="16">
        <v>6766</v>
      </c>
      <c r="F25" s="16">
        <f>Table1[[#This Row],[New position]]-Table1[[#This Row],[Old position]]</f>
        <v>338</v>
      </c>
      <c r="G25" s="24">
        <v>0.33300000000000002</v>
      </c>
      <c r="H25" s="19">
        <v>494625.99</v>
      </c>
      <c r="I25" s="10"/>
      <c r="J25" s="48"/>
      <c r="K25" s="44"/>
      <c r="L25" s="2"/>
    </row>
    <row r="26" spans="1:15">
      <c r="A26" s="16" t="s">
        <v>13</v>
      </c>
      <c r="B26" s="16" t="s">
        <v>16</v>
      </c>
      <c r="C26" s="37">
        <v>306.18</v>
      </c>
      <c r="D26" s="16">
        <v>144486</v>
      </c>
      <c r="E26" s="16">
        <v>144486</v>
      </c>
      <c r="F26" s="16">
        <f>Table1[[#This Row],[New position]]-Table1[[#This Row],[Old position]]</f>
        <v>0</v>
      </c>
      <c r="G26" s="24">
        <v>30</v>
      </c>
      <c r="H26" s="19">
        <v>44516784.579999998</v>
      </c>
      <c r="I26" s="20"/>
      <c r="J26" s="48"/>
      <c r="K26" s="44"/>
      <c r="L26" s="2"/>
    </row>
    <row r="27" spans="1:15">
      <c r="A27" s="16" t="s">
        <v>23</v>
      </c>
      <c r="B27" s="16" t="s">
        <v>16</v>
      </c>
      <c r="C27" s="37">
        <v>71.41</v>
      </c>
      <c r="D27" s="16">
        <v>19947</v>
      </c>
      <c r="E27" s="16">
        <v>20780</v>
      </c>
      <c r="F27" s="16">
        <f>Table1[[#This Row],[New position]]-Table1[[#This Row],[Old position]]</f>
        <v>833</v>
      </c>
      <c r="G27" s="24">
        <v>1</v>
      </c>
      <c r="H27" s="19">
        <v>1483892.82</v>
      </c>
      <c r="I27" s="10"/>
      <c r="J27" s="48"/>
      <c r="K27" s="44"/>
      <c r="L27" s="2"/>
    </row>
    <row r="28" spans="1:15">
      <c r="A28" s="16" t="s">
        <v>38</v>
      </c>
      <c r="B28" s="16" t="s">
        <v>16</v>
      </c>
      <c r="C28" s="37">
        <v>33.380000000000003</v>
      </c>
      <c r="D28" s="16">
        <v>42558</v>
      </c>
      <c r="E28" s="16">
        <v>44455</v>
      </c>
      <c r="F28" s="16">
        <f>Table1[[#This Row],[New position]]-Table1[[#This Row],[Old position]]</f>
        <v>1897</v>
      </c>
      <c r="G28" s="24">
        <v>1</v>
      </c>
      <c r="H28" s="19">
        <v>1483892.82</v>
      </c>
      <c r="I28" s="10"/>
      <c r="J28" s="48"/>
      <c r="K28" s="44"/>
      <c r="L28" s="2"/>
    </row>
    <row r="29" spans="1:15">
      <c r="A29" s="16" t="s">
        <v>56</v>
      </c>
      <c r="B29" s="16" t="s">
        <v>16</v>
      </c>
      <c r="C29" s="37">
        <v>22.82</v>
      </c>
      <c r="D29" s="16">
        <v>217455</v>
      </c>
      <c r="E29" s="16">
        <v>333583</v>
      </c>
      <c r="F29" s="16">
        <f>Table1[[#This Row],[New position]]-Table1[[#This Row],[Old position]]</f>
        <v>116128</v>
      </c>
      <c r="G29" s="24">
        <v>5.13</v>
      </c>
      <c r="H29" s="37">
        <v>7612370.1600000001</v>
      </c>
      <c r="I29" s="10"/>
      <c r="J29" s="48"/>
      <c r="K29" s="44"/>
      <c r="L29" s="2"/>
    </row>
    <row r="30" spans="1:15">
      <c r="A30" s="16" t="s">
        <v>57</v>
      </c>
      <c r="B30" s="16" t="s">
        <v>16</v>
      </c>
      <c r="C30" s="37">
        <v>51.25</v>
      </c>
      <c r="D30" s="16">
        <v>96764</v>
      </c>
      <c r="E30" s="16">
        <v>148534</v>
      </c>
      <c r="F30" s="16">
        <f>Table1[[#This Row],[New position]]-Table1[[#This Row],[Old position]]</f>
        <v>51770</v>
      </c>
      <c r="G30" s="24">
        <v>5.13</v>
      </c>
      <c r="H30" s="19">
        <v>7612370.1600000001</v>
      </c>
      <c r="I30" s="47"/>
      <c r="J30" s="48"/>
      <c r="K30" s="44"/>
      <c r="L30" s="2"/>
    </row>
    <row r="31" spans="1:15">
      <c r="A31" s="16" t="s">
        <v>48</v>
      </c>
      <c r="B31" s="16" t="s">
        <v>17</v>
      </c>
      <c r="C31" s="37">
        <v>112750</v>
      </c>
      <c r="D31" s="16">
        <v>44</v>
      </c>
      <c r="E31" s="16">
        <v>68</v>
      </c>
      <c r="F31" s="16">
        <f>Table1[[#This Row],[New position]]-Table1[[#This Row],[Old position]]</f>
        <v>24</v>
      </c>
      <c r="G31" s="24">
        <v>5.13</v>
      </c>
      <c r="H31" s="19">
        <v>7612370.1600000001</v>
      </c>
      <c r="I31" s="52"/>
      <c r="J31" s="48"/>
      <c r="K31" s="44"/>
      <c r="L31" s="2"/>
    </row>
    <row r="32" spans="1:15">
      <c r="A32" s="16" t="s">
        <v>50</v>
      </c>
      <c r="B32" s="16" t="s">
        <v>17</v>
      </c>
      <c r="C32" s="37">
        <v>119625</v>
      </c>
      <c r="D32" s="16">
        <v>42</v>
      </c>
      <c r="E32" s="16">
        <v>64</v>
      </c>
      <c r="F32" s="16">
        <f>Table1[[#This Row],[New position]]-Table1[[#This Row],[Old position]]</f>
        <v>22</v>
      </c>
      <c r="G32" s="24">
        <v>5.13</v>
      </c>
      <c r="H32" s="19">
        <v>7612370.1600000001</v>
      </c>
      <c r="I32" s="10"/>
      <c r="J32" s="48"/>
      <c r="K32" s="44"/>
      <c r="L32" s="2"/>
    </row>
    <row r="33" spans="1:12">
      <c r="A33" s="16" t="s">
        <v>58</v>
      </c>
      <c r="B33" s="16" t="s">
        <v>17</v>
      </c>
      <c r="C33" s="37">
        <v>129281.26</v>
      </c>
      <c r="D33" s="16">
        <v>39</v>
      </c>
      <c r="E33" s="16">
        <v>59</v>
      </c>
      <c r="F33" s="16">
        <f>Table1[[#This Row],[New position]]-Table1[[#This Row],[Old position]]</f>
        <v>20</v>
      </c>
      <c r="G33" s="24">
        <v>5.13</v>
      </c>
      <c r="H33" s="19">
        <v>7612370.1600000001</v>
      </c>
      <c r="I33" s="10"/>
      <c r="J33" s="48"/>
      <c r="K33" s="44"/>
      <c r="L33" s="2"/>
    </row>
    <row r="34" spans="1:12">
      <c r="A34" s="16" t="s">
        <v>51</v>
      </c>
      <c r="B34" s="16" t="s">
        <v>17</v>
      </c>
      <c r="C34" s="37">
        <v>141656.25</v>
      </c>
      <c r="D34" s="16">
        <v>36</v>
      </c>
      <c r="E34" s="16">
        <v>54</v>
      </c>
      <c r="F34" s="16">
        <f>Table1[[#This Row],[New position]]-Table1[[#This Row],[Old position]]</f>
        <v>18</v>
      </c>
      <c r="G34" s="24">
        <v>5.13</v>
      </c>
      <c r="H34" s="19">
        <v>7612370.1600000001</v>
      </c>
      <c r="I34" s="10"/>
      <c r="J34" s="48"/>
      <c r="K34" s="44"/>
      <c r="L34" s="2"/>
    </row>
    <row r="35" spans="1:12">
      <c r="A35" s="16" t="s">
        <v>52</v>
      </c>
      <c r="B35" s="16" t="s">
        <v>17</v>
      </c>
      <c r="C35" s="37">
        <v>111527.23</v>
      </c>
      <c r="D35" s="16">
        <v>44</v>
      </c>
      <c r="E35" s="16">
        <v>68</v>
      </c>
      <c r="F35" s="16">
        <f>Table1[[#This Row],[New position]]-Table1[[#This Row],[Old position]]</f>
        <v>24</v>
      </c>
      <c r="G35" s="24">
        <v>5.13</v>
      </c>
      <c r="H35" s="19">
        <v>7612370.1600000001</v>
      </c>
      <c r="I35" s="47"/>
      <c r="J35" s="48"/>
      <c r="K35" s="44"/>
      <c r="L35" s="2"/>
    </row>
    <row r="36" spans="1:12">
      <c r="A36" s="16" t="s">
        <v>55</v>
      </c>
      <c r="B36" s="16" t="s">
        <v>17</v>
      </c>
      <c r="C36" s="37">
        <v>128272.82</v>
      </c>
      <c r="D36" s="16">
        <v>39</v>
      </c>
      <c r="E36" s="16">
        <v>0</v>
      </c>
      <c r="F36" s="16">
        <f>Table1[[#This Row],[New position]]-Table1[[#This Row],[Old position]]</f>
        <v>-39</v>
      </c>
      <c r="G36" s="24">
        <v>0</v>
      </c>
      <c r="H36" s="19">
        <v>0</v>
      </c>
      <c r="I36" s="52"/>
      <c r="J36" s="48"/>
      <c r="K36" s="44"/>
      <c r="L36" s="2"/>
    </row>
    <row r="37" spans="1:12">
      <c r="A37" s="16" t="s">
        <v>53</v>
      </c>
      <c r="B37" s="16" t="s">
        <v>17</v>
      </c>
      <c r="C37" s="37">
        <v>79836.52</v>
      </c>
      <c r="D37" s="16">
        <v>62</v>
      </c>
      <c r="E37" s="16">
        <v>95</v>
      </c>
      <c r="F37" s="16">
        <f>Table1[[#This Row],[New position]]-Table1[[#This Row],[Old position]]</f>
        <v>33</v>
      </c>
      <c r="G37" s="24">
        <v>5.13</v>
      </c>
      <c r="H37" s="19">
        <v>7612370.1600000001</v>
      </c>
      <c r="I37" s="10"/>
      <c r="J37" s="48"/>
      <c r="K37" s="44"/>
      <c r="L37" s="2"/>
    </row>
    <row r="38" spans="1:12">
      <c r="A38" s="16" t="s">
        <v>59</v>
      </c>
      <c r="B38" s="16" t="s">
        <v>17</v>
      </c>
      <c r="C38" s="37">
        <v>86837.72</v>
      </c>
      <c r="D38" s="16">
        <v>57</v>
      </c>
      <c r="E38" s="16">
        <v>88</v>
      </c>
      <c r="F38" s="16">
        <f>Table1[[#This Row],[New position]]-Table1[[#This Row],[Old position]]</f>
        <v>31</v>
      </c>
      <c r="G38" s="24">
        <v>5.13</v>
      </c>
      <c r="H38" s="19">
        <v>7612370.1600000001</v>
      </c>
      <c r="I38" s="10"/>
      <c r="J38" s="48"/>
      <c r="K38" s="44"/>
      <c r="L38" s="2"/>
    </row>
    <row r="39" spans="1:12">
      <c r="A39" s="16" t="s">
        <v>69</v>
      </c>
      <c r="B39" s="16" t="s">
        <v>16</v>
      </c>
      <c r="C39" s="37">
        <v>54.87</v>
      </c>
      <c r="D39" s="16">
        <v>0</v>
      </c>
      <c r="E39" s="16">
        <v>138735</v>
      </c>
      <c r="F39" s="16">
        <f>Table1[[#This Row],[New position]]-Table1[[#This Row],[Old position]]</f>
        <v>138735</v>
      </c>
      <c r="G39" s="24">
        <v>5.13</v>
      </c>
      <c r="H39" s="19">
        <v>7612370.1600000001</v>
      </c>
      <c r="I39" s="55"/>
      <c r="J39" s="48"/>
      <c r="K39" s="44"/>
      <c r="L39" s="2"/>
    </row>
    <row r="40" spans="1:12">
      <c r="A40" s="16" t="s">
        <v>28</v>
      </c>
      <c r="B40" s="16" t="s">
        <v>16</v>
      </c>
      <c r="C40" s="37">
        <v>32.72</v>
      </c>
      <c r="D40" s="16">
        <v>44869</v>
      </c>
      <c r="E40" s="16">
        <v>44869</v>
      </c>
      <c r="F40" s="16">
        <f>Table1[[#This Row],[New position]]-Table1[[#This Row],[Old position]]</f>
        <v>0</v>
      </c>
      <c r="G40" s="24">
        <v>1</v>
      </c>
      <c r="H40" s="19">
        <v>1483892.82</v>
      </c>
      <c r="I40" s="56"/>
      <c r="J40" s="48"/>
      <c r="K40" s="44"/>
      <c r="L40" s="2"/>
    </row>
    <row r="41" spans="1:12">
      <c r="A41" s="16" t="s">
        <v>39</v>
      </c>
      <c r="B41" s="16" t="s">
        <v>17</v>
      </c>
      <c r="C41" s="37">
        <v>95210</v>
      </c>
      <c r="D41" s="16">
        <v>4</v>
      </c>
      <c r="E41" s="16">
        <v>4</v>
      </c>
      <c r="F41" s="16">
        <f>Table1[[#This Row],[New position]]-Table1[[#This Row],[Old position]]</f>
        <v>0</v>
      </c>
      <c r="G41" s="24">
        <v>0.23799999999999999</v>
      </c>
      <c r="H41" s="19">
        <v>353307.91</v>
      </c>
      <c r="I41" s="20"/>
      <c r="J41" s="48"/>
      <c r="K41" s="44"/>
      <c r="L41" s="2"/>
    </row>
    <row r="42" spans="1:12">
      <c r="A42" s="16" t="s">
        <v>44</v>
      </c>
      <c r="B42" s="16" t="s">
        <v>17</v>
      </c>
      <c r="C42" s="37">
        <v>105465.67</v>
      </c>
      <c r="D42" s="16">
        <v>3</v>
      </c>
      <c r="E42" s="16">
        <v>3</v>
      </c>
      <c r="F42" s="16">
        <f>Table1[[#This Row],[New position]]-Table1[[#This Row],[Old position]]</f>
        <v>0</v>
      </c>
      <c r="G42" s="24">
        <v>0.23799999999999999</v>
      </c>
      <c r="H42" s="19">
        <v>353307.91</v>
      </c>
      <c r="I42" s="10"/>
      <c r="J42" s="48"/>
      <c r="K42" s="44"/>
      <c r="L42" s="2"/>
    </row>
    <row r="43" spans="1:12">
      <c r="A43" s="16" t="s">
        <v>41</v>
      </c>
      <c r="B43" s="16" t="s">
        <v>17</v>
      </c>
      <c r="C43" s="37">
        <v>98545</v>
      </c>
      <c r="D43" s="16">
        <v>4</v>
      </c>
      <c r="E43" s="16">
        <v>4</v>
      </c>
      <c r="F43" s="16">
        <f>Table1[[#This Row],[New position]]-Table1[[#This Row],[Old position]]</f>
        <v>0</v>
      </c>
      <c r="G43" s="24">
        <v>0.23799999999999999</v>
      </c>
      <c r="H43" s="19">
        <v>353307.91</v>
      </c>
      <c r="I43" s="10"/>
      <c r="J43" s="48"/>
      <c r="K43" s="44"/>
      <c r="L43" s="2"/>
    </row>
    <row r="44" spans="1:12">
      <c r="A44" s="16" t="s">
        <v>43</v>
      </c>
      <c r="B44" s="16" t="s">
        <v>17</v>
      </c>
      <c r="C44" s="37">
        <v>147199.5</v>
      </c>
      <c r="D44" s="16">
        <v>2</v>
      </c>
      <c r="E44" s="16">
        <v>2</v>
      </c>
      <c r="F44" s="16">
        <f>Table1[[#This Row],[New position]]-Table1[[#This Row],[Old position]]</f>
        <v>0</v>
      </c>
      <c r="G44" s="24">
        <v>0.23799999999999999</v>
      </c>
      <c r="H44" s="37">
        <v>353307.91</v>
      </c>
      <c r="I44" s="10"/>
      <c r="J44" s="48"/>
      <c r="K44" s="44"/>
      <c r="L44" s="2"/>
    </row>
    <row r="45" spans="1:12">
      <c r="A45" s="16" t="s">
        <v>60</v>
      </c>
      <c r="B45" s="16" t="s">
        <v>17</v>
      </c>
      <c r="C45" s="37">
        <v>124580.33</v>
      </c>
      <c r="D45" s="16">
        <v>3</v>
      </c>
      <c r="E45" s="16">
        <v>3</v>
      </c>
      <c r="F45" s="16">
        <f>Table1[[#This Row],[New position]]-Table1[[#This Row],[Old position]]</f>
        <v>0</v>
      </c>
      <c r="G45" s="24">
        <v>0.23799999999999999</v>
      </c>
      <c r="H45" s="19">
        <v>353307.91</v>
      </c>
      <c r="I45" s="47"/>
      <c r="J45" s="48"/>
      <c r="K45" s="44"/>
      <c r="L45" s="2"/>
    </row>
    <row r="46" spans="1:12">
      <c r="A46" s="16" t="s">
        <v>61</v>
      </c>
      <c r="B46" s="16" t="s">
        <v>17</v>
      </c>
      <c r="C46" s="37">
        <v>77046.2</v>
      </c>
      <c r="D46" s="16">
        <v>5</v>
      </c>
      <c r="E46" s="16">
        <v>5</v>
      </c>
      <c r="F46" s="16">
        <f>Table1[[#This Row],[New position]]-Table1[[#This Row],[Old position]]</f>
        <v>0</v>
      </c>
      <c r="G46" s="24">
        <v>0.23799999999999999</v>
      </c>
      <c r="H46" s="19">
        <v>353307.91</v>
      </c>
      <c r="I46" s="52"/>
      <c r="J46" s="48"/>
      <c r="K46" s="44"/>
      <c r="L46" s="2"/>
    </row>
    <row r="47" spans="1:12">
      <c r="A47" s="16" t="s">
        <v>62</v>
      </c>
      <c r="B47" s="16" t="s">
        <v>17</v>
      </c>
      <c r="C47" s="37">
        <v>45953.25</v>
      </c>
      <c r="D47" s="16">
        <v>8</v>
      </c>
      <c r="E47" s="16">
        <v>8</v>
      </c>
      <c r="F47" s="16">
        <f>Table1[[#This Row],[New position]]-Table1[[#This Row],[Old position]]</f>
        <v>0</v>
      </c>
      <c r="G47" s="24">
        <v>0.23799999999999999</v>
      </c>
      <c r="H47" s="19">
        <v>353307.91</v>
      </c>
      <c r="I47" s="10"/>
      <c r="J47" s="48"/>
      <c r="K47" s="44"/>
      <c r="L47" s="2"/>
    </row>
    <row r="48" spans="1:12">
      <c r="A48" s="16" t="s">
        <v>47</v>
      </c>
      <c r="B48" s="16" t="s">
        <v>17</v>
      </c>
      <c r="C48" s="37">
        <v>7470</v>
      </c>
      <c r="D48" s="16">
        <v>-90</v>
      </c>
      <c r="E48" s="16">
        <v>-95</v>
      </c>
      <c r="F48" s="16">
        <f>Table1[[#This Row],[New position]]-Table1[[#This Row],[Old position]]</f>
        <v>-5</v>
      </c>
      <c r="G48" s="24">
        <v>-0.47599999999999998</v>
      </c>
      <c r="H48" s="19">
        <v>706615.66</v>
      </c>
      <c r="I48" s="10"/>
      <c r="J48" s="48"/>
      <c r="K48" s="44"/>
      <c r="L48" s="2"/>
    </row>
    <row r="49" spans="1:12">
      <c r="A49" s="16" t="s">
        <v>63</v>
      </c>
      <c r="B49" s="16" t="s">
        <v>17</v>
      </c>
      <c r="C49" s="37">
        <v>61511.82</v>
      </c>
      <c r="D49" s="16">
        <v>-11</v>
      </c>
      <c r="E49" s="16">
        <v>-11</v>
      </c>
      <c r="F49" s="16">
        <f>Table1[[#This Row],[New position]]-Table1[[#This Row],[Old position]]</f>
        <v>0</v>
      </c>
      <c r="G49" s="24">
        <v>-0.47599999999999998</v>
      </c>
      <c r="H49" s="19">
        <v>706615.66</v>
      </c>
      <c r="I49" s="10"/>
      <c r="J49" s="48"/>
      <c r="K49" s="44"/>
      <c r="L49" s="2"/>
    </row>
    <row r="50" spans="1:12">
      <c r="A50" s="16" t="s">
        <v>64</v>
      </c>
      <c r="B50" s="16" t="s">
        <v>17</v>
      </c>
      <c r="C50" s="37">
        <v>83437.5</v>
      </c>
      <c r="D50" s="16">
        <v>-8</v>
      </c>
      <c r="E50" s="16">
        <v>-8</v>
      </c>
      <c r="F50" s="16">
        <f>Table1[[#This Row],[New position]]-Table1[[#This Row],[Old position]]</f>
        <v>0</v>
      </c>
      <c r="G50" s="24">
        <v>-0.47599999999999998</v>
      </c>
      <c r="H50" s="19">
        <v>706615.66</v>
      </c>
      <c r="I50" s="10"/>
      <c r="J50" s="48"/>
      <c r="K50" s="44"/>
      <c r="L50" s="2"/>
    </row>
    <row r="51" spans="1:12">
      <c r="A51" s="16" t="s">
        <v>65</v>
      </c>
      <c r="B51" s="16" t="s">
        <v>17</v>
      </c>
      <c r="C51" s="37">
        <v>43360</v>
      </c>
      <c r="D51" s="16">
        <v>-17</v>
      </c>
      <c r="E51" s="16">
        <v>-16</v>
      </c>
      <c r="F51" s="16">
        <f>Table1[[#This Row],[New position]]-Table1[[#This Row],[Old position]]</f>
        <v>1</v>
      </c>
      <c r="G51" s="24">
        <v>-0.47599999999999998</v>
      </c>
      <c r="H51" s="19">
        <v>706615.66</v>
      </c>
      <c r="I51" s="47"/>
      <c r="J51" s="48"/>
      <c r="K51" s="44"/>
      <c r="L51" s="2"/>
    </row>
    <row r="52" spans="1:12">
      <c r="A52" s="16" t="s">
        <v>66</v>
      </c>
      <c r="B52" s="16" t="s">
        <v>17</v>
      </c>
      <c r="C52" s="37">
        <v>93575</v>
      </c>
      <c r="D52" s="16">
        <v>-8</v>
      </c>
      <c r="E52" s="16">
        <v>-8</v>
      </c>
      <c r="F52" s="16">
        <f>Table1[[#This Row],[New position]]-Table1[[#This Row],[Old position]]</f>
        <v>0</v>
      </c>
      <c r="G52" s="24">
        <v>-0.47599999999999998</v>
      </c>
      <c r="H52" s="19">
        <v>706615.66</v>
      </c>
      <c r="I52" s="52"/>
      <c r="J52" s="48"/>
      <c r="K52" s="44"/>
      <c r="L52" s="2"/>
    </row>
    <row r="53" spans="1:12">
      <c r="A53" s="16" t="s">
        <v>67</v>
      </c>
      <c r="B53" s="16" t="s">
        <v>17</v>
      </c>
      <c r="C53" s="37">
        <v>75639.44</v>
      </c>
      <c r="D53" s="16">
        <v>-9</v>
      </c>
      <c r="E53" s="16">
        <v>-9</v>
      </c>
      <c r="F53" s="16">
        <f>Table1[[#This Row],[New position]]-Table1[[#This Row],[Old position]]</f>
        <v>0</v>
      </c>
      <c r="G53" s="24">
        <v>-0.47599999999999998</v>
      </c>
      <c r="H53" s="19">
        <v>706615.66</v>
      </c>
      <c r="I53" s="10"/>
      <c r="J53" s="48"/>
      <c r="K53" s="44"/>
      <c r="L53" s="2"/>
    </row>
    <row r="54" spans="1:12">
      <c r="A54" s="16" t="s">
        <v>68</v>
      </c>
      <c r="B54" s="16" t="s">
        <v>17</v>
      </c>
      <c r="C54" s="37">
        <v>40340</v>
      </c>
      <c r="D54" s="16">
        <v>-17</v>
      </c>
      <c r="E54" s="16">
        <v>-18</v>
      </c>
      <c r="F54" s="16">
        <f>Table1[[#This Row],[New position]]-Table1[[#This Row],[Old position]]</f>
        <v>-1</v>
      </c>
      <c r="G54" s="24">
        <v>-0.47599999999999998</v>
      </c>
      <c r="H54" s="19">
        <v>706615.66</v>
      </c>
      <c r="I54" s="10"/>
      <c r="J54" s="48"/>
      <c r="K54" s="44"/>
      <c r="L54" s="2"/>
    </row>
    <row r="55" spans="1:12">
      <c r="A55" s="16"/>
      <c r="B55" s="16"/>
      <c r="C55" s="37"/>
      <c r="D55" s="16"/>
      <c r="E55" s="16"/>
      <c r="F55" s="16"/>
      <c r="G55" s="24">
        <f>100 - SUM(G11:G47)+G54*7</f>
        <v>5.7070000000000016</v>
      </c>
      <c r="H55" s="19"/>
      <c r="I55" s="10"/>
      <c r="J55" s="48"/>
    </row>
    <row r="56" spans="1:12">
      <c r="A56" s="16" t="s">
        <v>24</v>
      </c>
      <c r="B56" s="16"/>
      <c r="C56" s="37"/>
      <c r="D56" s="16">
        <v>0</v>
      </c>
      <c r="E56" s="16">
        <v>0</v>
      </c>
      <c r="F56" s="16">
        <v>0</v>
      </c>
      <c r="G56" s="41"/>
      <c r="H56" s="19"/>
      <c r="I56" s="10"/>
      <c r="J56" s="48"/>
    </row>
    <row r="57" spans="1:12">
      <c r="A57" s="40"/>
      <c r="B57" s="9" t="s">
        <v>27</v>
      </c>
      <c r="D57" s="6"/>
      <c r="E57" s="9" t="s">
        <v>25</v>
      </c>
      <c r="F57" s="1"/>
      <c r="G57" s="39"/>
      <c r="H57" s="3" t="s">
        <v>3</v>
      </c>
      <c r="I57" s="8"/>
      <c r="J57" s="48"/>
    </row>
    <row r="58" spans="1:12">
      <c r="B58" s="9" t="s">
        <v>2</v>
      </c>
      <c r="D58" s="6"/>
      <c r="E58" s="9" t="s">
        <v>26</v>
      </c>
      <c r="F58" s="1"/>
      <c r="G58" s="39"/>
      <c r="H58" s="3" t="s">
        <v>4</v>
      </c>
    </row>
    <row r="59" spans="1:12">
      <c r="B59" s="4"/>
      <c r="C59"/>
      <c r="D59" s="1"/>
      <c r="E59" s="4"/>
      <c r="F59" s="39"/>
      <c r="H59" s="5"/>
      <c r="J59" s="42"/>
    </row>
    <row r="60" spans="1:12">
      <c r="C60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2022-07-27T09:38:22Z</cp:lastPrinted>
  <dcterms:created xsi:type="dcterms:W3CDTF">2020-06-30T03:42:56Z</dcterms:created>
  <dcterms:modified xsi:type="dcterms:W3CDTF">2022-07-27T09:38:25Z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