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25" documentId="11_19D2ADF282C89CADFBC78563C4DCC6CE82F583B0" xr6:coauthVersionLast="47" xr6:coauthVersionMax="47" xr10:uidLastSave="{231DBB13-FA0E-4319-A092-DB944C477C7A}"/>
  <bookViews>
    <workbookView xWindow="11430" yWindow="15" windowWidth="18630" windowHeight="15600" xr2:uid="{00000000-000D-0000-FFFF-FFFF00000000}"/>
  </bookViews>
  <sheets>
    <sheet name="Sheet1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G59" i="1"/>
  <c r="K46" i="1"/>
  <c r="G59" i="3"/>
  <c r="K58" i="3"/>
  <c r="F58" i="3"/>
  <c r="K57" i="3"/>
  <c r="F57" i="3"/>
  <c r="K56" i="3"/>
  <c r="F56" i="3"/>
  <c r="K55" i="3"/>
  <c r="F55" i="3"/>
  <c r="K54" i="3"/>
  <c r="F54" i="3"/>
  <c r="K53" i="3"/>
  <c r="F53" i="3"/>
  <c r="K52" i="3"/>
  <c r="F52" i="3"/>
  <c r="K51" i="3"/>
  <c r="F51" i="3"/>
  <c r="K50" i="3"/>
  <c r="F50" i="3"/>
  <c r="K49" i="3"/>
  <c r="F49" i="3"/>
  <c r="K48" i="3"/>
  <c r="F48" i="3"/>
  <c r="K47" i="3"/>
  <c r="F47" i="3"/>
  <c r="K46" i="3"/>
  <c r="F46" i="3"/>
  <c r="K45" i="3"/>
  <c r="F45" i="3"/>
  <c r="K44" i="3"/>
  <c r="F44" i="3"/>
  <c r="K43" i="3"/>
  <c r="F43" i="3"/>
  <c r="K42" i="3"/>
  <c r="F42" i="3"/>
  <c r="K41" i="3"/>
  <c r="F41" i="3"/>
  <c r="K40" i="3"/>
  <c r="F40" i="3"/>
  <c r="K39" i="3"/>
  <c r="F39" i="3"/>
  <c r="K38" i="3"/>
  <c r="F38" i="3"/>
  <c r="K37" i="3"/>
  <c r="F37" i="3"/>
  <c r="K36" i="3"/>
  <c r="F36" i="3"/>
  <c r="K35" i="3"/>
  <c r="F35" i="3"/>
  <c r="K34" i="3"/>
  <c r="F34" i="3"/>
  <c r="K33" i="3"/>
  <c r="F33" i="3"/>
  <c r="K32" i="3"/>
  <c r="F32" i="3"/>
  <c r="K31" i="3"/>
  <c r="F31" i="3"/>
  <c r="K30" i="3"/>
  <c r="F30" i="3"/>
  <c r="K29" i="3"/>
  <c r="F29" i="3"/>
  <c r="K28" i="3"/>
  <c r="F28" i="3"/>
  <c r="K27" i="3"/>
  <c r="F27" i="3"/>
  <c r="K26" i="3"/>
  <c r="F26" i="3"/>
  <c r="K25" i="3"/>
  <c r="F25" i="3"/>
  <c r="K24" i="3"/>
  <c r="F24" i="3"/>
  <c r="K23" i="3"/>
  <c r="F23" i="3"/>
  <c r="K22" i="3"/>
  <c r="F22" i="3"/>
  <c r="K21" i="3"/>
  <c r="F21" i="3"/>
  <c r="K20" i="3"/>
  <c r="F20" i="3"/>
  <c r="K19" i="3"/>
  <c r="F19" i="3"/>
  <c r="K18" i="3"/>
  <c r="F18" i="3"/>
  <c r="K17" i="3"/>
  <c r="F17" i="3"/>
  <c r="K16" i="3"/>
  <c r="F16" i="3"/>
  <c r="K15" i="3"/>
  <c r="F15" i="3"/>
  <c r="K14" i="3"/>
  <c r="F14" i="3"/>
  <c r="K13" i="3"/>
  <c r="F13" i="3"/>
  <c r="K12" i="3"/>
  <c r="F12" i="3"/>
  <c r="K11" i="3"/>
  <c r="F11" i="3"/>
  <c r="C8" i="3" a="1"/>
  <c r="C8" i="3" s="1"/>
  <c r="C7" i="3"/>
  <c r="K53" i="1"/>
  <c r="F53" i="1"/>
  <c r="K51" i="1"/>
  <c r="F51" i="1"/>
  <c r="K50" i="1"/>
  <c r="F50" i="1"/>
  <c r="K49" i="1"/>
  <c r="F49" i="1"/>
  <c r="K48" i="1"/>
  <c r="F48" i="1"/>
  <c r="C3" i="3" l="1"/>
  <c r="C2" i="3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7" i="1"/>
  <c r="K52" i="1"/>
  <c r="K54" i="1"/>
  <c r="K55" i="1"/>
  <c r="K56" i="1"/>
  <c r="K57" i="1"/>
  <c r="K58" i="1"/>
  <c r="K11" i="1"/>
  <c r="F58" i="1" l="1"/>
  <c r="F57" i="1"/>
  <c r="F56" i="1"/>
  <c r="F55" i="1"/>
  <c r="F54" i="1"/>
  <c r="F52" i="1"/>
  <c r="F47" i="1"/>
  <c r="F46" i="1"/>
  <c r="F45" i="1"/>
  <c r="F44" i="1"/>
  <c r="F43" i="1"/>
  <c r="F42" i="1"/>
  <c r="F41" i="1"/>
  <c r="F37" i="1"/>
  <c r="F36" i="1"/>
  <c r="F35" i="1"/>
  <c r="F40" i="1" l="1"/>
  <c r="F39" i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8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<sst xmlns="http://schemas.openxmlformats.org/spreadsheetml/2006/main" count="240" uniqueCount="74">
  <si>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</si>
  <si>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</si>
  <si>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</si>
  <si>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</si>
  <si>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</si>
  <si>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</si>
  <si>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</si>
  <si>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</si>
  <si>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</si>
  <si>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</si>
  <si>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</si>
  <si>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</si>
  <si>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</si>
  <si>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</si>
  <si>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</si>
  <si>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</si>
  <si>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</si>
  <si>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</si>
  <si>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</si>
  <si>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</si>
  <si>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</si>
  <si>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</si>
  <si>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</si>
  <si>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</si>
  <si>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</si>
  <si>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</si>
  <si>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</si>
  <si>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</si>
  <si>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</si>
  <si>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</si>
  <si>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</si>
  <si>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</si>
  <si>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ED</t>
  </si>
  <si>
    <t>SRE</t>
  </si>
  <si>
    <t>BMY</t>
  </si>
  <si>
    <t>AEP</t>
  </si>
  <si>
    <t>PGR</t>
  </si>
  <si>
    <t>LMT</t>
  </si>
  <si>
    <t>IXC</t>
  </si>
  <si>
    <t>CL</t>
  </si>
  <si>
    <t>NOC</t>
  </si>
  <si>
    <t>COIL</t>
  </si>
  <si>
    <t>HSY</t>
  </si>
  <si>
    <t>HO</t>
  </si>
  <si>
    <t>GOIL</t>
  </si>
  <si>
    <t>AMGN</t>
  </si>
  <si>
    <t>JNJ</t>
  </si>
  <si>
    <t>TSR20</t>
  </si>
  <si>
    <t>ZF</t>
  </si>
  <si>
    <t>MRK</t>
  </si>
  <si>
    <t>ZN</t>
  </si>
  <si>
    <t>ZB</t>
  </si>
  <si>
    <t>GBS</t>
  </si>
  <si>
    <t>3KTB</t>
  </si>
  <si>
    <t>GIS</t>
  </si>
  <si>
    <t>SHYD</t>
  </si>
  <si>
    <t>FMB</t>
  </si>
  <si>
    <t>TN</t>
  </si>
  <si>
    <t>FLKTB</t>
  </si>
  <si>
    <t>RB</t>
  </si>
  <si>
    <t>NG</t>
  </si>
  <si>
    <t>CT</t>
  </si>
  <si>
    <t>AH</t>
  </si>
  <si>
    <t>HG</t>
  </si>
  <si>
    <t>PL</t>
  </si>
  <si>
    <t>SI</t>
  </si>
  <si>
    <t>ZSLME</t>
  </si>
  <si>
    <t>DA</t>
  </si>
  <si>
    <t>IGLB</t>
  </si>
  <si>
    <t>HUM</t>
  </si>
  <si>
    <t>DLTR</t>
  </si>
  <si>
    <t>GBL</t>
  </si>
  <si>
    <t>ZC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</si>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</sst>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A7DDD3-443F-4B84-9BC6-C933BA676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9" totalsRowShown="0" headerRowDxfId="27" dataDxfId="25" headerRowBorderDxfId="26" tableBorderDxfId="24" totalsRowBorderDxfId="23">
  <autoFilter ref="A10:I59" xr:uid="{00000000-0009-0000-0100-000001000000}"/>
  <sortState xmlns:xlrd2="http://schemas.microsoft.com/office/spreadsheetml/2017/richdata2" ref="A11:I59">
    <sortCondition ref="A10:A59"/>
  </sortState>
  <tableColumns count="9">
    <tableColumn id="1" xr3:uid="{00000000-0010-0000-0000-000001000000}" name="Symbol" dataDxfId="22"/>
    <tableColumn id="2" xr3:uid="{00000000-0010-0000-0000-000002000000}" name="SecType" dataDxfId="21"/>
    <tableColumn id="5" xr3:uid="{00000000-0010-0000-0000-000005000000}" name="Last_Price" dataDxfId="20" dataCellStyle="Currency"/>
    <tableColumn id="12" xr3:uid="{00000000-0010-0000-0000-00000C000000}" name="Old position" dataDxfId="19" dataCellStyle="Currency"/>
    <tableColumn id="13" xr3:uid="{00000000-0010-0000-0000-00000D000000}" name="New position" dataDxfId="18" dataCellStyle="Currency"/>
    <tableColumn id="7" xr3:uid="{00000000-0010-0000-0000-000007000000}" name="Change" dataDxfId="17">
      <calculatedColumnFormula>ROUND(Table1[[#This Row],[New position]]-Table1[[#This Row],[Old position]], -2)</calculatedColumnFormula>
    </tableColumn>
    <tableColumn id="4" xr3:uid="{00000000-0010-0000-0000-000004000000}" name="Weights (%)" dataDxfId="16"/>
    <tableColumn id="3" xr3:uid="{00000000-0010-0000-0000-000003000000}" name="Target allocation ($)" dataDxfId="15" dataCellStyle="Currency"/>
    <tableColumn id="8" xr3:uid="{00000000-0010-0000-0000-000008000000}" name="Comments" dataDxfId="1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BDEB2F-6117-4AFA-99D2-3A76013BAF88}" name="Table13" displayName="Table13" ref="A10:I59" totalsRowShown="0" headerRowDxfId="13" dataDxfId="11" headerRowBorderDxfId="12" tableBorderDxfId="10" totalsRowBorderDxfId="9">
  <autoFilter ref="A10:I59" xr:uid="{00000000-0009-0000-0100-000001000000}"/>
  <sortState xmlns:xlrd2="http://schemas.microsoft.com/office/spreadsheetml/2017/richdata2" ref="A11:I59">
    <sortCondition ref="A10:A59"/>
  </sortState>
  <tableColumns count="9">
    <tableColumn id="1" xr3:uid="{12A896DD-5FF9-4031-88EA-3F3C12BCA660}" name="Symbol" dataDxfId="8"/>
    <tableColumn id="2" xr3:uid="{FFA520ED-EA23-49D1-847C-6F1C86B31205}" name="SecType" dataDxfId="7"/>
    <tableColumn id="5" xr3:uid="{4C55340F-4427-4E65-BCC9-538214B639AA}" name="Last_Price" dataDxfId="6" dataCellStyle="Currency"/>
    <tableColumn id="12" xr3:uid="{7FFFD8CB-E1DB-415B-A5D7-41D372B5BFEC}" name="Old position" dataDxfId="5" dataCellStyle="Currency"/>
    <tableColumn id="13" xr3:uid="{9BED27DB-28DE-4F70-B7DF-97270505D3AD}" name="New position" dataDxfId="4" dataCellStyle="Currency"/>
    <tableColumn id="7" xr3:uid="{A3E618C2-F9F6-4F52-89D6-498DAC44A69D}" name="Change" dataDxfId="3">
      <calculatedColumnFormula>ROUND(Table13[[#This Row],[New position]]-Table13[[#This Row],[Old position]], -2)</calculatedColumnFormula>
    </tableColumn>
    <tableColumn id="4" xr3:uid="{A7F17ED8-C9B0-4339-9BC0-8DFD909B17A9}" name="Weights (%)" dataDxfId="2"/>
    <tableColumn id="3" xr3:uid="{A746C3A7-5434-4D43-81F9-C64534D1BEF3}" name="Target allocation ($)" dataDxfId="1" dataCellStyle="Currency"/>
    <tableColumn id="8" xr3:uid="{0FD3FFA3-FC3F-423A-B2D0-4809705042E5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4"/>
  <sheetViews>
    <sheetView tabSelected="1" zoomScale="96" zoomScaleNormal="96" workbookViewId="0">
      <selection activeCell="E5" sqref="E5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44767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3.7208096424715023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(C8-SUM(H31:H42))/C7</f>
        <v>1.5627398364545493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38995521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38995521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145094910.54999995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13" s="2" customFormat="1">
      <c r="A11" s="16" t="s">
        <v>29</v>
      </c>
      <c r="B11" s="16" t="s">
        <v>16</v>
      </c>
      <c r="C11" s="38">
        <v>44.02</v>
      </c>
      <c r="D11" s="16">
        <v>11434</v>
      </c>
      <c r="E11" s="16">
        <v>10987</v>
      </c>
      <c r="F11" s="16">
        <f>Table1[[#This Row],[New position]]-Table1[[#This Row],[Old position]]</f>
        <v>-447</v>
      </c>
      <c r="G11" s="24">
        <v>0.33300000000000002</v>
      </c>
      <c r="H11" s="19">
        <v>483649.7</v>
      </c>
      <c r="I11" s="10"/>
      <c r="J11"/>
      <c r="K11" s="49">
        <f>Table1[[#This Row],[Last_Price]]*Table1[[#This Row],[New position]]</f>
        <v>483647.74000000005</v>
      </c>
      <c r="L11" s="45"/>
    </row>
    <row r="12" spans="1:13">
      <c r="A12" s="16" t="s">
        <v>30</v>
      </c>
      <c r="B12" s="16" t="s">
        <v>16</v>
      </c>
      <c r="C12" s="38">
        <v>330.44</v>
      </c>
      <c r="D12" s="16">
        <v>1509</v>
      </c>
      <c r="E12" s="16">
        <v>1509</v>
      </c>
      <c r="F12" s="16">
        <f>Table1[[#This Row],[New position]]-Table1[[#This Row],[Old position]]</f>
        <v>0</v>
      </c>
      <c r="G12" s="24">
        <v>0.33300000000000002</v>
      </c>
      <c r="H12" s="19">
        <v>483649.7</v>
      </c>
      <c r="I12" s="10"/>
      <c r="K12" s="49">
        <f>Table1[[#This Row],[Last_Price]]*Table1[[#This Row],[New position]]</f>
        <v>498633.96</v>
      </c>
      <c r="L12" s="45"/>
      <c r="M12" s="2"/>
    </row>
    <row r="13" spans="1:13">
      <c r="A13" s="16" t="s">
        <v>31</v>
      </c>
      <c r="B13" s="16" t="s">
        <v>16</v>
      </c>
      <c r="C13" s="38">
        <v>148.47</v>
      </c>
      <c r="D13" s="16">
        <v>3348</v>
      </c>
      <c r="E13" s="16">
        <v>3348</v>
      </c>
      <c r="F13" s="16">
        <f>Table1[[#This Row],[New position]]-Table1[[#This Row],[Old position]]</f>
        <v>0</v>
      </c>
      <c r="G13" s="24">
        <v>0.33300000000000002</v>
      </c>
      <c r="H13" s="19">
        <v>483649.7</v>
      </c>
      <c r="I13" s="10"/>
      <c r="K13" s="49">
        <f>Table1[[#This Row],[Last_Price]]*Table1[[#This Row],[New position]]</f>
        <v>497077.56</v>
      </c>
      <c r="L13" s="45"/>
      <c r="M13" s="2"/>
    </row>
    <row r="14" spans="1:13">
      <c r="A14" s="16" t="s">
        <v>32</v>
      </c>
      <c r="B14" s="16" t="s">
        <v>16</v>
      </c>
      <c r="C14" s="38">
        <v>92.44</v>
      </c>
      <c r="D14" s="16">
        <v>5446</v>
      </c>
      <c r="E14" s="16">
        <v>5232</v>
      </c>
      <c r="F14" s="16">
        <f>Table1[[#This Row],[New position]]-Table1[[#This Row],[Old position]]</f>
        <v>-214</v>
      </c>
      <c r="G14" s="24">
        <v>0.33300000000000002</v>
      </c>
      <c r="H14" s="19">
        <v>483649.7</v>
      </c>
      <c r="I14" s="10"/>
      <c r="K14" s="49">
        <f>Table1[[#This Row],[Last_Price]]*Table1[[#This Row],[New position]]</f>
        <v>483646.08</v>
      </c>
      <c r="L14" s="45"/>
      <c r="M14" s="2"/>
    </row>
    <row r="15" spans="1:13">
      <c r="A15" s="16" t="s">
        <v>33</v>
      </c>
      <c r="B15" s="16" t="s">
        <v>16</v>
      </c>
      <c r="C15" s="38">
        <v>154.24</v>
      </c>
      <c r="D15" s="16">
        <v>3154</v>
      </c>
      <c r="E15" s="16">
        <v>3154</v>
      </c>
      <c r="F15" s="16">
        <f>Table1[[#This Row],[New position]]-Table1[[#This Row],[Old position]]</f>
        <v>0</v>
      </c>
      <c r="G15" s="24">
        <v>0.33300000000000002</v>
      </c>
      <c r="H15" s="19">
        <v>483649.7</v>
      </c>
      <c r="I15" s="10"/>
      <c r="K15" s="49">
        <f>Table1[[#This Row],[Last_Price]]*Table1[[#This Row],[New position]]</f>
        <v>486472.96000000002</v>
      </c>
      <c r="L15" s="45"/>
      <c r="M15" s="2"/>
    </row>
    <row r="16" spans="1:13">
      <c r="A16" s="16" t="s">
        <v>34</v>
      </c>
      <c r="B16" s="16" t="s">
        <v>16</v>
      </c>
      <c r="C16" s="38">
        <v>73</v>
      </c>
      <c r="D16" s="16">
        <v>6772</v>
      </c>
      <c r="E16" s="16">
        <v>6772</v>
      </c>
      <c r="F16" s="16">
        <f>Table1[[#This Row],[New position]]-Table1[[#This Row],[Old position]]</f>
        <v>0</v>
      </c>
      <c r="G16" s="55">
        <v>0.33300000000000002</v>
      </c>
      <c r="H16" s="19">
        <v>483649.7</v>
      </c>
      <c r="I16" s="10"/>
      <c r="K16" s="49">
        <f>Table1[[#This Row],[Last_Price]]*Table1[[#This Row],[New position]]</f>
        <v>494356</v>
      </c>
      <c r="L16" s="45"/>
      <c r="M16" s="2"/>
    </row>
    <row r="17" spans="1:16">
      <c r="A17" s="16" t="s">
        <v>35</v>
      </c>
      <c r="B17" s="16" t="s">
        <v>16</v>
      </c>
      <c r="C17" s="38">
        <v>94.35</v>
      </c>
      <c r="D17" s="16">
        <v>5331</v>
      </c>
      <c r="E17" s="16">
        <v>5126</v>
      </c>
      <c r="F17" s="16">
        <f>Table1[[#This Row],[New position]]-Table1[[#This Row],[Old position]]</f>
        <v>-205</v>
      </c>
      <c r="G17" s="24">
        <v>0.33300000000000002</v>
      </c>
      <c r="H17" s="19">
        <v>483649.7</v>
      </c>
      <c r="I17" s="10"/>
      <c r="K17" s="49">
        <f>Table1[[#This Row],[Last_Price]]*Table1[[#This Row],[New position]]</f>
        <v>483638.1</v>
      </c>
      <c r="L17" s="45"/>
      <c r="M17" s="2"/>
    </row>
    <row r="18" spans="1:16">
      <c r="A18" s="16" t="s">
        <v>36</v>
      </c>
      <c r="B18" s="16" t="s">
        <v>16</v>
      </c>
      <c r="C18" s="38">
        <v>111.19</v>
      </c>
      <c r="D18" s="16">
        <v>4445</v>
      </c>
      <c r="E18" s="16">
        <v>0</v>
      </c>
      <c r="F18" s="16">
        <f>Table1[[#This Row],[New position]]-Table1[[#This Row],[Old position]]</f>
        <v>-4445</v>
      </c>
      <c r="G18" s="24">
        <v>0</v>
      </c>
      <c r="H18" s="19">
        <v>0</v>
      </c>
      <c r="I18" s="10"/>
      <c r="K18" s="49">
        <f>Table1[[#This Row],[Last_Price]]*Table1[[#This Row],[New position]]</f>
        <v>0</v>
      </c>
      <c r="L18" s="45"/>
      <c r="M18" s="2"/>
    </row>
    <row r="19" spans="1:16">
      <c r="A19" s="16" t="s">
        <v>37</v>
      </c>
      <c r="B19" s="16" t="s">
        <v>16</v>
      </c>
      <c r="C19" s="38">
        <v>394.74</v>
      </c>
      <c r="D19" s="16">
        <v>1248</v>
      </c>
      <c r="E19" s="16">
        <v>1248</v>
      </c>
      <c r="F19" s="16">
        <f>Table1[[#This Row],[New position]]-Table1[[#This Row],[Old position]]</f>
        <v>0</v>
      </c>
      <c r="G19" s="24">
        <v>0.33300000000000002</v>
      </c>
      <c r="H19" s="19">
        <v>483649.7</v>
      </c>
      <c r="I19" s="44"/>
      <c r="K19" s="49">
        <f>Table1[[#This Row],[Last_Price]]*Table1[[#This Row],[New position]]</f>
        <v>492635.52</v>
      </c>
      <c r="L19" s="45"/>
      <c r="M19" s="2"/>
    </row>
    <row r="20" spans="1:16">
      <c r="A20" s="16" t="s">
        <v>40</v>
      </c>
      <c r="B20" s="16" t="s">
        <v>16</v>
      </c>
      <c r="C20" s="38">
        <v>451.85</v>
      </c>
      <c r="D20" s="16">
        <v>1090</v>
      </c>
      <c r="E20" s="16">
        <v>1090</v>
      </c>
      <c r="F20" s="16">
        <f>Table1[[#This Row],[New position]]-Table1[[#This Row],[Old position]]</f>
        <v>0</v>
      </c>
      <c r="G20" s="24">
        <v>0.33300000000000002</v>
      </c>
      <c r="H20" s="19">
        <v>483649.7</v>
      </c>
      <c r="I20" s="10"/>
      <c r="K20" s="49">
        <f>Table1[[#This Row],[Last_Price]]*Table1[[#This Row],[New position]]</f>
        <v>492516.5</v>
      </c>
      <c r="L20" s="45"/>
      <c r="M20" s="2"/>
      <c r="P20" s="50"/>
    </row>
    <row r="21" spans="1:16">
      <c r="A21" s="16" t="s">
        <v>42</v>
      </c>
      <c r="B21" s="16" t="s">
        <v>16</v>
      </c>
      <c r="C21" s="38">
        <v>215.92</v>
      </c>
      <c r="D21" s="16">
        <v>2291</v>
      </c>
      <c r="E21" s="16">
        <v>2291</v>
      </c>
      <c r="F21" s="16">
        <f>Table1[[#This Row],[New position]]-Table1[[#This Row],[Old position]]</f>
        <v>0</v>
      </c>
      <c r="G21" s="24">
        <v>0.33300000000000002</v>
      </c>
      <c r="H21" s="19">
        <v>483649.7</v>
      </c>
      <c r="I21" s="10"/>
      <c r="K21" s="49">
        <f>Table1[[#This Row],[Last_Price]]*Table1[[#This Row],[New position]]</f>
        <v>494672.72</v>
      </c>
      <c r="L21" s="45"/>
      <c r="M21" s="2"/>
    </row>
    <row r="22" spans="1:16">
      <c r="A22" s="16" t="s">
        <v>45</v>
      </c>
      <c r="B22" s="16" t="s">
        <v>16</v>
      </c>
      <c r="C22" s="38">
        <v>245.95</v>
      </c>
      <c r="D22" s="16">
        <v>2012</v>
      </c>
      <c r="E22" s="16">
        <v>2012</v>
      </c>
      <c r="F22" s="16">
        <f>Table1[[#This Row],[New position]]-Table1[[#This Row],[Old position]]</f>
        <v>0</v>
      </c>
      <c r="G22" s="24">
        <v>0.33300000000000002</v>
      </c>
      <c r="H22" s="19">
        <v>483649.7</v>
      </c>
      <c r="I22" s="10"/>
      <c r="K22" s="49">
        <f>Table1[[#This Row],[Last_Price]]*Table1[[#This Row],[New position]]</f>
        <v>494851.39999999997</v>
      </c>
      <c r="L22" s="45"/>
      <c r="M22" s="2"/>
    </row>
    <row r="23" spans="1:16">
      <c r="A23" s="16" t="s">
        <v>46</v>
      </c>
      <c r="B23" s="16" t="s">
        <v>16</v>
      </c>
      <c r="C23" s="38">
        <v>172.27</v>
      </c>
      <c r="D23" s="16">
        <v>2887</v>
      </c>
      <c r="E23" s="16">
        <v>0</v>
      </c>
      <c r="F23" s="16">
        <f>Table1[[#This Row],[New position]]-Table1[[#This Row],[Old position]]</f>
        <v>-2887</v>
      </c>
      <c r="G23" s="24">
        <v>0</v>
      </c>
      <c r="H23" s="19">
        <v>0</v>
      </c>
      <c r="I23" s="10"/>
      <c r="K23" s="49">
        <f>Table1[[#This Row],[Last_Price]]*Table1[[#This Row],[New position]]</f>
        <v>0</v>
      </c>
      <c r="L23" s="45"/>
      <c r="M23" s="2"/>
    </row>
    <row r="24" spans="1:16">
      <c r="A24" s="16" t="s">
        <v>49</v>
      </c>
      <c r="B24" s="16" t="s">
        <v>16</v>
      </c>
      <c r="C24" s="38">
        <v>90.11</v>
      </c>
      <c r="D24" s="16">
        <v>5487</v>
      </c>
      <c r="E24" s="16">
        <v>5487</v>
      </c>
      <c r="F24" s="16">
        <f>Table1[[#This Row],[New position]]-Table1[[#This Row],[Old position]]</f>
        <v>0</v>
      </c>
      <c r="G24" s="24">
        <v>0.33300000000000002</v>
      </c>
      <c r="H24" s="19">
        <v>483649.7</v>
      </c>
      <c r="I24" s="10"/>
      <c r="K24" s="49">
        <f>Table1[[#This Row],[Last_Price]]*Table1[[#This Row],[New position]]</f>
        <v>494433.57</v>
      </c>
      <c r="L24" s="45"/>
      <c r="M24" s="2"/>
    </row>
    <row r="25" spans="1:16">
      <c r="A25" s="16" t="s">
        <v>54</v>
      </c>
      <c r="B25" s="16" t="s">
        <v>16</v>
      </c>
      <c r="C25" s="38">
        <v>73.63</v>
      </c>
      <c r="D25" s="16">
        <v>6766</v>
      </c>
      <c r="E25" s="16">
        <v>6766</v>
      </c>
      <c r="F25" s="16">
        <f>Table1[[#This Row],[New position]]-Table1[[#This Row],[Old position]]</f>
        <v>0</v>
      </c>
      <c r="G25" s="24">
        <v>0.33300000000000002</v>
      </c>
      <c r="H25" s="19">
        <v>483644.91</v>
      </c>
      <c r="I25" s="10"/>
      <c r="K25" s="49">
        <f>Table1[[#This Row],[Last_Price]]*Table1[[#This Row],[New position]]</f>
        <v>498180.57999999996</v>
      </c>
      <c r="L25" s="45"/>
      <c r="M25" s="2"/>
    </row>
    <row r="26" spans="1:16">
      <c r="A26" s="16" t="s">
        <v>69</v>
      </c>
      <c r="B26" s="16" t="s">
        <v>16</v>
      </c>
      <c r="C26" s="38">
        <v>488.97</v>
      </c>
      <c r="D26" s="16">
        <v>0</v>
      </c>
      <c r="E26" s="16">
        <v>989</v>
      </c>
      <c r="F26" s="16">
        <f>Table1[[#This Row],[New position]]-Table1[[#This Row],[Old position]]</f>
        <v>989</v>
      </c>
      <c r="G26" s="24">
        <v>0.33300000000000002</v>
      </c>
      <c r="H26" s="19">
        <v>483644.91</v>
      </c>
      <c r="I26" s="20"/>
      <c r="K26" s="49">
        <f>Table1[[#This Row],[Last_Price]]*Table1[[#This Row],[New position]]</f>
        <v>483591.33</v>
      </c>
      <c r="L26" s="45"/>
      <c r="M26" s="2"/>
    </row>
    <row r="27" spans="1:16">
      <c r="A27" s="16" t="s">
        <v>70</v>
      </c>
      <c r="B27" s="16" t="s">
        <v>16</v>
      </c>
      <c r="C27" s="38">
        <v>172.01</v>
      </c>
      <c r="D27" s="16">
        <v>0</v>
      </c>
      <c r="E27" s="16">
        <v>2812</v>
      </c>
      <c r="F27" s="16">
        <f>Table1[[#This Row],[New position]]-Table1[[#This Row],[Old position]]</f>
        <v>2812</v>
      </c>
      <c r="G27" s="24">
        <v>0.33300000000000002</v>
      </c>
      <c r="H27" s="19">
        <v>483644.91</v>
      </c>
      <c r="I27" s="10"/>
      <c r="K27" s="49">
        <f>Table1[[#This Row],[Last_Price]]*Table1[[#This Row],[New position]]</f>
        <v>483692.12</v>
      </c>
      <c r="L27" s="45"/>
      <c r="M27" s="2"/>
    </row>
    <row r="28" spans="1:16">
      <c r="A28" s="16" t="s">
        <v>13</v>
      </c>
      <c r="B28" s="16" t="s">
        <v>16</v>
      </c>
      <c r="C28" s="38">
        <v>303.32</v>
      </c>
      <c r="D28" s="16">
        <v>144486</v>
      </c>
      <c r="E28" s="16">
        <v>144486</v>
      </c>
      <c r="F28" s="16">
        <f>Table1[[#This Row],[New position]]-Table1[[#This Row],[Old position]]</f>
        <v>0</v>
      </c>
      <c r="G28" s="24">
        <v>30</v>
      </c>
      <c r="H28" s="19">
        <v>43528477.350000001</v>
      </c>
      <c r="I28" s="10"/>
      <c r="K28" s="49">
        <f>Table1[[#This Row],[Last_Price]]*Table1[[#This Row],[New position]]</f>
        <v>43825493.519999996</v>
      </c>
      <c r="L28" s="45"/>
      <c r="M28" s="2"/>
    </row>
    <row r="29" spans="1:16">
      <c r="A29" s="16" t="s">
        <v>23</v>
      </c>
      <c r="B29" s="16" t="s">
        <v>16</v>
      </c>
      <c r="C29" s="38">
        <v>71.61</v>
      </c>
      <c r="D29" s="16">
        <v>20780</v>
      </c>
      <c r="E29" s="16">
        <v>20780</v>
      </c>
      <c r="F29" s="16">
        <f>Table1[[#This Row],[New position]]-Table1[[#This Row],[Old position]]</f>
        <v>0</v>
      </c>
      <c r="G29" s="24">
        <v>1</v>
      </c>
      <c r="H29" s="38">
        <v>1450949.24</v>
      </c>
      <c r="I29" s="10"/>
      <c r="K29" s="49">
        <f>Table1[[#This Row],[Last_Price]]*Table1[[#This Row],[New position]]</f>
        <v>1488055.8</v>
      </c>
      <c r="L29" s="45"/>
      <c r="M29" s="2"/>
    </row>
    <row r="30" spans="1:16">
      <c r="A30" s="16" t="s">
        <v>38</v>
      </c>
      <c r="B30" s="16" t="s">
        <v>16</v>
      </c>
      <c r="C30" s="38">
        <v>33.1</v>
      </c>
      <c r="D30" s="16">
        <v>44455</v>
      </c>
      <c r="E30" s="16">
        <v>44455</v>
      </c>
      <c r="F30" s="16">
        <f>Table1[[#This Row],[New position]]-Table1[[#This Row],[Old position]]</f>
        <v>0</v>
      </c>
      <c r="G30" s="24">
        <v>1</v>
      </c>
      <c r="H30" s="19">
        <v>1450949.24</v>
      </c>
      <c r="I30" s="48"/>
      <c r="K30" s="49">
        <f>Table1[[#This Row],[Last_Price]]*Table1[[#This Row],[New position]]</f>
        <v>1471460.5</v>
      </c>
      <c r="L30" s="45"/>
      <c r="M30" s="2"/>
    </row>
    <row r="31" spans="1:16">
      <c r="A31" s="16" t="s">
        <v>55</v>
      </c>
      <c r="B31" s="16" t="s">
        <v>16</v>
      </c>
      <c r="C31" s="38">
        <v>22.97</v>
      </c>
      <c r="D31" s="16">
        <v>333583</v>
      </c>
      <c r="E31" s="16">
        <v>333583</v>
      </c>
      <c r="F31" s="16">
        <f>Table1[[#This Row],[New position]]-Table1[[#This Row],[Old position]]</f>
        <v>0</v>
      </c>
      <c r="G31" s="24">
        <v>5.1820000000000004</v>
      </c>
      <c r="H31" s="19">
        <v>7518555.2000000002</v>
      </c>
      <c r="I31" s="53"/>
      <c r="K31" s="49">
        <f>Table1[[#This Row],[Last_Price]]*Table1[[#This Row],[New position]]</f>
        <v>7662401.5099999998</v>
      </c>
      <c r="L31" s="45"/>
      <c r="M31" s="2"/>
    </row>
    <row r="32" spans="1:16">
      <c r="A32" s="16" t="s">
        <v>56</v>
      </c>
      <c r="B32" s="16" t="s">
        <v>16</v>
      </c>
      <c r="C32" s="38">
        <v>51.32</v>
      </c>
      <c r="D32" s="16">
        <v>148534</v>
      </c>
      <c r="E32" s="16">
        <v>148534</v>
      </c>
      <c r="F32" s="16">
        <f>Table1[[#This Row],[New position]]-Table1[[#This Row],[Old position]]</f>
        <v>0</v>
      </c>
      <c r="G32" s="24">
        <v>5.1820000000000004</v>
      </c>
      <c r="H32" s="19">
        <v>7518555.2000000002</v>
      </c>
      <c r="I32" s="10"/>
      <c r="K32" s="49">
        <f>Table1[[#This Row],[Last_Price]]*Table1[[#This Row],[New position]]</f>
        <v>7622764.8799999999</v>
      </c>
      <c r="L32" s="45"/>
      <c r="M32" s="2"/>
    </row>
    <row r="33" spans="1:13">
      <c r="A33" s="16" t="s">
        <v>48</v>
      </c>
      <c r="B33" s="16" t="s">
        <v>17</v>
      </c>
      <c r="C33" s="38">
        <v>112984.38</v>
      </c>
      <c r="D33" s="16">
        <v>68</v>
      </c>
      <c r="E33" s="16">
        <v>68</v>
      </c>
      <c r="F33" s="16">
        <f>Table1[[#This Row],[New position]]-Table1[[#This Row],[Old position]]</f>
        <v>0</v>
      </c>
      <c r="G33" s="24">
        <v>5.1820000000000004</v>
      </c>
      <c r="H33" s="19">
        <v>7518555.2000000002</v>
      </c>
      <c r="I33" s="10"/>
      <c r="K33" s="49">
        <f>Table1[[#This Row],[Last_Price]]*Table1[[#This Row],[New position]]</f>
        <v>7682937.8399999999</v>
      </c>
      <c r="L33" s="45"/>
      <c r="M33" s="2"/>
    </row>
    <row r="34" spans="1:13">
      <c r="A34" s="16" t="s">
        <v>50</v>
      </c>
      <c r="B34" s="16" t="s">
        <v>17</v>
      </c>
      <c r="C34" s="38">
        <v>119859.38</v>
      </c>
      <c r="D34" s="16">
        <v>64</v>
      </c>
      <c r="E34" s="16">
        <v>64</v>
      </c>
      <c r="F34" s="16">
        <f>Table1[[#This Row],[New position]]-Table1[[#This Row],[Old position]]</f>
        <v>0</v>
      </c>
      <c r="G34" s="24">
        <v>5.1820000000000004</v>
      </c>
      <c r="H34" s="19">
        <v>7518555.2000000002</v>
      </c>
      <c r="I34" s="10"/>
      <c r="K34" s="49">
        <f>Table1[[#This Row],[Last_Price]]*Table1[[#This Row],[New position]]</f>
        <v>7671000.3200000003</v>
      </c>
      <c r="L34" s="45"/>
      <c r="M34" s="2"/>
    </row>
    <row r="35" spans="1:13">
      <c r="A35" s="16" t="s">
        <v>57</v>
      </c>
      <c r="B35" s="16" t="s">
        <v>17</v>
      </c>
      <c r="C35" s="38">
        <v>129515.63</v>
      </c>
      <c r="D35" s="16">
        <v>59</v>
      </c>
      <c r="E35" s="16">
        <v>59</v>
      </c>
      <c r="F35" s="16">
        <f>Table1[[#This Row],[New position]]-Table1[[#This Row],[Old position]]</f>
        <v>0</v>
      </c>
      <c r="G35" s="24">
        <v>5.1820000000000004</v>
      </c>
      <c r="H35" s="19">
        <v>7518555.2000000002</v>
      </c>
      <c r="I35" s="48"/>
      <c r="K35" s="49">
        <f>Table1[[#This Row],[Last_Price]]*Table1[[#This Row],[New position]]</f>
        <v>7641422.1699999999</v>
      </c>
      <c r="L35" s="45"/>
      <c r="M35" s="2"/>
    </row>
    <row r="36" spans="1:13">
      <c r="A36" s="16" t="s">
        <v>51</v>
      </c>
      <c r="B36" s="16" t="s">
        <v>17</v>
      </c>
      <c r="C36" s="38">
        <v>141812.5</v>
      </c>
      <c r="D36" s="16">
        <v>54</v>
      </c>
      <c r="E36" s="16">
        <v>54</v>
      </c>
      <c r="F36" s="16">
        <f>Table1[[#This Row],[New position]]-Table1[[#This Row],[Old position]]</f>
        <v>0</v>
      </c>
      <c r="G36" s="24">
        <v>5.1820000000000004</v>
      </c>
      <c r="H36" s="19">
        <v>7518555.2000000002</v>
      </c>
      <c r="I36" s="53"/>
      <c r="K36" s="49">
        <f>Table1[[#This Row],[Last_Price]]*Table1[[#This Row],[New position]]</f>
        <v>7657875</v>
      </c>
      <c r="L36" s="45"/>
      <c r="M36" s="2"/>
    </row>
    <row r="37" spans="1:13">
      <c r="A37" s="16" t="s">
        <v>52</v>
      </c>
      <c r="B37" s="16" t="s">
        <v>17</v>
      </c>
      <c r="C37" s="38">
        <v>112229.32</v>
      </c>
      <c r="D37" s="16">
        <v>68</v>
      </c>
      <c r="E37" s="16">
        <v>68</v>
      </c>
      <c r="F37" s="16">
        <f>Table1[[#This Row],[New position]]-Table1[[#This Row],[Old position]]</f>
        <v>0</v>
      </c>
      <c r="G37" s="24">
        <v>5.1820000000000004</v>
      </c>
      <c r="H37" s="19">
        <v>7518555.2000000002</v>
      </c>
      <c r="I37" s="10"/>
      <c r="K37" s="49">
        <f>Table1[[#This Row],[Last_Price]]*Table1[[#This Row],[New position]]</f>
        <v>7631593.7600000007</v>
      </c>
      <c r="L37" s="45"/>
      <c r="M37" s="2"/>
    </row>
    <row r="38" spans="1:13">
      <c r="A38" s="16" t="s">
        <v>71</v>
      </c>
      <c r="B38" s="16" t="s">
        <v>17</v>
      </c>
      <c r="C38" s="38">
        <v>157946.53</v>
      </c>
      <c r="D38" s="16">
        <v>0</v>
      </c>
      <c r="E38" s="16">
        <v>48</v>
      </c>
      <c r="F38" s="16">
        <f>Table1[[#This Row],[New position]]-Table1[[#This Row],[Old position]]</f>
        <v>48</v>
      </c>
      <c r="G38" s="24">
        <v>5.1820000000000004</v>
      </c>
      <c r="H38" s="19">
        <v>7518555.2000000002</v>
      </c>
      <c r="I38" s="10"/>
      <c r="K38" s="49">
        <f>Table1[[#This Row],[Last_Price]]*Table1[[#This Row],[New position]]</f>
        <v>7581433.4399999995</v>
      </c>
      <c r="L38" s="45"/>
      <c r="M38" s="2"/>
    </row>
    <row r="39" spans="1:13">
      <c r="A39" s="16" t="s">
        <v>53</v>
      </c>
      <c r="B39" s="16" t="s">
        <v>17</v>
      </c>
      <c r="C39" s="38">
        <v>79943.05</v>
      </c>
      <c r="D39" s="16">
        <v>95</v>
      </c>
      <c r="E39" s="16">
        <v>95</v>
      </c>
      <c r="F39" s="16">
        <f>Table1[[#This Row],[New position]]-Table1[[#This Row],[Old position]]</f>
        <v>0</v>
      </c>
      <c r="G39" s="24">
        <v>5.1820000000000004</v>
      </c>
      <c r="H39" s="19">
        <v>7518555.2000000002</v>
      </c>
      <c r="I39" s="56"/>
      <c r="K39" s="49">
        <f>Table1[[#This Row],[Last_Price]]*Table1[[#This Row],[New position]]</f>
        <v>7594589.75</v>
      </c>
      <c r="L39" s="45"/>
      <c r="M39" s="2"/>
    </row>
    <row r="40" spans="1:13">
      <c r="A40" s="16" t="s">
        <v>58</v>
      </c>
      <c r="B40" s="16" t="s">
        <v>17</v>
      </c>
      <c r="C40" s="38">
        <v>87416.07</v>
      </c>
      <c r="D40" s="16">
        <v>88</v>
      </c>
      <c r="E40" s="16">
        <v>88</v>
      </c>
      <c r="F40" s="16">
        <f>Table1[[#This Row],[New position]]-Table1[[#This Row],[Old position]]</f>
        <v>0</v>
      </c>
      <c r="G40" s="24">
        <v>5.1820000000000004</v>
      </c>
      <c r="H40" s="19">
        <v>7518555.2000000002</v>
      </c>
      <c r="I40" s="57"/>
      <c r="K40" s="49">
        <f>Table1[[#This Row],[Last_Price]]*Table1[[#This Row],[New position]]</f>
        <v>7692614.1600000001</v>
      </c>
      <c r="L40" s="45"/>
      <c r="M40" s="2"/>
    </row>
    <row r="41" spans="1:13">
      <c r="A41" s="16" t="s">
        <v>68</v>
      </c>
      <c r="B41" s="16" t="s">
        <v>16</v>
      </c>
      <c r="C41" s="38">
        <v>55.49</v>
      </c>
      <c r="D41" s="16">
        <v>138735</v>
      </c>
      <c r="E41" s="16">
        <v>138735</v>
      </c>
      <c r="F41" s="16">
        <f>Table1[[#This Row],[New position]]-Table1[[#This Row],[Old position]]</f>
        <v>0</v>
      </c>
      <c r="G41" s="24">
        <v>5.1820000000000004</v>
      </c>
      <c r="H41" s="19">
        <v>7518555.2000000002</v>
      </c>
      <c r="I41" s="20"/>
      <c r="K41" s="49">
        <f>Table1[[#This Row],[Last_Price]]*Table1[[#This Row],[New position]]</f>
        <v>7698405.1500000004</v>
      </c>
      <c r="L41" s="45"/>
      <c r="M41" s="2"/>
    </row>
    <row r="42" spans="1:13">
      <c r="A42" s="16" t="s">
        <v>28</v>
      </c>
      <c r="B42" s="16" t="s">
        <v>16</v>
      </c>
      <c r="C42" s="38">
        <v>32.85</v>
      </c>
      <c r="D42" s="16">
        <v>44869</v>
      </c>
      <c r="E42" s="16">
        <v>44869</v>
      </c>
      <c r="F42" s="16">
        <f>Table1[[#This Row],[New position]]-Table1[[#This Row],[Old position]]</f>
        <v>0</v>
      </c>
      <c r="G42" s="24">
        <v>1</v>
      </c>
      <c r="H42" s="19">
        <v>1450949.24</v>
      </c>
      <c r="I42" s="10"/>
      <c r="K42" s="49">
        <f>Table1[[#This Row],[Last_Price]]*Table1[[#This Row],[New position]]</f>
        <v>1473946.6500000001</v>
      </c>
      <c r="L42" s="45"/>
      <c r="M42" s="2"/>
    </row>
    <row r="43" spans="1:13">
      <c r="A43" s="16" t="s">
        <v>39</v>
      </c>
      <c r="B43" s="16" t="s">
        <v>17</v>
      </c>
      <c r="C43" s="38">
        <v>95554.25</v>
      </c>
      <c r="D43" s="16">
        <v>4</v>
      </c>
      <c r="E43" s="16">
        <v>4</v>
      </c>
      <c r="F43" s="16">
        <f>Table1[[#This Row],[New position]]-Table1[[#This Row],[Old position]]</f>
        <v>0</v>
      </c>
      <c r="G43" s="24">
        <v>0.23799999999999999</v>
      </c>
      <c r="H43" s="19">
        <v>345464.2</v>
      </c>
      <c r="I43" s="10"/>
      <c r="K43" s="49">
        <f>Table1[[#This Row],[Last_Price]]*Table1[[#This Row],[New position]]</f>
        <v>382217</v>
      </c>
      <c r="L43" s="45"/>
      <c r="M43" s="2"/>
    </row>
    <row r="44" spans="1:13">
      <c r="A44" s="16" t="s">
        <v>44</v>
      </c>
      <c r="B44" s="16" t="s">
        <v>17</v>
      </c>
      <c r="C44" s="38">
        <v>103715</v>
      </c>
      <c r="D44" s="16">
        <v>3</v>
      </c>
      <c r="E44" s="16">
        <v>3</v>
      </c>
      <c r="F44" s="16">
        <f>Table1[[#This Row],[New position]]-Table1[[#This Row],[Old position]]</f>
        <v>0</v>
      </c>
      <c r="G44" s="24">
        <v>0.23799999999999999</v>
      </c>
      <c r="H44" s="38">
        <v>345464.2</v>
      </c>
      <c r="I44" s="10"/>
      <c r="K44" s="49">
        <f>Table1[[#This Row],[Last_Price]]*Table1[[#This Row],[New position]]</f>
        <v>311145</v>
      </c>
      <c r="L44" s="45"/>
      <c r="M44" s="2"/>
    </row>
    <row r="45" spans="1:13">
      <c r="A45" s="16" t="s">
        <v>41</v>
      </c>
      <c r="B45" s="16" t="s">
        <v>17</v>
      </c>
      <c r="C45" s="38">
        <v>98990</v>
      </c>
      <c r="D45" s="16">
        <v>4</v>
      </c>
      <c r="E45" s="16">
        <v>3</v>
      </c>
      <c r="F45" s="16">
        <f>Table1[[#This Row],[New position]]-Table1[[#This Row],[Old position]]</f>
        <v>-1</v>
      </c>
      <c r="G45" s="24">
        <v>0.23799999999999999</v>
      </c>
      <c r="H45" s="19">
        <v>345464.2</v>
      </c>
      <c r="I45" s="48"/>
      <c r="K45" s="49">
        <f>Table1[[#This Row],[Last_Price]]*Table1[[#This Row],[New position]]</f>
        <v>296970</v>
      </c>
      <c r="L45" s="45"/>
      <c r="M45" s="2"/>
    </row>
    <row r="46" spans="1:13">
      <c r="A46" s="16" t="s">
        <v>43</v>
      </c>
      <c r="B46" s="16" t="s">
        <v>17</v>
      </c>
      <c r="C46" s="38">
        <v>143652.5</v>
      </c>
      <c r="D46" s="16">
        <v>2</v>
      </c>
      <c r="E46" s="16">
        <v>2</v>
      </c>
      <c r="F46" s="16">
        <f>Table1[[#This Row],[New position]]-Table1[[#This Row],[Old position]]</f>
        <v>0</v>
      </c>
      <c r="G46" s="24">
        <v>0.23799999999999999</v>
      </c>
      <c r="H46" s="19">
        <v>345464.2</v>
      </c>
      <c r="I46" s="53"/>
      <c r="K46" s="49">
        <f>Table1[[#This Row],[Last_Price]]*Table1[[#This Row],[New position]]</f>
        <v>287305</v>
      </c>
      <c r="L46" s="45"/>
      <c r="M46" s="2"/>
    </row>
    <row r="47" spans="1:13">
      <c r="A47" s="16" t="s">
        <v>59</v>
      </c>
      <c r="B47" s="16" t="s">
        <v>17</v>
      </c>
      <c r="C47" s="38">
        <v>128322.67</v>
      </c>
      <c r="D47" s="16">
        <v>3</v>
      </c>
      <c r="E47" s="16">
        <v>3</v>
      </c>
      <c r="F47" s="16">
        <f>Table1[[#This Row],[New position]]-Table1[[#This Row],[Old position]]</f>
        <v>0</v>
      </c>
      <c r="G47" s="24">
        <v>0.23799999999999999</v>
      </c>
      <c r="H47" s="19">
        <v>345464.2</v>
      </c>
      <c r="I47" s="10"/>
      <c r="K47" s="49">
        <f>Table1[[#This Row],[Last_Price]]*Table1[[#This Row],[New position]]</f>
        <v>384968.01</v>
      </c>
      <c r="L47" s="45"/>
      <c r="M47" s="2"/>
    </row>
    <row r="48" spans="1:13">
      <c r="A48" s="16" t="s">
        <v>60</v>
      </c>
      <c r="B48" s="16" t="s">
        <v>17</v>
      </c>
      <c r="C48" s="38">
        <v>82824.399999999994</v>
      </c>
      <c r="D48" s="16">
        <v>5</v>
      </c>
      <c r="E48" s="16">
        <v>4</v>
      </c>
      <c r="F48" s="16">
        <f>Table1[[#This Row],[New position]]-Table1[[#This Row],[Old position]]</f>
        <v>-1</v>
      </c>
      <c r="G48" s="24">
        <v>0.23799999999999999</v>
      </c>
      <c r="H48" s="19">
        <v>345464.2</v>
      </c>
      <c r="I48" s="10"/>
      <c r="K48" s="49">
        <f>Table1[[#This Row],[Last_Price]]*Table1[[#This Row],[New position]]</f>
        <v>331297.59999999998</v>
      </c>
      <c r="L48" s="45"/>
      <c r="M48" s="2"/>
    </row>
    <row r="49" spans="1:13">
      <c r="A49" s="16" t="s">
        <v>61</v>
      </c>
      <c r="B49" s="16" t="s">
        <v>17</v>
      </c>
      <c r="C49" s="38">
        <v>45490</v>
      </c>
      <c r="D49" s="16">
        <v>8</v>
      </c>
      <c r="E49" s="16">
        <v>8</v>
      </c>
      <c r="F49" s="16">
        <f>Table1[[#This Row],[New position]]-Table1[[#This Row],[Old position]]</f>
        <v>0</v>
      </c>
      <c r="G49" s="24">
        <v>0.23799999999999999</v>
      </c>
      <c r="H49" s="19">
        <v>345464.2</v>
      </c>
      <c r="I49" s="10"/>
      <c r="K49" s="49">
        <f>Table1[[#This Row],[Last_Price]]*Table1[[#This Row],[New position]]</f>
        <v>363920</v>
      </c>
      <c r="L49" s="45"/>
      <c r="M49" s="2"/>
    </row>
    <row r="50" spans="1:13">
      <c r="A50" s="16" t="s">
        <v>47</v>
      </c>
      <c r="B50" s="16" t="s">
        <v>17</v>
      </c>
      <c r="C50" s="38">
        <v>7554.51</v>
      </c>
      <c r="D50" s="16">
        <v>-95</v>
      </c>
      <c r="E50" s="16">
        <v>-91</v>
      </c>
      <c r="F50" s="16">
        <f>Table1[[#This Row],[New position]]-Table1[[#This Row],[Old position]]</f>
        <v>4</v>
      </c>
      <c r="G50" s="24">
        <v>-0.47599999999999998</v>
      </c>
      <c r="H50" s="19">
        <v>690928.25</v>
      </c>
      <c r="I50" s="48"/>
      <c r="K50" s="49">
        <f>Table1[[#This Row],[Last_Price]]*Table1[[#This Row],[New position]]</f>
        <v>-687460.41</v>
      </c>
      <c r="L50" s="45"/>
      <c r="M50" s="2"/>
    </row>
    <row r="51" spans="1:13">
      <c r="A51" s="16" t="s">
        <v>63</v>
      </c>
      <c r="B51" s="16" t="s">
        <v>17</v>
      </c>
      <c r="C51" s="38">
        <v>84250</v>
      </c>
      <c r="D51" s="16">
        <v>-8</v>
      </c>
      <c r="E51" s="16">
        <v>-8</v>
      </c>
      <c r="F51" s="16">
        <f>Table1[[#This Row],[New position]]-Table1[[#This Row],[Old position]]</f>
        <v>0</v>
      </c>
      <c r="G51" s="24">
        <v>-0.47599999999999998</v>
      </c>
      <c r="H51" s="19">
        <v>690928.25</v>
      </c>
      <c r="I51" s="53"/>
      <c r="K51" s="49">
        <f>Table1[[#This Row],[Last_Price]]*Table1[[#This Row],[New position]]</f>
        <v>-674000</v>
      </c>
      <c r="L51" s="45"/>
      <c r="M51" s="2"/>
    </row>
    <row r="52" spans="1:13">
      <c r="A52" s="16" t="s">
        <v>65</v>
      </c>
      <c r="B52" s="16" t="s">
        <v>17</v>
      </c>
      <c r="C52" s="38">
        <v>92975</v>
      </c>
      <c r="D52" s="16">
        <v>-8</v>
      </c>
      <c r="E52" s="16">
        <v>-7</v>
      </c>
      <c r="F52" s="16">
        <f>Table1[[#This Row],[New position]]-Table1[[#This Row],[Old position]]</f>
        <v>1</v>
      </c>
      <c r="G52" s="24">
        <v>-0.47599999999999998</v>
      </c>
      <c r="H52" s="19">
        <v>690928.25</v>
      </c>
      <c r="I52" s="10"/>
      <c r="K52" s="49">
        <f>Table1[[#This Row],[Last_Price]]*Table1[[#This Row],[New position]]</f>
        <v>-650825</v>
      </c>
      <c r="L52" s="45"/>
      <c r="M52" s="2"/>
    </row>
    <row r="53" spans="1:13">
      <c r="A53" s="16" t="s">
        <v>66</v>
      </c>
      <c r="B53" s="16" t="s">
        <v>17</v>
      </c>
      <c r="C53" s="38">
        <v>75702.22</v>
      </c>
      <c r="D53" s="16">
        <v>-9</v>
      </c>
      <c r="E53" s="16">
        <v>-9</v>
      </c>
      <c r="F53" s="16">
        <f>Table1[[#This Row],[New position]]-Table1[[#This Row],[Old position]]</f>
        <v>0</v>
      </c>
      <c r="G53" s="24">
        <v>-0.47599999999999998</v>
      </c>
      <c r="H53" s="19">
        <v>690928.25</v>
      </c>
      <c r="I53" s="10"/>
      <c r="K53" s="49">
        <f>Table1[[#This Row],[Last_Price]]*Table1[[#This Row],[New position]]</f>
        <v>-681319.98</v>
      </c>
      <c r="L53" s="45"/>
      <c r="M53" s="2"/>
    </row>
    <row r="54" spans="1:13">
      <c r="A54" s="16" t="s">
        <v>67</v>
      </c>
      <c r="B54" s="16" t="s">
        <v>17</v>
      </c>
      <c r="C54" s="38">
        <v>40520</v>
      </c>
      <c r="D54" s="16">
        <v>-18</v>
      </c>
      <c r="E54" s="16">
        <v>-17</v>
      </c>
      <c r="F54" s="16">
        <f>Table1[[#This Row],[New position]]-Table1[[#This Row],[Old position]]</f>
        <v>1</v>
      </c>
      <c r="G54" s="24">
        <v>-0.47599999999999998</v>
      </c>
      <c r="H54" s="19">
        <v>690928.25</v>
      </c>
      <c r="I54" s="10"/>
      <c r="K54" s="49">
        <f>Table1[[#This Row],[Last_Price]]*Table1[[#This Row],[New position]]</f>
        <v>-688840</v>
      </c>
      <c r="L54" s="45"/>
      <c r="M54" s="2"/>
    </row>
    <row r="55" spans="1:13">
      <c r="A55" s="16" t="s">
        <v>72</v>
      </c>
      <c r="B55" s="16" t="s">
        <v>17</v>
      </c>
      <c r="C55" s="38">
        <v>28737.5</v>
      </c>
      <c r="D55" s="16">
        <v>0</v>
      </c>
      <c r="E55" s="16">
        <v>-24</v>
      </c>
      <c r="F55" s="16">
        <f>Table1[[#This Row],[New position]]-Table1[[#This Row],[Old position]]</f>
        <v>-24</v>
      </c>
      <c r="G55" s="24">
        <v>-0.47599999999999998</v>
      </c>
      <c r="H55" s="19">
        <v>690928.25</v>
      </c>
      <c r="I55" s="48"/>
      <c r="K55" s="49">
        <f>Table1[[#This Row],[Last_Price]]*Table1[[#This Row],[New position]]</f>
        <v>-689700</v>
      </c>
      <c r="L55" s="45"/>
      <c r="M55" s="2"/>
    </row>
    <row r="56" spans="1:13">
      <c r="A56" s="16" t="s">
        <v>73</v>
      </c>
      <c r="B56" s="16" t="s">
        <v>17</v>
      </c>
      <c r="C56" s="38">
        <v>22990</v>
      </c>
      <c r="D56" s="16">
        <v>0</v>
      </c>
      <c r="E56" s="16">
        <v>-30</v>
      </c>
      <c r="F56" s="16">
        <f>Table1[[#This Row],[New position]]-Table1[[#This Row],[Old position]]</f>
        <v>-30</v>
      </c>
      <c r="G56" s="24">
        <v>-0.47599999999999998</v>
      </c>
      <c r="H56" s="19">
        <v>690928.25</v>
      </c>
      <c r="I56" s="53"/>
      <c r="K56" s="49">
        <f>Table1[[#This Row],[Last_Price]]*Table1[[#This Row],[New position]]</f>
        <v>-689700</v>
      </c>
      <c r="L56" s="45"/>
      <c r="M56" s="2"/>
    </row>
    <row r="57" spans="1:13">
      <c r="A57" s="16" t="s">
        <v>62</v>
      </c>
      <c r="B57" s="16" t="s">
        <v>17</v>
      </c>
      <c r="C57" s="38">
        <v>61339.64</v>
      </c>
      <c r="D57" s="16">
        <v>-11</v>
      </c>
      <c r="E57" s="16">
        <v>0</v>
      </c>
      <c r="F57" s="16">
        <f>Table1[[#This Row],[New position]]-Table1[[#This Row],[Old position]]</f>
        <v>11</v>
      </c>
      <c r="G57" s="24">
        <v>0</v>
      </c>
      <c r="H57" s="19">
        <v>0</v>
      </c>
      <c r="I57" s="10"/>
      <c r="K57" s="49">
        <f>Table1[[#This Row],[Last_Price]]*Table1[[#This Row],[New position]]</f>
        <v>0</v>
      </c>
      <c r="L57" s="45"/>
      <c r="M57" s="2"/>
    </row>
    <row r="58" spans="1:13">
      <c r="A58" s="16" t="s">
        <v>64</v>
      </c>
      <c r="B58" s="16" t="s">
        <v>17</v>
      </c>
      <c r="C58" s="38">
        <v>43365</v>
      </c>
      <c r="D58" s="16">
        <v>-16</v>
      </c>
      <c r="E58" s="16">
        <v>0</v>
      </c>
      <c r="F58" s="16">
        <f>Table1[[#This Row],[New position]]-Table1[[#This Row],[Old position]]</f>
        <v>16</v>
      </c>
      <c r="G58" s="24">
        <v>0</v>
      </c>
      <c r="H58" s="19">
        <v>0</v>
      </c>
      <c r="I58" s="10"/>
      <c r="K58" s="49">
        <f>Table1[[#This Row],[Last_Price]]*Table1[[#This Row],[New position]]</f>
        <v>0</v>
      </c>
      <c r="L58" s="45"/>
      <c r="M58" s="2"/>
    </row>
    <row r="59" spans="1:13">
      <c r="A59" s="16"/>
      <c r="B59" s="16"/>
      <c r="C59" s="38"/>
      <c r="D59" s="16"/>
      <c r="E59" s="16"/>
      <c r="F59" s="16"/>
      <c r="G59" s="24">
        <f>100 - SUM(G11:G49)+G56*7</f>
        <v>4.9999999999750244E-3</v>
      </c>
      <c r="H59" s="19"/>
      <c r="I59" s="10"/>
      <c r="K59" s="49"/>
    </row>
    <row r="60" spans="1:13">
      <c r="A60" s="16" t="s">
        <v>24</v>
      </c>
      <c r="B60" s="16"/>
      <c r="C60" s="38"/>
      <c r="D60" s="16">
        <v>0</v>
      </c>
      <c r="E60" s="16">
        <v>0</v>
      </c>
      <c r="F60" s="16">
        <v>0</v>
      </c>
      <c r="G60" s="42"/>
      <c r="H60" s="19"/>
      <c r="I60" s="10"/>
      <c r="K60" s="49"/>
    </row>
    <row r="61" spans="1:13">
      <c r="A61" s="41"/>
      <c r="B61" s="9" t="s">
        <v>27</v>
      </c>
      <c r="D61" s="6"/>
      <c r="E61" s="9" t="s">
        <v>25</v>
      </c>
      <c r="F61" s="1"/>
      <c r="G61" s="40"/>
      <c r="H61" s="3" t="s">
        <v>3</v>
      </c>
      <c r="I61" s="8"/>
      <c r="K61" s="49"/>
    </row>
    <row r="62" spans="1:13">
      <c r="B62" s="9" t="s">
        <v>2</v>
      </c>
      <c r="D62" s="6"/>
      <c r="E62" s="9" t="s">
        <v>26</v>
      </c>
      <c r="F62" s="1"/>
      <c r="G62" s="40"/>
      <c r="H62" s="3" t="s">
        <v>4</v>
      </c>
    </row>
    <row r="63" spans="1:13">
      <c r="B63" s="4"/>
      <c r="C63"/>
      <c r="D63" s="1"/>
      <c r="E63" s="4"/>
      <c r="F63" s="40"/>
      <c r="H63" s="5"/>
      <c r="K63" s="43"/>
    </row>
    <row r="64" spans="1:13">
      <c r="C6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6DF8-1C7A-46C1-8C9E-57B04ECB95A2}">
  <dimension ref="A1:P64"/>
  <sheetViews>
    <sheetView zoomScale="96" zoomScaleNormal="96" workbookViewId="0">
      <selection activeCell="B11" sqref="B11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44767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3.7208096424715023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(C8-SUM(H29:H40))/C7</f>
        <v>1.7183373462300953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38995521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38995521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SUM(ABS(Table13[Target allocation ($)]))</f>
        <v>145094910.54999995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13" s="2" customFormat="1">
      <c r="A11" s="16" t="s">
        <v>29</v>
      </c>
      <c r="B11" s="16" t="s">
        <v>16</v>
      </c>
      <c r="C11" s="38">
        <v>44.02</v>
      </c>
      <c r="D11" s="16">
        <v>11434</v>
      </c>
      <c r="E11" s="16">
        <v>10987</v>
      </c>
      <c r="F11" s="16">
        <f>Table13[[#This Row],[New position]]-Table13[[#This Row],[Old position]]</f>
        <v>-447</v>
      </c>
      <c r="G11" s="24">
        <v>0.33300000000000002</v>
      </c>
      <c r="H11" s="19">
        <v>483649.7</v>
      </c>
      <c r="I11" s="10"/>
      <c r="J11"/>
      <c r="K11" s="49">
        <f>Table13[[#This Row],[Last_Price]]*Table13[[#This Row],[New position]]</f>
        <v>483647.74000000005</v>
      </c>
      <c r="L11" s="45"/>
    </row>
    <row r="12" spans="1:13">
      <c r="A12" s="16" t="s">
        <v>30</v>
      </c>
      <c r="B12" s="16" t="s">
        <v>16</v>
      </c>
      <c r="C12" s="38">
        <v>330.44</v>
      </c>
      <c r="D12" s="16">
        <v>1509</v>
      </c>
      <c r="E12" s="16">
        <v>1509</v>
      </c>
      <c r="F12" s="16">
        <f>Table13[[#This Row],[New position]]-Table13[[#This Row],[Old position]]</f>
        <v>0</v>
      </c>
      <c r="G12" s="24">
        <v>0.33300000000000002</v>
      </c>
      <c r="H12" s="19">
        <v>483649.7</v>
      </c>
      <c r="I12" s="10"/>
      <c r="K12" s="49">
        <f>Table13[[#This Row],[Last_Price]]*Table13[[#This Row],[New position]]</f>
        <v>498633.96</v>
      </c>
      <c r="L12" s="45"/>
      <c r="M12" s="2"/>
    </row>
    <row r="13" spans="1:13">
      <c r="A13" s="16" t="s">
        <v>31</v>
      </c>
      <c r="B13" s="16" t="s">
        <v>16</v>
      </c>
      <c r="C13" s="38">
        <v>148.47</v>
      </c>
      <c r="D13" s="16">
        <v>3348</v>
      </c>
      <c r="E13" s="16">
        <v>3348</v>
      </c>
      <c r="F13" s="16">
        <f>Table13[[#This Row],[New position]]-Table13[[#This Row],[Old position]]</f>
        <v>0</v>
      </c>
      <c r="G13" s="24">
        <v>0.33300000000000002</v>
      </c>
      <c r="H13" s="19">
        <v>483649.7</v>
      </c>
      <c r="I13" s="10"/>
      <c r="K13" s="49">
        <f>Table13[[#This Row],[Last_Price]]*Table13[[#This Row],[New position]]</f>
        <v>497077.56</v>
      </c>
      <c r="L13" s="45"/>
      <c r="M13" s="2"/>
    </row>
    <row r="14" spans="1:13">
      <c r="A14" s="16" t="s">
        <v>32</v>
      </c>
      <c r="B14" s="16" t="s">
        <v>16</v>
      </c>
      <c r="C14" s="38">
        <v>92.44</v>
      </c>
      <c r="D14" s="16">
        <v>5446</v>
      </c>
      <c r="E14" s="16">
        <v>5232</v>
      </c>
      <c r="F14" s="16">
        <f>Table13[[#This Row],[New position]]-Table13[[#This Row],[Old position]]</f>
        <v>-214</v>
      </c>
      <c r="G14" s="24">
        <v>0.33300000000000002</v>
      </c>
      <c r="H14" s="19">
        <v>483649.7</v>
      </c>
      <c r="I14" s="10"/>
      <c r="K14" s="49">
        <f>Table13[[#This Row],[Last_Price]]*Table13[[#This Row],[New position]]</f>
        <v>483646.08</v>
      </c>
      <c r="L14" s="45"/>
      <c r="M14" s="2"/>
    </row>
    <row r="15" spans="1:13">
      <c r="A15" s="16" t="s">
        <v>33</v>
      </c>
      <c r="B15" s="16" t="s">
        <v>16</v>
      </c>
      <c r="C15" s="38">
        <v>154.24</v>
      </c>
      <c r="D15" s="16">
        <v>3154</v>
      </c>
      <c r="E15" s="16">
        <v>3154</v>
      </c>
      <c r="F15" s="16">
        <f>Table13[[#This Row],[New position]]-Table13[[#This Row],[Old position]]</f>
        <v>0</v>
      </c>
      <c r="G15" s="24">
        <v>0.33300000000000002</v>
      </c>
      <c r="H15" s="19">
        <v>483649.7</v>
      </c>
      <c r="I15" s="10"/>
      <c r="K15" s="49">
        <f>Table13[[#This Row],[Last_Price]]*Table13[[#This Row],[New position]]</f>
        <v>486472.96000000002</v>
      </c>
      <c r="L15" s="45"/>
      <c r="M15" s="2"/>
    </row>
    <row r="16" spans="1:13">
      <c r="A16" s="16" t="s">
        <v>34</v>
      </c>
      <c r="B16" s="16" t="s">
        <v>16</v>
      </c>
      <c r="C16" s="38">
        <v>73</v>
      </c>
      <c r="D16" s="16">
        <v>6772</v>
      </c>
      <c r="E16" s="16">
        <v>6772</v>
      </c>
      <c r="F16" s="16">
        <f>Table13[[#This Row],[New position]]-Table13[[#This Row],[Old position]]</f>
        <v>0</v>
      </c>
      <c r="G16" s="55">
        <v>0.33300000000000002</v>
      </c>
      <c r="H16" s="19">
        <v>483649.7</v>
      </c>
      <c r="I16" s="10"/>
      <c r="K16" s="49">
        <f>Table13[[#This Row],[Last_Price]]*Table13[[#This Row],[New position]]</f>
        <v>494356</v>
      </c>
      <c r="L16" s="45"/>
      <c r="M16" s="2"/>
    </row>
    <row r="17" spans="1:16">
      <c r="A17" s="16" t="s">
        <v>35</v>
      </c>
      <c r="B17" s="16" t="s">
        <v>16</v>
      </c>
      <c r="C17" s="38">
        <v>94.35</v>
      </c>
      <c r="D17" s="16">
        <v>5331</v>
      </c>
      <c r="E17" s="16">
        <v>5126</v>
      </c>
      <c r="F17" s="16">
        <f>Table13[[#This Row],[New position]]-Table13[[#This Row],[Old position]]</f>
        <v>-205</v>
      </c>
      <c r="G17" s="24">
        <v>0.33300000000000002</v>
      </c>
      <c r="H17" s="19">
        <v>483649.7</v>
      </c>
      <c r="I17" s="10"/>
      <c r="K17" s="49">
        <f>Table13[[#This Row],[Last_Price]]*Table13[[#This Row],[New position]]</f>
        <v>483638.1</v>
      </c>
      <c r="L17" s="45"/>
      <c r="M17" s="2"/>
    </row>
    <row r="18" spans="1:16">
      <c r="A18" s="16" t="s">
        <v>36</v>
      </c>
      <c r="B18" s="16" t="s">
        <v>16</v>
      </c>
      <c r="C18" s="38">
        <v>111.19</v>
      </c>
      <c r="D18" s="16">
        <v>4445</v>
      </c>
      <c r="E18" s="16">
        <v>0</v>
      </c>
      <c r="F18" s="16">
        <f>Table13[[#This Row],[New position]]-Table13[[#This Row],[Old position]]</f>
        <v>-4445</v>
      </c>
      <c r="G18" s="24">
        <v>0</v>
      </c>
      <c r="H18" s="19">
        <v>0</v>
      </c>
      <c r="I18" s="10"/>
      <c r="K18" s="49">
        <f>Table13[[#This Row],[Last_Price]]*Table13[[#This Row],[New position]]</f>
        <v>0</v>
      </c>
      <c r="L18" s="45"/>
      <c r="M18" s="2"/>
    </row>
    <row r="19" spans="1:16">
      <c r="A19" s="16" t="s">
        <v>37</v>
      </c>
      <c r="B19" s="16" t="s">
        <v>16</v>
      </c>
      <c r="C19" s="38">
        <v>394.74</v>
      </c>
      <c r="D19" s="16">
        <v>1248</v>
      </c>
      <c r="E19" s="16">
        <v>1248</v>
      </c>
      <c r="F19" s="16">
        <f>Table13[[#This Row],[New position]]-Table13[[#This Row],[Old position]]</f>
        <v>0</v>
      </c>
      <c r="G19" s="24">
        <v>0.33300000000000002</v>
      </c>
      <c r="H19" s="19">
        <v>483649.7</v>
      </c>
      <c r="I19" s="44"/>
      <c r="K19" s="49">
        <f>Table13[[#This Row],[Last_Price]]*Table13[[#This Row],[New position]]</f>
        <v>492635.52</v>
      </c>
      <c r="L19" s="45"/>
      <c r="M19" s="2"/>
    </row>
    <row r="20" spans="1:16">
      <c r="A20" s="16" t="s">
        <v>40</v>
      </c>
      <c r="B20" s="16" t="s">
        <v>16</v>
      </c>
      <c r="C20" s="38">
        <v>451.85</v>
      </c>
      <c r="D20" s="16">
        <v>1090</v>
      </c>
      <c r="E20" s="16">
        <v>1090</v>
      </c>
      <c r="F20" s="16">
        <f>Table13[[#This Row],[New position]]-Table13[[#This Row],[Old position]]</f>
        <v>0</v>
      </c>
      <c r="G20" s="24">
        <v>0.33300000000000002</v>
      </c>
      <c r="H20" s="19">
        <v>483649.7</v>
      </c>
      <c r="I20" s="10"/>
      <c r="K20" s="49">
        <f>Table13[[#This Row],[Last_Price]]*Table13[[#This Row],[New position]]</f>
        <v>492516.5</v>
      </c>
      <c r="L20" s="45"/>
      <c r="M20" s="2"/>
      <c r="P20" s="50"/>
    </row>
    <row r="21" spans="1:16">
      <c r="A21" s="16" t="s">
        <v>42</v>
      </c>
      <c r="B21" s="16" t="s">
        <v>16</v>
      </c>
      <c r="C21" s="38">
        <v>215.92</v>
      </c>
      <c r="D21" s="16">
        <v>2291</v>
      </c>
      <c r="E21" s="16">
        <v>2291</v>
      </c>
      <c r="F21" s="16">
        <f>Table13[[#This Row],[New position]]-Table13[[#This Row],[Old position]]</f>
        <v>0</v>
      </c>
      <c r="G21" s="24">
        <v>0.33300000000000002</v>
      </c>
      <c r="H21" s="19">
        <v>483649.7</v>
      </c>
      <c r="I21" s="10"/>
      <c r="K21" s="49">
        <f>Table13[[#This Row],[Last_Price]]*Table13[[#This Row],[New position]]</f>
        <v>494672.72</v>
      </c>
      <c r="L21" s="45"/>
      <c r="M21" s="2"/>
    </row>
    <row r="22" spans="1:16">
      <c r="A22" s="16" t="s">
        <v>45</v>
      </c>
      <c r="B22" s="16" t="s">
        <v>16</v>
      </c>
      <c r="C22" s="38">
        <v>245.95</v>
      </c>
      <c r="D22" s="16">
        <v>2012</v>
      </c>
      <c r="E22" s="16">
        <v>2012</v>
      </c>
      <c r="F22" s="16">
        <f>Table13[[#This Row],[New position]]-Table13[[#This Row],[Old position]]</f>
        <v>0</v>
      </c>
      <c r="G22" s="24">
        <v>0.33300000000000002</v>
      </c>
      <c r="H22" s="19">
        <v>483649.7</v>
      </c>
      <c r="I22" s="10"/>
      <c r="K22" s="49">
        <f>Table13[[#This Row],[Last_Price]]*Table13[[#This Row],[New position]]</f>
        <v>494851.39999999997</v>
      </c>
      <c r="L22" s="45"/>
      <c r="M22" s="2"/>
    </row>
    <row r="23" spans="1:16">
      <c r="A23" s="16" t="s">
        <v>46</v>
      </c>
      <c r="B23" s="16" t="s">
        <v>16</v>
      </c>
      <c r="C23" s="38">
        <v>172.27</v>
      </c>
      <c r="D23" s="16">
        <v>2887</v>
      </c>
      <c r="E23" s="16">
        <v>0</v>
      </c>
      <c r="F23" s="16">
        <f>Table13[[#This Row],[New position]]-Table13[[#This Row],[Old position]]</f>
        <v>-2887</v>
      </c>
      <c r="G23" s="24">
        <v>0</v>
      </c>
      <c r="H23" s="19">
        <v>0</v>
      </c>
      <c r="I23" s="10"/>
      <c r="K23" s="49">
        <f>Table13[[#This Row],[Last_Price]]*Table13[[#This Row],[New position]]</f>
        <v>0</v>
      </c>
      <c r="L23" s="45"/>
      <c r="M23" s="2"/>
    </row>
    <row r="24" spans="1:16">
      <c r="A24" s="16" t="s">
        <v>49</v>
      </c>
      <c r="B24" s="16" t="s">
        <v>16</v>
      </c>
      <c r="C24" s="38">
        <v>90.11</v>
      </c>
      <c r="D24" s="16">
        <v>5487</v>
      </c>
      <c r="E24" s="16">
        <v>5487</v>
      </c>
      <c r="F24" s="16">
        <f>Table13[[#This Row],[New position]]-Table13[[#This Row],[Old position]]</f>
        <v>0</v>
      </c>
      <c r="G24" s="24">
        <v>0.33300000000000002</v>
      </c>
      <c r="H24" s="19">
        <v>483649.7</v>
      </c>
      <c r="I24" s="10"/>
      <c r="K24" s="49">
        <f>Table13[[#This Row],[Last_Price]]*Table13[[#This Row],[New position]]</f>
        <v>494433.57</v>
      </c>
      <c r="L24" s="45"/>
      <c r="M24" s="2"/>
    </row>
    <row r="25" spans="1:16">
      <c r="A25" s="16" t="s">
        <v>54</v>
      </c>
      <c r="B25" s="16" t="s">
        <v>16</v>
      </c>
      <c r="C25" s="38">
        <v>73.63</v>
      </c>
      <c r="D25" s="16">
        <v>6766</v>
      </c>
      <c r="E25" s="16">
        <v>6766</v>
      </c>
      <c r="F25" s="16">
        <f>Table13[[#This Row],[New position]]-Table13[[#This Row],[Old position]]</f>
        <v>0</v>
      </c>
      <c r="G25" s="24">
        <v>0.33300000000000002</v>
      </c>
      <c r="H25" s="19">
        <v>483644.91</v>
      </c>
      <c r="I25" s="10"/>
      <c r="K25" s="49">
        <f>Table13[[#This Row],[Last_Price]]*Table13[[#This Row],[New position]]</f>
        <v>498180.57999999996</v>
      </c>
      <c r="L25" s="45"/>
      <c r="M25" s="2"/>
    </row>
    <row r="26" spans="1:16">
      <c r="A26" s="16" t="s">
        <v>69</v>
      </c>
      <c r="B26" s="16" t="s">
        <v>16</v>
      </c>
      <c r="C26" s="38">
        <v>488.97</v>
      </c>
      <c r="D26" s="16">
        <v>0</v>
      </c>
      <c r="E26" s="16">
        <v>989</v>
      </c>
      <c r="F26" s="16">
        <f>Table13[[#This Row],[New position]]-Table13[[#This Row],[Old position]]</f>
        <v>989</v>
      </c>
      <c r="G26" s="24">
        <v>0.33300000000000002</v>
      </c>
      <c r="H26" s="19">
        <v>483644.91</v>
      </c>
      <c r="I26" s="20"/>
      <c r="K26" s="49">
        <f>Table13[[#This Row],[Last_Price]]*Table13[[#This Row],[New position]]</f>
        <v>483591.33</v>
      </c>
      <c r="L26" s="45"/>
      <c r="M26" s="2"/>
    </row>
    <row r="27" spans="1:16">
      <c r="A27" s="16" t="s">
        <v>70</v>
      </c>
      <c r="B27" s="16" t="s">
        <v>16</v>
      </c>
      <c r="C27" s="38">
        <v>172.01</v>
      </c>
      <c r="D27" s="16">
        <v>0</v>
      </c>
      <c r="E27" s="16">
        <v>2812</v>
      </c>
      <c r="F27" s="16">
        <f>Table13[[#This Row],[New position]]-Table13[[#This Row],[Old position]]</f>
        <v>2812</v>
      </c>
      <c r="G27" s="24">
        <v>0.33300000000000002</v>
      </c>
      <c r="H27" s="19">
        <v>483644.91</v>
      </c>
      <c r="I27" s="10"/>
      <c r="K27" s="49">
        <f>Table13[[#This Row],[Last_Price]]*Table13[[#This Row],[New position]]</f>
        <v>483692.12</v>
      </c>
      <c r="L27" s="45"/>
      <c r="M27" s="2"/>
    </row>
    <row r="28" spans="1:16">
      <c r="A28" s="16" t="s">
        <v>13</v>
      </c>
      <c r="B28" s="16" t="s">
        <v>16</v>
      </c>
      <c r="C28" s="38">
        <v>303.32</v>
      </c>
      <c r="D28" s="16">
        <v>144486</v>
      </c>
      <c r="E28" s="16">
        <v>144486</v>
      </c>
      <c r="F28" s="16">
        <f>Table13[[#This Row],[New position]]-Table13[[#This Row],[Old position]]</f>
        <v>0</v>
      </c>
      <c r="G28" s="24">
        <v>30</v>
      </c>
      <c r="H28" s="19">
        <v>43528477.350000001</v>
      </c>
      <c r="I28" s="10"/>
      <c r="K28" s="49">
        <f>Table13[[#This Row],[Last_Price]]*Table13[[#This Row],[New position]]</f>
        <v>43825493.519999996</v>
      </c>
      <c r="L28" s="45"/>
      <c r="M28" s="2"/>
    </row>
    <row r="29" spans="1:16">
      <c r="A29" s="16" t="s">
        <v>23</v>
      </c>
      <c r="B29" s="16" t="s">
        <v>16</v>
      </c>
      <c r="C29" s="38">
        <v>71.61</v>
      </c>
      <c r="D29" s="16">
        <v>20780</v>
      </c>
      <c r="E29" s="16">
        <v>20780</v>
      </c>
      <c r="F29" s="16">
        <f>Table13[[#This Row],[New position]]-Table13[[#This Row],[Old position]]</f>
        <v>0</v>
      </c>
      <c r="G29" s="24">
        <v>1</v>
      </c>
      <c r="H29" s="38">
        <v>1450949.24</v>
      </c>
      <c r="I29" s="10"/>
      <c r="K29" s="49">
        <f>Table13[[#This Row],[Last_Price]]*Table13[[#This Row],[New position]]</f>
        <v>1488055.8</v>
      </c>
      <c r="L29" s="45"/>
      <c r="M29" s="2"/>
    </row>
    <row r="30" spans="1:16">
      <c r="A30" s="16" t="s">
        <v>38</v>
      </c>
      <c r="B30" s="16" t="s">
        <v>16</v>
      </c>
      <c r="C30" s="38">
        <v>33.1</v>
      </c>
      <c r="D30" s="16">
        <v>44455</v>
      </c>
      <c r="E30" s="16">
        <v>44455</v>
      </c>
      <c r="F30" s="16">
        <f>Table13[[#This Row],[New position]]-Table13[[#This Row],[Old position]]</f>
        <v>0</v>
      </c>
      <c r="G30" s="24">
        <v>1</v>
      </c>
      <c r="H30" s="19">
        <v>1450949.24</v>
      </c>
      <c r="I30" s="48"/>
      <c r="K30" s="49">
        <f>Table13[[#This Row],[Last_Price]]*Table13[[#This Row],[New position]]</f>
        <v>1471460.5</v>
      </c>
      <c r="L30" s="45"/>
      <c r="M30" s="2"/>
    </row>
    <row r="31" spans="1:16">
      <c r="A31" s="16" t="s">
        <v>55</v>
      </c>
      <c r="B31" s="16" t="s">
        <v>16</v>
      </c>
      <c r="C31" s="38">
        <v>22.97</v>
      </c>
      <c r="D31" s="16">
        <v>333583</v>
      </c>
      <c r="E31" s="16">
        <v>333583</v>
      </c>
      <c r="F31" s="16">
        <f>Table13[[#This Row],[New position]]-Table13[[#This Row],[Old position]]</f>
        <v>0</v>
      </c>
      <c r="G31" s="24">
        <v>5.1820000000000004</v>
      </c>
      <c r="H31" s="19">
        <v>7518555.2000000002</v>
      </c>
      <c r="I31" s="53"/>
      <c r="K31" s="49">
        <f>Table13[[#This Row],[Last_Price]]*Table13[[#This Row],[New position]]</f>
        <v>7662401.5099999998</v>
      </c>
      <c r="L31" s="45"/>
      <c r="M31" s="2"/>
    </row>
    <row r="32" spans="1:16">
      <c r="A32" s="16" t="s">
        <v>56</v>
      </c>
      <c r="B32" s="16" t="s">
        <v>16</v>
      </c>
      <c r="C32" s="38">
        <v>51.32</v>
      </c>
      <c r="D32" s="16">
        <v>148534</v>
      </c>
      <c r="E32" s="16">
        <v>148534</v>
      </c>
      <c r="F32" s="16">
        <f>Table13[[#This Row],[New position]]-Table13[[#This Row],[Old position]]</f>
        <v>0</v>
      </c>
      <c r="G32" s="24">
        <v>5.1820000000000004</v>
      </c>
      <c r="H32" s="19">
        <v>7518555.2000000002</v>
      </c>
      <c r="I32" s="10"/>
      <c r="K32" s="49">
        <f>Table13[[#This Row],[Last_Price]]*Table13[[#This Row],[New position]]</f>
        <v>7622764.8799999999</v>
      </c>
      <c r="L32" s="45"/>
      <c r="M32" s="2"/>
    </row>
    <row r="33" spans="1:13">
      <c r="A33" s="16" t="s">
        <v>48</v>
      </c>
      <c r="B33" s="16" t="s">
        <v>17</v>
      </c>
      <c r="C33" s="38">
        <v>112984.38</v>
      </c>
      <c r="D33" s="16">
        <v>68</v>
      </c>
      <c r="E33" s="16">
        <v>68</v>
      </c>
      <c r="F33" s="16">
        <f>Table13[[#This Row],[New position]]-Table13[[#This Row],[Old position]]</f>
        <v>0</v>
      </c>
      <c r="G33" s="24">
        <v>5.1820000000000004</v>
      </c>
      <c r="H33" s="19">
        <v>7518555.2000000002</v>
      </c>
      <c r="I33" s="10"/>
      <c r="K33" s="49">
        <f>Table13[[#This Row],[Last_Price]]*Table13[[#This Row],[New position]]</f>
        <v>7682937.8399999999</v>
      </c>
      <c r="L33" s="45"/>
      <c r="M33" s="2"/>
    </row>
    <row r="34" spans="1:13">
      <c r="A34" s="16" t="s">
        <v>50</v>
      </c>
      <c r="B34" s="16" t="s">
        <v>17</v>
      </c>
      <c r="C34" s="38">
        <v>119859.38</v>
      </c>
      <c r="D34" s="16">
        <v>64</v>
      </c>
      <c r="E34" s="16">
        <v>64</v>
      </c>
      <c r="F34" s="16">
        <f>Table13[[#This Row],[New position]]-Table13[[#This Row],[Old position]]</f>
        <v>0</v>
      </c>
      <c r="G34" s="24">
        <v>5.1820000000000004</v>
      </c>
      <c r="H34" s="19">
        <v>7518555.2000000002</v>
      </c>
      <c r="I34" s="10"/>
      <c r="K34" s="49">
        <f>Table13[[#This Row],[Last_Price]]*Table13[[#This Row],[New position]]</f>
        <v>7671000.3200000003</v>
      </c>
      <c r="L34" s="45"/>
      <c r="M34" s="2"/>
    </row>
    <row r="35" spans="1:13">
      <c r="A35" s="16" t="s">
        <v>57</v>
      </c>
      <c r="B35" s="16" t="s">
        <v>17</v>
      </c>
      <c r="C35" s="38">
        <v>129515.63</v>
      </c>
      <c r="D35" s="16">
        <v>59</v>
      </c>
      <c r="E35" s="16">
        <v>59</v>
      </c>
      <c r="F35" s="16">
        <f>Table13[[#This Row],[New position]]-Table13[[#This Row],[Old position]]</f>
        <v>0</v>
      </c>
      <c r="G35" s="24">
        <v>5.1820000000000004</v>
      </c>
      <c r="H35" s="19">
        <v>7518555.2000000002</v>
      </c>
      <c r="I35" s="48"/>
      <c r="K35" s="49">
        <f>Table13[[#This Row],[Last_Price]]*Table13[[#This Row],[New position]]</f>
        <v>7641422.1699999999</v>
      </c>
      <c r="L35" s="45"/>
      <c r="M35" s="2"/>
    </row>
    <row r="36" spans="1:13">
      <c r="A36" s="16" t="s">
        <v>51</v>
      </c>
      <c r="B36" s="16" t="s">
        <v>17</v>
      </c>
      <c r="C36" s="38">
        <v>141812.5</v>
      </c>
      <c r="D36" s="16">
        <v>54</v>
      </c>
      <c r="E36" s="16">
        <v>54</v>
      </c>
      <c r="F36" s="16">
        <f>Table13[[#This Row],[New position]]-Table13[[#This Row],[Old position]]</f>
        <v>0</v>
      </c>
      <c r="G36" s="24">
        <v>5.1820000000000004</v>
      </c>
      <c r="H36" s="19">
        <v>7518555.2000000002</v>
      </c>
      <c r="I36" s="53"/>
      <c r="K36" s="49">
        <f>Table13[[#This Row],[Last_Price]]*Table13[[#This Row],[New position]]</f>
        <v>7657875</v>
      </c>
      <c r="L36" s="45"/>
      <c r="M36" s="2"/>
    </row>
    <row r="37" spans="1:13">
      <c r="A37" s="16" t="s">
        <v>52</v>
      </c>
      <c r="B37" s="16" t="s">
        <v>17</v>
      </c>
      <c r="C37" s="38">
        <v>112229.32</v>
      </c>
      <c r="D37" s="16">
        <v>68</v>
      </c>
      <c r="E37" s="16">
        <v>68</v>
      </c>
      <c r="F37" s="16">
        <f>Table13[[#This Row],[New position]]-Table13[[#This Row],[Old position]]</f>
        <v>0</v>
      </c>
      <c r="G37" s="24">
        <v>5.1820000000000004</v>
      </c>
      <c r="H37" s="19">
        <v>7518555.2000000002</v>
      </c>
      <c r="I37" s="10"/>
      <c r="K37" s="49">
        <f>Table13[[#This Row],[Last_Price]]*Table13[[#This Row],[New position]]</f>
        <v>7631593.7600000007</v>
      </c>
      <c r="L37" s="45"/>
      <c r="M37" s="2"/>
    </row>
    <row r="38" spans="1:13">
      <c r="A38" s="16" t="s">
        <v>71</v>
      </c>
      <c r="B38" s="16" t="s">
        <v>17</v>
      </c>
      <c r="C38" s="38">
        <v>157946.53</v>
      </c>
      <c r="D38" s="16">
        <v>0</v>
      </c>
      <c r="E38" s="16">
        <v>48</v>
      </c>
      <c r="F38" s="16">
        <f>Table13[[#This Row],[New position]]-Table13[[#This Row],[Old position]]</f>
        <v>48</v>
      </c>
      <c r="G38" s="24">
        <v>5.1820000000000004</v>
      </c>
      <c r="H38" s="19">
        <v>7518555.2000000002</v>
      </c>
      <c r="I38" s="10"/>
      <c r="K38" s="49">
        <f>Table13[[#This Row],[Last_Price]]*Table13[[#This Row],[New position]]</f>
        <v>7581433.4399999995</v>
      </c>
      <c r="L38" s="45"/>
      <c r="M38" s="2"/>
    </row>
    <row r="39" spans="1:13">
      <c r="A39" s="16" t="s">
        <v>53</v>
      </c>
      <c r="B39" s="16" t="s">
        <v>17</v>
      </c>
      <c r="C39" s="38">
        <v>79943.05</v>
      </c>
      <c r="D39" s="16">
        <v>95</v>
      </c>
      <c r="E39" s="16">
        <v>95</v>
      </c>
      <c r="F39" s="16">
        <f>Table13[[#This Row],[New position]]-Table13[[#This Row],[Old position]]</f>
        <v>0</v>
      </c>
      <c r="G39" s="24">
        <v>5.1820000000000004</v>
      </c>
      <c r="H39" s="19">
        <v>7518555.2000000002</v>
      </c>
      <c r="I39" s="56"/>
      <c r="K39" s="49">
        <f>Table13[[#This Row],[Last_Price]]*Table13[[#This Row],[New position]]</f>
        <v>7594589.75</v>
      </c>
      <c r="L39" s="45"/>
      <c r="M39" s="2"/>
    </row>
    <row r="40" spans="1:13">
      <c r="A40" s="16" t="s">
        <v>58</v>
      </c>
      <c r="B40" s="16" t="s">
        <v>17</v>
      </c>
      <c r="C40" s="38">
        <v>87416.07</v>
      </c>
      <c r="D40" s="16">
        <v>88</v>
      </c>
      <c r="E40" s="16">
        <v>88</v>
      </c>
      <c r="F40" s="16">
        <f>Table13[[#This Row],[New position]]-Table13[[#This Row],[Old position]]</f>
        <v>0</v>
      </c>
      <c r="G40" s="24">
        <v>5.1820000000000004</v>
      </c>
      <c r="H40" s="19">
        <v>7518555.2000000002</v>
      </c>
      <c r="I40" s="57"/>
      <c r="K40" s="49">
        <f>Table13[[#This Row],[Last_Price]]*Table13[[#This Row],[New position]]</f>
        <v>7692614.1600000001</v>
      </c>
      <c r="L40" s="45"/>
      <c r="M40" s="2"/>
    </row>
    <row r="41" spans="1:13">
      <c r="A41" s="16" t="s">
        <v>68</v>
      </c>
      <c r="B41" s="16" t="s">
        <v>16</v>
      </c>
      <c r="C41" s="38">
        <v>55.49</v>
      </c>
      <c r="D41" s="16">
        <v>138735</v>
      </c>
      <c r="E41" s="16">
        <v>138735</v>
      </c>
      <c r="F41" s="16">
        <f>Table13[[#This Row],[New position]]-Table13[[#This Row],[Old position]]</f>
        <v>0</v>
      </c>
      <c r="G41" s="24">
        <v>5.1820000000000004</v>
      </c>
      <c r="H41" s="19">
        <v>7518555.2000000002</v>
      </c>
      <c r="I41" s="20"/>
      <c r="K41" s="49">
        <f>Table13[[#This Row],[Last_Price]]*Table13[[#This Row],[New position]]</f>
        <v>7698405.1500000004</v>
      </c>
      <c r="L41" s="45"/>
      <c r="M41" s="2"/>
    </row>
    <row r="42" spans="1:13">
      <c r="A42" s="16" t="s">
        <v>28</v>
      </c>
      <c r="B42" s="16" t="s">
        <v>16</v>
      </c>
      <c r="C42" s="38">
        <v>32.85</v>
      </c>
      <c r="D42" s="16">
        <v>44869</v>
      </c>
      <c r="E42" s="16">
        <v>44869</v>
      </c>
      <c r="F42" s="16">
        <f>Table13[[#This Row],[New position]]-Table13[[#This Row],[Old position]]</f>
        <v>0</v>
      </c>
      <c r="G42" s="24">
        <v>1</v>
      </c>
      <c r="H42" s="19">
        <v>1450949.24</v>
      </c>
      <c r="I42" s="10"/>
      <c r="K42" s="49">
        <f>Table13[[#This Row],[Last_Price]]*Table13[[#This Row],[New position]]</f>
        <v>1473946.6500000001</v>
      </c>
      <c r="L42" s="45"/>
      <c r="M42" s="2"/>
    </row>
    <row r="43" spans="1:13">
      <c r="A43" s="16" t="s">
        <v>39</v>
      </c>
      <c r="B43" s="16" t="s">
        <v>17</v>
      </c>
      <c r="C43" s="38">
        <v>95554.25</v>
      </c>
      <c r="D43" s="16">
        <v>4</v>
      </c>
      <c r="E43" s="16">
        <v>4</v>
      </c>
      <c r="F43" s="16">
        <f>Table13[[#This Row],[New position]]-Table13[[#This Row],[Old position]]</f>
        <v>0</v>
      </c>
      <c r="G43" s="24">
        <v>0.23799999999999999</v>
      </c>
      <c r="H43" s="19">
        <v>345464.2</v>
      </c>
      <c r="I43" s="10"/>
      <c r="K43" s="49">
        <f>Table13[[#This Row],[Last_Price]]*Table13[[#This Row],[New position]]</f>
        <v>382217</v>
      </c>
      <c r="L43" s="45"/>
      <c r="M43" s="2"/>
    </row>
    <row r="44" spans="1:13">
      <c r="A44" s="16" t="s">
        <v>44</v>
      </c>
      <c r="B44" s="16" t="s">
        <v>17</v>
      </c>
      <c r="C44" s="38">
        <v>103715</v>
      </c>
      <c r="D44" s="16">
        <v>3</v>
      </c>
      <c r="E44" s="16">
        <v>3</v>
      </c>
      <c r="F44" s="16">
        <f>Table13[[#This Row],[New position]]-Table13[[#This Row],[Old position]]</f>
        <v>0</v>
      </c>
      <c r="G44" s="24">
        <v>0.23799999999999999</v>
      </c>
      <c r="H44" s="38">
        <v>345464.2</v>
      </c>
      <c r="I44" s="10"/>
      <c r="K44" s="49">
        <f>Table13[[#This Row],[Last_Price]]*Table13[[#This Row],[New position]]</f>
        <v>311145</v>
      </c>
      <c r="L44" s="45"/>
      <c r="M44" s="2"/>
    </row>
    <row r="45" spans="1:13">
      <c r="A45" s="16" t="s">
        <v>41</v>
      </c>
      <c r="B45" s="16" t="s">
        <v>17</v>
      </c>
      <c r="C45" s="38">
        <v>98990</v>
      </c>
      <c r="D45" s="16">
        <v>4</v>
      </c>
      <c r="E45" s="16">
        <v>3</v>
      </c>
      <c r="F45" s="16">
        <f>Table13[[#This Row],[New position]]-Table13[[#This Row],[Old position]]</f>
        <v>-1</v>
      </c>
      <c r="G45" s="24">
        <v>0.23799999999999999</v>
      </c>
      <c r="H45" s="19">
        <v>345464.2</v>
      </c>
      <c r="I45" s="48"/>
      <c r="K45" s="49">
        <f>Table13[[#This Row],[Last_Price]]*Table13[[#This Row],[New position]]</f>
        <v>296970</v>
      </c>
      <c r="L45" s="45"/>
      <c r="M45" s="2"/>
    </row>
    <row r="46" spans="1:13">
      <c r="A46" s="16" t="s">
        <v>43</v>
      </c>
      <c r="B46" s="16" t="s">
        <v>17</v>
      </c>
      <c r="C46" s="38">
        <v>143652.5</v>
      </c>
      <c r="D46" s="16">
        <v>2</v>
      </c>
      <c r="E46" s="16">
        <v>2</v>
      </c>
      <c r="F46" s="16">
        <f>Table13[[#This Row],[New position]]-Table13[[#This Row],[Old position]]</f>
        <v>0</v>
      </c>
      <c r="G46" s="24">
        <v>0.23799999999999999</v>
      </c>
      <c r="H46" s="19">
        <v>345464.2</v>
      </c>
      <c r="I46" s="53"/>
      <c r="K46" s="49">
        <f>Table13[[#This Row],[Last_Price]]*Table13[[#This Row],[New position]]</f>
        <v>287305</v>
      </c>
      <c r="L46" s="45"/>
      <c r="M46" s="2"/>
    </row>
    <row r="47" spans="1:13">
      <c r="A47" s="16" t="s">
        <v>59</v>
      </c>
      <c r="B47" s="16" t="s">
        <v>17</v>
      </c>
      <c r="C47" s="38">
        <v>128322.67</v>
      </c>
      <c r="D47" s="16">
        <v>3</v>
      </c>
      <c r="E47" s="16">
        <v>3</v>
      </c>
      <c r="F47" s="16">
        <f>Table13[[#This Row],[New position]]-Table13[[#This Row],[Old position]]</f>
        <v>0</v>
      </c>
      <c r="G47" s="24">
        <v>0.23799999999999999</v>
      </c>
      <c r="H47" s="19">
        <v>345464.2</v>
      </c>
      <c r="I47" s="10"/>
      <c r="K47" s="49">
        <f>Table13[[#This Row],[Last_Price]]*Table13[[#This Row],[New position]]</f>
        <v>384968.01</v>
      </c>
      <c r="L47" s="45"/>
      <c r="M47" s="2"/>
    </row>
    <row r="48" spans="1:13">
      <c r="A48" s="16" t="s">
        <v>60</v>
      </c>
      <c r="B48" s="16" t="s">
        <v>17</v>
      </c>
      <c r="C48" s="38">
        <v>82824.399999999994</v>
      </c>
      <c r="D48" s="16">
        <v>5</v>
      </c>
      <c r="E48" s="16">
        <v>4</v>
      </c>
      <c r="F48" s="16">
        <f>Table13[[#This Row],[New position]]-Table13[[#This Row],[Old position]]</f>
        <v>-1</v>
      </c>
      <c r="G48" s="24">
        <v>0.23799999999999999</v>
      </c>
      <c r="H48" s="19">
        <v>345464.2</v>
      </c>
      <c r="I48" s="10"/>
      <c r="K48" s="49">
        <f>Table13[[#This Row],[Last_Price]]*Table13[[#This Row],[New position]]</f>
        <v>331297.59999999998</v>
      </c>
      <c r="L48" s="45"/>
      <c r="M48" s="2"/>
    </row>
    <row r="49" spans="1:13">
      <c r="A49" s="16" t="s">
        <v>61</v>
      </c>
      <c r="B49" s="16" t="s">
        <v>17</v>
      </c>
      <c r="C49" s="38">
        <v>45490</v>
      </c>
      <c r="D49" s="16">
        <v>8</v>
      </c>
      <c r="E49" s="16">
        <v>8</v>
      </c>
      <c r="F49" s="16">
        <f>Table13[[#This Row],[New position]]-Table13[[#This Row],[Old position]]</f>
        <v>0</v>
      </c>
      <c r="G49" s="24">
        <v>0.23799999999999999</v>
      </c>
      <c r="H49" s="19">
        <v>345464.2</v>
      </c>
      <c r="I49" s="10"/>
      <c r="K49" s="49">
        <f>Table13[[#This Row],[Last_Price]]*Table13[[#This Row],[New position]]</f>
        <v>363920</v>
      </c>
      <c r="L49" s="45"/>
      <c r="M49" s="2"/>
    </row>
    <row r="50" spans="1:13">
      <c r="A50" s="16" t="s">
        <v>47</v>
      </c>
      <c r="B50" s="16" t="s">
        <v>17</v>
      </c>
      <c r="C50" s="38">
        <v>7554.51</v>
      </c>
      <c r="D50" s="16">
        <v>-95</v>
      </c>
      <c r="E50" s="16">
        <v>-91</v>
      </c>
      <c r="F50" s="16">
        <f>Table13[[#This Row],[New position]]-Table13[[#This Row],[Old position]]</f>
        <v>4</v>
      </c>
      <c r="G50" s="24">
        <v>-0.47599999999999998</v>
      </c>
      <c r="H50" s="19">
        <v>690928.25</v>
      </c>
      <c r="I50" s="48"/>
      <c r="K50" s="49">
        <f>Table13[[#This Row],[Last_Price]]*Table13[[#This Row],[New position]]</f>
        <v>-687460.41</v>
      </c>
      <c r="L50" s="45"/>
      <c r="M50" s="2"/>
    </row>
    <row r="51" spans="1:13">
      <c r="A51" s="16" t="s">
        <v>63</v>
      </c>
      <c r="B51" s="16" t="s">
        <v>17</v>
      </c>
      <c r="C51" s="38">
        <v>84250</v>
      </c>
      <c r="D51" s="16">
        <v>-8</v>
      </c>
      <c r="E51" s="16">
        <v>-8</v>
      </c>
      <c r="F51" s="16">
        <f>Table13[[#This Row],[New position]]-Table13[[#This Row],[Old position]]</f>
        <v>0</v>
      </c>
      <c r="G51" s="24">
        <v>-0.47599999999999998</v>
      </c>
      <c r="H51" s="19">
        <v>690928.25</v>
      </c>
      <c r="I51" s="53"/>
      <c r="K51" s="49">
        <f>Table13[[#This Row],[Last_Price]]*Table13[[#This Row],[New position]]</f>
        <v>-674000</v>
      </c>
      <c r="L51" s="45"/>
      <c r="M51" s="2"/>
    </row>
    <row r="52" spans="1:13">
      <c r="A52" s="16" t="s">
        <v>65</v>
      </c>
      <c r="B52" s="16" t="s">
        <v>17</v>
      </c>
      <c r="C52" s="38">
        <v>92975</v>
      </c>
      <c r="D52" s="16">
        <v>-8</v>
      </c>
      <c r="E52" s="16">
        <v>-7</v>
      </c>
      <c r="F52" s="16">
        <f>Table13[[#This Row],[New position]]-Table13[[#This Row],[Old position]]</f>
        <v>1</v>
      </c>
      <c r="G52" s="24">
        <v>-0.47599999999999998</v>
      </c>
      <c r="H52" s="19">
        <v>690928.25</v>
      </c>
      <c r="I52" s="10"/>
      <c r="K52" s="49">
        <f>Table13[[#This Row],[Last_Price]]*Table13[[#This Row],[New position]]</f>
        <v>-650825</v>
      </c>
      <c r="L52" s="45"/>
      <c r="M52" s="2"/>
    </row>
    <row r="53" spans="1:13">
      <c r="A53" s="16" t="s">
        <v>66</v>
      </c>
      <c r="B53" s="16" t="s">
        <v>17</v>
      </c>
      <c r="C53" s="38">
        <v>75702.22</v>
      </c>
      <c r="D53" s="16">
        <v>-9</v>
      </c>
      <c r="E53" s="16">
        <v>-9</v>
      </c>
      <c r="F53" s="16">
        <f>Table13[[#This Row],[New position]]-Table13[[#This Row],[Old position]]</f>
        <v>0</v>
      </c>
      <c r="G53" s="24">
        <v>-0.47599999999999998</v>
      </c>
      <c r="H53" s="19">
        <v>690928.25</v>
      </c>
      <c r="I53" s="10"/>
      <c r="K53" s="49">
        <f>Table13[[#This Row],[Last_Price]]*Table13[[#This Row],[New position]]</f>
        <v>-681319.98</v>
      </c>
      <c r="L53" s="45"/>
      <c r="M53" s="2"/>
    </row>
    <row r="54" spans="1:13">
      <c r="A54" s="16" t="s">
        <v>67</v>
      </c>
      <c r="B54" s="16" t="s">
        <v>17</v>
      </c>
      <c r="C54" s="38">
        <v>40520</v>
      </c>
      <c r="D54" s="16">
        <v>-18</v>
      </c>
      <c r="E54" s="16">
        <v>-17</v>
      </c>
      <c r="F54" s="16">
        <f>Table13[[#This Row],[New position]]-Table13[[#This Row],[Old position]]</f>
        <v>1</v>
      </c>
      <c r="G54" s="24">
        <v>-0.47599999999999998</v>
      </c>
      <c r="H54" s="19">
        <v>690928.25</v>
      </c>
      <c r="I54" s="10"/>
      <c r="K54" s="49">
        <f>Table13[[#This Row],[Last_Price]]*Table13[[#This Row],[New position]]</f>
        <v>-688840</v>
      </c>
      <c r="L54" s="45"/>
      <c r="M54" s="2"/>
    </row>
    <row r="55" spans="1:13">
      <c r="A55" s="16" t="s">
        <v>72</v>
      </c>
      <c r="B55" s="16" t="s">
        <v>17</v>
      </c>
      <c r="C55" s="38">
        <v>28737.5</v>
      </c>
      <c r="D55" s="16">
        <v>0</v>
      </c>
      <c r="E55" s="16">
        <v>-24</v>
      </c>
      <c r="F55" s="16">
        <f>Table13[[#This Row],[New position]]-Table13[[#This Row],[Old position]]</f>
        <v>-24</v>
      </c>
      <c r="G55" s="24">
        <v>-0.47599999999999998</v>
      </c>
      <c r="H55" s="19">
        <v>690928.25</v>
      </c>
      <c r="I55" s="48"/>
      <c r="K55" s="49">
        <f>Table13[[#This Row],[Last_Price]]*Table13[[#This Row],[New position]]</f>
        <v>-689700</v>
      </c>
      <c r="L55" s="45"/>
      <c r="M55" s="2"/>
    </row>
    <row r="56" spans="1:13">
      <c r="A56" s="16" t="s">
        <v>73</v>
      </c>
      <c r="B56" s="16" t="s">
        <v>17</v>
      </c>
      <c r="C56" s="38">
        <v>22990</v>
      </c>
      <c r="D56" s="16">
        <v>0</v>
      </c>
      <c r="E56" s="16">
        <v>-30</v>
      </c>
      <c r="F56" s="16">
        <f>Table13[[#This Row],[New position]]-Table13[[#This Row],[Old position]]</f>
        <v>-30</v>
      </c>
      <c r="G56" s="24">
        <v>-0.47599999999999998</v>
      </c>
      <c r="H56" s="19">
        <v>690928.25</v>
      </c>
      <c r="I56" s="53"/>
      <c r="K56" s="49">
        <f>Table13[[#This Row],[Last_Price]]*Table13[[#This Row],[New position]]</f>
        <v>-689700</v>
      </c>
      <c r="L56" s="45"/>
      <c r="M56" s="2"/>
    </row>
    <row r="57" spans="1:13">
      <c r="A57" s="16" t="s">
        <v>62</v>
      </c>
      <c r="B57" s="16" t="s">
        <v>17</v>
      </c>
      <c r="C57" s="38">
        <v>61339.64</v>
      </c>
      <c r="D57" s="16">
        <v>-11</v>
      </c>
      <c r="E57" s="16">
        <v>0</v>
      </c>
      <c r="F57" s="16">
        <f>Table13[[#This Row],[New position]]-Table13[[#This Row],[Old position]]</f>
        <v>11</v>
      </c>
      <c r="G57" s="24">
        <v>0</v>
      </c>
      <c r="H57" s="19">
        <v>0</v>
      </c>
      <c r="I57" s="10"/>
      <c r="K57" s="49">
        <f>Table13[[#This Row],[Last_Price]]*Table13[[#This Row],[New position]]</f>
        <v>0</v>
      </c>
      <c r="L57" s="45"/>
      <c r="M57" s="2"/>
    </row>
    <row r="58" spans="1:13">
      <c r="A58" s="16" t="s">
        <v>64</v>
      </c>
      <c r="B58" s="16" t="s">
        <v>17</v>
      </c>
      <c r="C58" s="38">
        <v>43365</v>
      </c>
      <c r="D58" s="16">
        <v>-16</v>
      </c>
      <c r="E58" s="16">
        <v>0</v>
      </c>
      <c r="F58" s="16">
        <f>Table13[[#This Row],[New position]]-Table13[[#This Row],[Old position]]</f>
        <v>16</v>
      </c>
      <c r="G58" s="24">
        <v>0</v>
      </c>
      <c r="H58" s="19">
        <v>0</v>
      </c>
      <c r="I58" s="10"/>
      <c r="K58" s="49">
        <f>Table13[[#This Row],[Last_Price]]*Table13[[#This Row],[New position]]</f>
        <v>0</v>
      </c>
      <c r="L58" s="45"/>
      <c r="M58" s="2"/>
    </row>
    <row r="59" spans="1:13">
      <c r="A59" s="16"/>
      <c r="B59" s="16"/>
      <c r="C59" s="38"/>
      <c r="D59" s="16"/>
      <c r="E59" s="16"/>
      <c r="F59" s="16"/>
      <c r="G59" s="24">
        <f>100 - SUM(G11:G47)+G58*7</f>
        <v>3.812999999999974</v>
      </c>
      <c r="H59" s="19"/>
      <c r="I59" s="10"/>
      <c r="K59" s="49"/>
    </row>
    <row r="60" spans="1:13">
      <c r="A60" s="16" t="s">
        <v>24</v>
      </c>
      <c r="B60" s="16"/>
      <c r="C60" s="38"/>
      <c r="D60" s="16">
        <v>0</v>
      </c>
      <c r="E60" s="16">
        <v>0</v>
      </c>
      <c r="F60" s="16">
        <v>0</v>
      </c>
      <c r="G60" s="42"/>
      <c r="H60" s="19"/>
      <c r="I60" s="10"/>
      <c r="K60" s="49"/>
    </row>
    <row r="61" spans="1:13">
      <c r="A61" s="41"/>
      <c r="B61" s="9" t="s">
        <v>27</v>
      </c>
      <c r="D61" s="6"/>
      <c r="E61" s="9" t="s">
        <v>25</v>
      </c>
      <c r="F61" s="1"/>
      <c r="G61" s="40"/>
      <c r="H61" s="3" t="s">
        <v>3</v>
      </c>
      <c r="I61" s="8"/>
      <c r="K61" s="49"/>
    </row>
    <row r="62" spans="1:13">
      <c r="B62" s="9" t="s">
        <v>2</v>
      </c>
      <c r="D62" s="6"/>
      <c r="E62" s="9" t="s">
        <v>26</v>
      </c>
      <c r="F62" s="1"/>
      <c r="G62" s="40"/>
      <c r="H62" s="3" t="s">
        <v>4</v>
      </c>
    </row>
    <row r="63" spans="1:13">
      <c r="B63" s="4"/>
      <c r="C63"/>
      <c r="D63" s="1"/>
      <c r="E63" s="4"/>
      <c r="F63" s="40"/>
      <c r="H63" s="5"/>
      <c r="K63" s="43"/>
    </row>
    <row r="64" spans="1:13">
      <c r="C64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2022-07-18T07:08:09Z</cp:lastPrinted>
  <dcterms:created xsi:type="dcterms:W3CDTF">2020-06-30T03:42:56Z</dcterms:created>
  <dcterms:modified xsi:type="dcterms:W3CDTF">2022-07-26T10:35:18Z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