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0" documentId="14_{70E2FA33-5802-4D4E-9F86-F154ECB4D16D}" xr6:coauthVersionLast="47" xr6:coauthVersionMax="47" xr10:uidLastSave="{B96BC5B4-D751-40BA-9BF3-D342932BF81D}"/>
  <bookViews>
    <workbookView xWindow="4095" yWindow="-15435" windowWidth="18630" windowHeight="15600" xr2:uid="{00000000-000D-0000-FFFF-FFFF00000000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8" i="3" l="1"/>
  <c r="F31" i="3"/>
  <c r="F17" i="3"/>
  <c r="F29" i="3"/>
  <c r="F38" i="3"/>
  <c r="F47" i="3"/>
  <c r="F28" i="3"/>
  <c r="F56" i="3"/>
  <c r="F57" i="3"/>
  <c r="F39" i="3"/>
  <c r="F30" i="3"/>
  <c r="F46" i="3"/>
  <c r="F43" i="3"/>
  <c r="F34" i="3"/>
  <c r="F22" i="3"/>
  <c r="F35" i="3"/>
  <c r="F15" i="3"/>
  <c r="F45" i="3"/>
  <c r="F27" i="3"/>
  <c r="F25" i="3"/>
  <c r="F26" i="3"/>
  <c r="F16" i="3"/>
  <c r="F55" i="3"/>
  <c r="F52" i="3"/>
  <c r="F24" i="3"/>
  <c r="F23" i="3"/>
  <c r="F49" i="3"/>
  <c r="F54" i="3"/>
  <c r="F36" i="3"/>
  <c r="F53" i="3"/>
  <c r="F48" i="3"/>
  <c r="F50" i="3"/>
  <c r="F18" i="3"/>
  <c r="F11" i="3"/>
  <c r="F37" i="3"/>
  <c r="F19" i="3"/>
  <c r="F33" i="3"/>
  <c r="F42" i="3"/>
  <c r="F13" i="3"/>
  <c r="F32" i="3"/>
  <c r="F44" i="3"/>
  <c r="F40" i="3"/>
  <c r="F12" i="3"/>
  <c r="F14" i="3"/>
  <c r="F51" i="3"/>
  <c r="F20" i="3"/>
  <c r="F41" i="3"/>
  <c r="F21" i="3"/>
  <c r="C8" i="3" a="1"/>
  <c r="C8" i="3" s="1"/>
  <c r="C7" i="3"/>
  <c r="C3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G58" i="1"/>
  <c r="C3" i="3" l="1"/>
  <c r="C2" i="3"/>
  <c r="F40" i="1"/>
  <c r="F44" i="1" l="1"/>
  <c r="F43" i="1"/>
  <c r="F42" i="1"/>
  <c r="F37" i="1"/>
  <c r="F36" i="1"/>
  <c r="F35" i="1"/>
  <c r="F41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<sst xmlns="http://schemas.openxmlformats.org/spreadsheetml/2006/main" count="236" uniqueCount="73">
  <si>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</si>
  <si>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</si>
  <si>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</si>
  <si>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</si>
  <si>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</si>
  <si>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</si>
  <si>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</si>
  <si>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</si>
  <si>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</si>
  <si>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</si>
  <si>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</si>
  <si>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</si>
  <si>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</si>
  <si>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</si>
  <si>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</si>
  <si>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</si>
  <si>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</si>
  <si>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</si>
  <si>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</si>
  <si>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</si>
  <si>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</si>
  <si>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</si>
  <si>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</si>
  <si>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</si>
  <si>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</si>
  <si>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</si>
  <si>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</si>
  <si>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</si>
  <si>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</si>
  <si>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</si>
  <si>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</si>
  <si>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ED</t>
  </si>
  <si>
    <t>SRE</t>
  </si>
  <si>
    <t>BMY</t>
  </si>
  <si>
    <t>AEP</t>
  </si>
  <si>
    <t>LMT</t>
  </si>
  <si>
    <t>IXC</t>
  </si>
  <si>
    <t>NOC</t>
  </si>
  <si>
    <t>COIL</t>
  </si>
  <si>
    <t>HSY</t>
  </si>
  <si>
    <t>HO</t>
  </si>
  <si>
    <t>GOIL</t>
  </si>
  <si>
    <t>AMGN</t>
  </si>
  <si>
    <t>MRK</t>
  </si>
  <si>
    <t>ZB</t>
  </si>
  <si>
    <t>SHYD</t>
  </si>
  <si>
    <t>FMB</t>
  </si>
  <si>
    <t>TN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</si>
  <si>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</si>
  <si>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</si>
  <si>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</si>
  <si>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</si>
  <si>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</si>
  <si>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</si>
  <si>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</si>
  <si>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</si>
  <si>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</si>
  <si>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GBM</t>
  </si>
  <si>
    <t>GBX</t>
  </si>
  <si>
    <t>PA</t>
  </si>
  <si>
    <t>HE</t>
  </si>
  <si>
    <t>LE</t>
  </si>
  <si>
    <t>ZS</t>
  </si>
  <si>
    <t>ZM</t>
  </si>
  <si>
    <t>GF</t>
  </si>
  <si>
    <t>BTP</t>
  </si>
  <si>
    <t>FPE</t>
  </si>
  <si>
    <t>CTVA</t>
  </si>
  <si>
    <t>SO</t>
  </si>
  <si>
    <t>XLU</t>
  </si>
  <si>
    <t>FLKTB</t>
  </si>
  <si>
    <t>PB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</si>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</sst>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D647E6-F598-43F3-B68C-5E2591E73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8" totalsRowShown="0" headerRowDxfId="27" dataDxfId="25" headerRowBorderDxfId="26" tableBorderDxfId="24" totalsRowBorderDxfId="23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D9AC3-AB53-405E-A42F-092658DDF038}" name="Table13" displayName="Table13" ref="A10:I58" totalsRowShown="0" headerRowDxfId="13" dataDxfId="12" headerRowBorderDxfId="10" tableBorderDxfId="11" totalsRowBorderDxfId="9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C911FD0E-64F9-44C0-B3A1-58A9E00BEFB3}" name="Symbol" dataDxfId="8"/>
    <tableColumn id="2" xr3:uid="{6E96F87C-FF54-4D25-AC09-01227544FE52}" name="SecType" dataDxfId="7"/>
    <tableColumn id="5" xr3:uid="{B4134AFF-4F86-46A6-9529-06F5765E6C40}" name="Last_Price" dataDxfId="6" dataCellStyle="Currency"/>
    <tableColumn id="12" xr3:uid="{1D291450-171B-4091-9548-C3B90655FE65}" name="Old position" dataDxfId="5" dataCellStyle="Currency"/>
    <tableColumn id="13" xr3:uid="{4A18C4F0-0986-4FC9-A207-555D37F7F76F}" name="New position" dataDxfId="4" dataCellStyle="Currency"/>
    <tableColumn id="7" xr3:uid="{0D608487-E4D7-4D2C-8104-7F37B88449E1}" name="Change" dataDxfId="3">
      <calculatedColumnFormula>ROUND(Table13[[#This Row],[New position]]-Table13[[#This Row],[Old position]], -2)</calculatedColumnFormula>
    </tableColumn>
    <tableColumn id="4" xr3:uid="{B11C8D19-6445-4FEF-971F-14BD4EF2EF4D}" name="Weights (%)" dataDxfId="2"/>
    <tableColumn id="3" xr3:uid="{7A5C5975-AD7C-4EAB-8B92-94CB78CDF70D}" name="Target allocation ($)" dataDxfId="1" dataCellStyle="Currency"/>
    <tableColumn id="8" xr3:uid="{E16FC773-B4DF-4E49-AD80-3F12D3B85A59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3"/>
  <sheetViews>
    <sheetView tabSelected="1" zoomScale="75" zoomScaleNormal="75" workbookViewId="0">
      <selection activeCell="J18" sqref="J18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44781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3.2434313553906127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(C8-SUM(H32:H45))/C7</f>
        <v>1.4595437555894197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41813378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41813378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135618821.28000003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44.77</v>
      </c>
      <c r="D11" s="16">
        <v>10695</v>
      </c>
      <c r="E11" s="16">
        <v>0</v>
      </c>
      <c r="F11" s="16">
        <f>Table1[[#This Row],[New position]]-Table1[[#This Row],[Old position]]</f>
        <v>-10695</v>
      </c>
      <c r="G11" s="24">
        <v>0</v>
      </c>
      <c r="H11" s="19">
        <v>0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346.69</v>
      </c>
      <c r="D12" s="16">
        <v>1442</v>
      </c>
      <c r="E12" s="16">
        <v>1304</v>
      </c>
      <c r="F12" s="16">
        <f>Table1[[#This Row],[New position]]-Table1[[#This Row],[Old position]]</f>
        <v>-138</v>
      </c>
      <c r="G12" s="24">
        <v>0.33300000000000002</v>
      </c>
      <c r="H12" s="19">
        <v>452062.78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97.19</v>
      </c>
      <c r="D13" s="16">
        <v>5018</v>
      </c>
      <c r="E13" s="16">
        <v>4651</v>
      </c>
      <c r="F13" s="16">
        <f>Table1[[#This Row],[New position]]-Table1[[#This Row],[Old position]]</f>
        <v>-367</v>
      </c>
      <c r="G13" s="24">
        <v>0.33300000000000002</v>
      </c>
      <c r="H13" s="19">
        <v>452062.78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159.79</v>
      </c>
      <c r="D14" s="16">
        <v>3029</v>
      </c>
      <c r="E14" s="16">
        <v>2829</v>
      </c>
      <c r="F14" s="16">
        <f>Table1[[#This Row],[New position]]-Table1[[#This Row],[Old position]]</f>
        <v>-200</v>
      </c>
      <c r="G14" s="24">
        <v>0.33300000000000002</v>
      </c>
      <c r="H14" s="19">
        <v>452062.78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72.12</v>
      </c>
      <c r="D15" s="16">
        <v>6780</v>
      </c>
      <c r="E15" s="16">
        <v>6268</v>
      </c>
      <c r="F15" s="16">
        <f>Table1[[#This Row],[New position]]-Table1[[#This Row],[Old position]]</f>
        <v>-512</v>
      </c>
      <c r="G15" s="24">
        <v>0.33300000000000002</v>
      </c>
      <c r="H15" s="19">
        <v>452062.78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99.46</v>
      </c>
      <c r="D16" s="16">
        <v>4894</v>
      </c>
      <c r="E16" s="16">
        <v>0</v>
      </c>
      <c r="F16" s="16">
        <f>Table1[[#This Row],[New position]]-Table1[[#This Row],[Old position]]</f>
        <v>-4894</v>
      </c>
      <c r="G16" s="55">
        <v>0</v>
      </c>
      <c r="H16" s="19">
        <v>0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426.14</v>
      </c>
      <c r="D17" s="16">
        <v>1142</v>
      </c>
      <c r="E17" s="16">
        <v>1061</v>
      </c>
      <c r="F17" s="16">
        <f>Table1[[#This Row],[New position]]-Table1[[#This Row],[Old position]]</f>
        <v>-81</v>
      </c>
      <c r="G17" s="24">
        <v>0.33300000000000002</v>
      </c>
      <c r="H17" s="19">
        <v>452062.78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477.59</v>
      </c>
      <c r="D18" s="16">
        <v>1023</v>
      </c>
      <c r="E18" s="16">
        <v>947</v>
      </c>
      <c r="F18" s="16">
        <f>Table1[[#This Row],[New position]]-Table1[[#This Row],[Old position]]</f>
        <v>-76</v>
      </c>
      <c r="G18" s="24">
        <v>0.33300000000000002</v>
      </c>
      <c r="H18" s="19">
        <v>452062.78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227.11</v>
      </c>
      <c r="D19" s="16">
        <v>2171</v>
      </c>
      <c r="E19" s="16">
        <v>1991</v>
      </c>
      <c r="F19" s="16">
        <f>Table1[[#This Row],[New position]]-Table1[[#This Row],[Old position]]</f>
        <v>-180</v>
      </c>
      <c r="G19" s="24">
        <v>0.33300000000000002</v>
      </c>
      <c r="H19" s="19">
        <v>452062.78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245.33</v>
      </c>
      <c r="D20" s="16">
        <v>1980</v>
      </c>
      <c r="E20" s="16">
        <v>1843</v>
      </c>
      <c r="F20" s="16">
        <f>Table1[[#This Row],[New position]]-Table1[[#This Row],[Old position]]</f>
        <v>-137</v>
      </c>
      <c r="G20" s="24">
        <v>0.33300000000000002</v>
      </c>
      <c r="H20" s="19">
        <v>452062.78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87.41</v>
      </c>
      <c r="D21" s="16">
        <v>5608</v>
      </c>
      <c r="E21" s="16">
        <v>5172</v>
      </c>
      <c r="F21" s="16">
        <f>Table1[[#This Row],[New position]]-Table1[[#This Row],[Old position]]</f>
        <v>-436</v>
      </c>
      <c r="G21" s="24">
        <v>0.33300000000000002</v>
      </c>
      <c r="H21" s="19">
        <v>452062.78</v>
      </c>
      <c r="I21" s="10"/>
      <c r="K21" s="49"/>
      <c r="L21" s="45"/>
      <c r="M21" s="2"/>
    </row>
    <row r="22" spans="1:16">
      <c r="A22" s="16" t="s">
        <v>50</v>
      </c>
      <c r="B22" s="16" t="s">
        <v>16</v>
      </c>
      <c r="C22" s="38">
        <v>484.02</v>
      </c>
      <c r="D22" s="16">
        <v>1019</v>
      </c>
      <c r="E22" s="16">
        <v>934</v>
      </c>
      <c r="F22" s="16">
        <f>Table1[[#This Row],[New position]]-Table1[[#This Row],[Old position]]</f>
        <v>-85</v>
      </c>
      <c r="G22" s="24">
        <v>0.33300000000000002</v>
      </c>
      <c r="H22" s="19">
        <v>452058.31</v>
      </c>
      <c r="I22" s="10"/>
      <c r="K22" s="49"/>
      <c r="L22" s="45"/>
      <c r="M22" s="2"/>
    </row>
    <row r="23" spans="1:16">
      <c r="A23" s="16" t="s">
        <v>51</v>
      </c>
      <c r="B23" s="16" t="s">
        <v>16</v>
      </c>
      <c r="C23" s="38">
        <v>164.97</v>
      </c>
      <c r="D23" s="16">
        <v>3016</v>
      </c>
      <c r="E23" s="16">
        <v>2740</v>
      </c>
      <c r="F23" s="16">
        <f>Table1[[#This Row],[New position]]-Table1[[#This Row],[Old position]]</f>
        <v>-276</v>
      </c>
      <c r="G23" s="24">
        <v>0.33300000000000002</v>
      </c>
      <c r="H23" s="19">
        <v>452058.31</v>
      </c>
      <c r="I23" s="10"/>
      <c r="K23" s="49"/>
      <c r="L23" s="45"/>
      <c r="M23" s="2"/>
    </row>
    <row r="24" spans="1:16">
      <c r="A24" s="16" t="s">
        <v>55</v>
      </c>
      <c r="B24" s="16" t="s">
        <v>16</v>
      </c>
      <c r="C24" s="38">
        <v>75.040000000000006</v>
      </c>
      <c r="D24" s="16">
        <v>6610</v>
      </c>
      <c r="E24" s="16">
        <v>6024</v>
      </c>
      <c r="F24" s="16">
        <f>Table1[[#This Row],[New position]]-Table1[[#This Row],[Old position]]</f>
        <v>-586</v>
      </c>
      <c r="G24" s="24">
        <v>0.33300000000000002</v>
      </c>
      <c r="H24" s="19">
        <v>452058.31</v>
      </c>
      <c r="I24" s="10"/>
      <c r="K24" s="49"/>
      <c r="L24" s="45"/>
      <c r="M24" s="2"/>
    </row>
    <row r="25" spans="1:16">
      <c r="A25" s="16" t="s">
        <v>56</v>
      </c>
      <c r="B25" s="16" t="s">
        <v>16</v>
      </c>
      <c r="C25" s="38">
        <v>82.76</v>
      </c>
      <c r="D25" s="16">
        <v>5961</v>
      </c>
      <c r="E25" s="16">
        <v>5462</v>
      </c>
      <c r="F25" s="16">
        <f>Table1[[#This Row],[New position]]-Table1[[#This Row],[Old position]]</f>
        <v>-499</v>
      </c>
      <c r="G25" s="24">
        <v>0.33300000000000002</v>
      </c>
      <c r="H25" s="19">
        <v>452058.31</v>
      </c>
      <c r="I25" s="10"/>
      <c r="K25" s="49"/>
      <c r="L25" s="45"/>
      <c r="M25" s="2"/>
    </row>
    <row r="26" spans="1:16">
      <c r="A26" s="16" t="s">
        <v>67</v>
      </c>
      <c r="B26" s="16" t="s">
        <v>16</v>
      </c>
      <c r="C26" s="38">
        <v>57.9</v>
      </c>
      <c r="D26" s="16">
        <v>0</v>
      </c>
      <c r="E26" s="16">
        <v>7808</v>
      </c>
      <c r="F26" s="16">
        <f>Table1[[#This Row],[New position]]-Table1[[#This Row],[Old position]]</f>
        <v>7808</v>
      </c>
      <c r="G26" s="24">
        <v>0.33300000000000002</v>
      </c>
      <c r="H26" s="19">
        <v>452058.31</v>
      </c>
      <c r="I26" s="20"/>
      <c r="K26" s="49"/>
      <c r="L26" s="45"/>
      <c r="M26" s="2"/>
    </row>
    <row r="27" spans="1:16">
      <c r="A27" s="16" t="s">
        <v>68</v>
      </c>
      <c r="B27" s="16" t="s">
        <v>16</v>
      </c>
      <c r="C27" s="38">
        <v>77.27</v>
      </c>
      <c r="D27" s="16">
        <v>0</v>
      </c>
      <c r="E27" s="16">
        <v>5850</v>
      </c>
      <c r="F27" s="16">
        <f>Table1[[#This Row],[New position]]-Table1[[#This Row],[Old position]]</f>
        <v>5850</v>
      </c>
      <c r="G27" s="24">
        <v>0.33300000000000002</v>
      </c>
      <c r="H27" s="19">
        <v>452058.31</v>
      </c>
      <c r="I27" s="10"/>
      <c r="K27" s="49"/>
      <c r="L27" s="45"/>
      <c r="M27" s="2"/>
    </row>
    <row r="28" spans="1:16">
      <c r="A28" s="16" t="s">
        <v>13</v>
      </c>
      <c r="B28" s="16" t="s">
        <v>16</v>
      </c>
      <c r="C28" s="38">
        <v>323.91000000000003</v>
      </c>
      <c r="D28" s="16">
        <v>135909</v>
      </c>
      <c r="E28" s="16">
        <v>125608</v>
      </c>
      <c r="F28" s="16">
        <f>Table1[[#This Row],[New position]]-Table1[[#This Row],[Old position]]</f>
        <v>-10301</v>
      </c>
      <c r="G28" s="24">
        <v>30</v>
      </c>
      <c r="H28" s="19">
        <v>40685654.469999999</v>
      </c>
      <c r="I28" s="10"/>
      <c r="K28" s="49"/>
      <c r="L28" s="45"/>
      <c r="M28" s="2"/>
    </row>
    <row r="29" spans="1:16">
      <c r="A29" s="16" t="s">
        <v>23</v>
      </c>
      <c r="B29" s="16" t="s">
        <v>16</v>
      </c>
      <c r="C29" s="38">
        <v>73.19</v>
      </c>
      <c r="D29" s="16">
        <v>20455</v>
      </c>
      <c r="E29" s="16">
        <v>46324</v>
      </c>
      <c r="F29" s="16">
        <f>Table1[[#This Row],[New position]]-Table1[[#This Row],[Old position]]</f>
        <v>25869</v>
      </c>
      <c r="G29" s="24">
        <v>2.5</v>
      </c>
      <c r="H29" s="38">
        <v>3390471.21</v>
      </c>
      <c r="I29" s="10"/>
      <c r="K29" s="49"/>
      <c r="L29" s="45"/>
      <c r="M29" s="2"/>
    </row>
    <row r="30" spans="1:16">
      <c r="A30" s="16" t="s">
        <v>36</v>
      </c>
      <c r="B30" s="16" t="s">
        <v>16</v>
      </c>
      <c r="C30" s="38">
        <v>34.14</v>
      </c>
      <c r="D30" s="16">
        <v>43487</v>
      </c>
      <c r="E30" s="16">
        <v>0</v>
      </c>
      <c r="F30" s="16">
        <f>Table1[[#This Row],[New position]]-Table1[[#This Row],[Old position]]</f>
        <v>-43487</v>
      </c>
      <c r="G30" s="24">
        <v>0</v>
      </c>
      <c r="H30" s="19">
        <v>0</v>
      </c>
      <c r="I30" s="48"/>
      <c r="K30" s="49"/>
      <c r="L30" s="45"/>
      <c r="M30" s="2"/>
    </row>
    <row r="31" spans="1:16">
      <c r="A31" s="16" t="s">
        <v>69</v>
      </c>
      <c r="B31" s="16" t="s">
        <v>16</v>
      </c>
      <c r="C31" s="38">
        <v>74.62</v>
      </c>
      <c r="D31" s="16">
        <v>0</v>
      </c>
      <c r="E31" s="16">
        <v>45436</v>
      </c>
      <c r="F31" s="16">
        <f>Table1[[#This Row],[New position]]-Table1[[#This Row],[Old position]]</f>
        <v>45436</v>
      </c>
      <c r="G31" s="24">
        <v>2.5</v>
      </c>
      <c r="H31" s="19">
        <v>3390471.21</v>
      </c>
      <c r="I31" s="53"/>
      <c r="K31" s="49"/>
      <c r="L31" s="45"/>
      <c r="M31" s="2"/>
    </row>
    <row r="32" spans="1:16">
      <c r="A32" s="16" t="s">
        <v>45</v>
      </c>
      <c r="B32" s="16" t="s">
        <v>16</v>
      </c>
      <c r="C32" s="38">
        <v>23</v>
      </c>
      <c r="D32" s="16">
        <v>300578</v>
      </c>
      <c r="E32" s="16">
        <v>265341</v>
      </c>
      <c r="F32" s="16">
        <f>Table1[[#This Row],[New position]]-Table1[[#This Row],[Old position]]</f>
        <v>-35237</v>
      </c>
      <c r="G32" s="24">
        <v>4.5</v>
      </c>
      <c r="H32" s="19">
        <v>6102848.1699999999</v>
      </c>
      <c r="I32" s="10"/>
      <c r="K32" s="49"/>
      <c r="L32" s="45"/>
      <c r="M32" s="2"/>
    </row>
    <row r="33" spans="1:13">
      <c r="A33" s="16" t="s">
        <v>46</v>
      </c>
      <c r="B33" s="16" t="s">
        <v>16</v>
      </c>
      <c r="C33" s="38">
        <v>51.72</v>
      </c>
      <c r="D33" s="16">
        <v>134066</v>
      </c>
      <c r="E33" s="16">
        <v>117998</v>
      </c>
      <c r="F33" s="16">
        <f>Table1[[#This Row],[New position]]-Table1[[#This Row],[Old position]]</f>
        <v>-16068</v>
      </c>
      <c r="G33" s="24">
        <v>4.5</v>
      </c>
      <c r="H33" s="19">
        <v>6102848.1699999999</v>
      </c>
      <c r="I33" s="10"/>
      <c r="K33" s="49"/>
      <c r="L33" s="45"/>
      <c r="M33" s="2"/>
    </row>
    <row r="34" spans="1:13">
      <c r="A34" s="16" t="s">
        <v>66</v>
      </c>
      <c r="B34" s="16" t="s">
        <v>16</v>
      </c>
      <c r="C34" s="38">
        <v>18.16</v>
      </c>
      <c r="D34" s="16">
        <v>380524</v>
      </c>
      <c r="E34" s="16">
        <v>336060</v>
      </c>
      <c r="F34" s="16">
        <f>Table1[[#This Row],[New position]]-Table1[[#This Row],[Old position]]</f>
        <v>-44464</v>
      </c>
      <c r="G34" s="24">
        <v>4.5</v>
      </c>
      <c r="H34" s="19">
        <v>6102848.1699999999</v>
      </c>
      <c r="I34" s="10"/>
      <c r="K34" s="49"/>
      <c r="L34" s="45"/>
      <c r="M34" s="2"/>
    </row>
    <row r="35" spans="1:13">
      <c r="A35" s="16" t="s">
        <v>47</v>
      </c>
      <c r="B35" s="16" t="s">
        <v>17</v>
      </c>
      <c r="C35" s="38">
        <v>129609.38</v>
      </c>
      <c r="D35" s="16">
        <v>52</v>
      </c>
      <c r="E35" s="16">
        <v>0</v>
      </c>
      <c r="F35" s="16">
        <f>Table1[[#This Row],[New position]]-Table1[[#This Row],[Old position]]</f>
        <v>-52</v>
      </c>
      <c r="G35" s="24">
        <v>0</v>
      </c>
      <c r="H35" s="19">
        <v>0</v>
      </c>
      <c r="I35" s="48"/>
      <c r="K35" s="49"/>
      <c r="L35" s="45"/>
      <c r="M35" s="2"/>
    </row>
    <row r="36" spans="1:13">
      <c r="A36" s="16" t="s">
        <v>44</v>
      </c>
      <c r="B36" s="16" t="s">
        <v>17</v>
      </c>
      <c r="C36" s="38">
        <v>141937.51</v>
      </c>
      <c r="D36" s="16">
        <v>49</v>
      </c>
      <c r="E36" s="16">
        <v>43</v>
      </c>
      <c r="F36" s="16">
        <f>Table1[[#This Row],[New position]]-Table1[[#This Row],[Old position]]</f>
        <v>-6</v>
      </c>
      <c r="G36" s="24">
        <v>4.5</v>
      </c>
      <c r="H36" s="19">
        <v>6102848.1699999999</v>
      </c>
      <c r="I36" s="53"/>
      <c r="K36" s="49"/>
      <c r="L36" s="45"/>
      <c r="M36" s="2"/>
    </row>
    <row r="37" spans="1:13">
      <c r="A37" s="16" t="s">
        <v>53</v>
      </c>
      <c r="B37" s="16" t="s">
        <v>17</v>
      </c>
      <c r="C37" s="38">
        <v>100536.79</v>
      </c>
      <c r="D37" s="16">
        <v>67</v>
      </c>
      <c r="E37" s="16">
        <v>61</v>
      </c>
      <c r="F37" s="16">
        <f>Table1[[#This Row],[New position]]-Table1[[#This Row],[Old position]]</f>
        <v>-6</v>
      </c>
      <c r="G37" s="24">
        <v>4.5</v>
      </c>
      <c r="H37" s="19">
        <v>6102848.1699999999</v>
      </c>
      <c r="I37" s="10"/>
      <c r="K37" s="49"/>
      <c r="L37" s="45"/>
      <c r="M37" s="2"/>
    </row>
    <row r="38" spans="1:13">
      <c r="A38" s="16" t="s">
        <v>57</v>
      </c>
      <c r="B38" s="16" t="s">
        <v>17</v>
      </c>
      <c r="C38" s="38">
        <v>129654.31</v>
      </c>
      <c r="D38" s="16">
        <v>52</v>
      </c>
      <c r="E38" s="16">
        <v>47</v>
      </c>
      <c r="F38" s="16">
        <f>Table1[[#This Row],[New position]]-Table1[[#This Row],[Old position]]</f>
        <v>-5</v>
      </c>
      <c r="G38" s="24">
        <v>4.5</v>
      </c>
      <c r="H38" s="19">
        <v>6102848.1699999999</v>
      </c>
      <c r="I38" s="10"/>
      <c r="K38" s="49"/>
      <c r="L38" s="45"/>
      <c r="M38" s="2"/>
    </row>
    <row r="39" spans="1:13">
      <c r="A39" s="16" t="s">
        <v>52</v>
      </c>
      <c r="B39" s="16" t="s">
        <v>17</v>
      </c>
      <c r="C39" s="38">
        <v>159756.45000000001</v>
      </c>
      <c r="D39" s="16">
        <v>42</v>
      </c>
      <c r="E39" s="16">
        <v>38</v>
      </c>
      <c r="F39" s="16">
        <f>Table1[[#This Row],[New position]]-Table1[[#This Row],[Old position]]</f>
        <v>-4</v>
      </c>
      <c r="G39" s="24">
        <v>4.5</v>
      </c>
      <c r="H39" s="19">
        <v>6102848.1699999999</v>
      </c>
      <c r="I39" s="56"/>
      <c r="K39" s="49"/>
      <c r="L39" s="45"/>
      <c r="M39" s="2"/>
    </row>
    <row r="40" spans="1:13">
      <c r="A40" s="16" t="s">
        <v>58</v>
      </c>
      <c r="B40" s="16" t="s">
        <v>17</v>
      </c>
      <c r="C40" s="38">
        <v>186871.84</v>
      </c>
      <c r="D40" s="16">
        <v>37</v>
      </c>
      <c r="E40" s="16">
        <v>33</v>
      </c>
      <c r="F40" s="16">
        <f>Table1[[#This Row],[New position]]-Table1[[#This Row],[Old position]]</f>
        <v>-4</v>
      </c>
      <c r="G40" s="24">
        <v>4.5</v>
      </c>
      <c r="H40" s="19">
        <v>6102848.1699999999</v>
      </c>
      <c r="I40" s="56"/>
      <c r="K40" s="49"/>
      <c r="L40" s="45"/>
      <c r="M40" s="2"/>
    </row>
    <row r="41" spans="1:13">
      <c r="A41" s="16" t="s">
        <v>54</v>
      </c>
      <c r="B41" s="16" t="s">
        <v>17</v>
      </c>
      <c r="C41" s="38">
        <v>148563.72</v>
      </c>
      <c r="D41" s="16">
        <v>47</v>
      </c>
      <c r="E41" s="16">
        <v>41</v>
      </c>
      <c r="F41" s="16">
        <f>Table1[[#This Row],[New position]]-Table1[[#This Row],[Old position]]</f>
        <v>-6</v>
      </c>
      <c r="G41" s="24">
        <v>4.5</v>
      </c>
      <c r="H41" s="19">
        <v>6102848.1699999999</v>
      </c>
      <c r="I41" s="57"/>
      <c r="K41" s="49"/>
      <c r="L41" s="45"/>
      <c r="M41" s="2"/>
    </row>
    <row r="42" spans="1:13">
      <c r="A42" s="16" t="s">
        <v>65</v>
      </c>
      <c r="B42" s="16" t="s">
        <v>17</v>
      </c>
      <c r="C42" s="38">
        <v>130530.98</v>
      </c>
      <c r="D42" s="16">
        <v>53</v>
      </c>
      <c r="E42" s="16">
        <v>47</v>
      </c>
      <c r="F42" s="16">
        <f>Table1[[#This Row],[New position]]-Table1[[#This Row],[Old position]]</f>
        <v>-6</v>
      </c>
      <c r="G42" s="24">
        <v>4.5</v>
      </c>
      <c r="H42" s="19">
        <v>6102848.1699999999</v>
      </c>
      <c r="I42" s="20"/>
      <c r="K42" s="49"/>
      <c r="L42" s="45"/>
      <c r="M42" s="2"/>
    </row>
    <row r="43" spans="1:13">
      <c r="A43" s="16" t="s">
        <v>49</v>
      </c>
      <c r="B43" s="16" t="s">
        <v>16</v>
      </c>
      <c r="C43" s="38">
        <v>55.08</v>
      </c>
      <c r="D43" s="16">
        <v>124285</v>
      </c>
      <c r="E43" s="16">
        <v>110800</v>
      </c>
      <c r="F43" s="16">
        <f>Table1[[#This Row],[New position]]-Table1[[#This Row],[Old position]]</f>
        <v>-13485</v>
      </c>
      <c r="G43" s="24">
        <v>4.5</v>
      </c>
      <c r="H43" s="19">
        <v>6102848.1699999999</v>
      </c>
      <c r="I43" s="10"/>
      <c r="K43" s="49"/>
      <c r="L43" s="45"/>
      <c r="M43" s="2"/>
    </row>
    <row r="44" spans="1:13">
      <c r="A44" s="16" t="s">
        <v>70</v>
      </c>
      <c r="B44" s="16" t="s">
        <v>17</v>
      </c>
      <c r="C44" s="38">
        <v>88334.353950000004</v>
      </c>
      <c r="D44" s="16">
        <v>0</v>
      </c>
      <c r="E44" s="16">
        <v>69</v>
      </c>
      <c r="F44" s="16">
        <f>Table1[[#This Row],[New position]]-Table1[[#This Row],[Old position]]</f>
        <v>69</v>
      </c>
      <c r="G44" s="24">
        <v>4.5</v>
      </c>
      <c r="H44" s="19">
        <v>6102848.1699999999</v>
      </c>
      <c r="I44" s="10"/>
      <c r="K44" s="49"/>
      <c r="L44" s="45"/>
      <c r="M44" s="2"/>
    </row>
    <row r="45" spans="1:13">
      <c r="A45" s="16" t="s">
        <v>28</v>
      </c>
      <c r="B45" s="16" t="s">
        <v>16</v>
      </c>
      <c r="C45" s="38">
        <v>33.82</v>
      </c>
      <c r="D45" s="16">
        <v>43282</v>
      </c>
      <c r="E45" s="16">
        <v>40100</v>
      </c>
      <c r="F45" s="16">
        <f>Table1[[#This Row],[New position]]-Table1[[#This Row],[Old position]]</f>
        <v>-3182</v>
      </c>
      <c r="G45" s="24">
        <v>1</v>
      </c>
      <c r="H45" s="19">
        <v>1356188.48</v>
      </c>
      <c r="I45" s="48"/>
      <c r="K45" s="49"/>
      <c r="L45" s="45"/>
      <c r="M45" s="2"/>
    </row>
    <row r="46" spans="1:13">
      <c r="A46" s="16" t="s">
        <v>48</v>
      </c>
      <c r="B46" s="16" t="s">
        <v>17</v>
      </c>
      <c r="C46" s="38">
        <v>78460</v>
      </c>
      <c r="D46" s="16">
        <v>9</v>
      </c>
      <c r="E46" s="16">
        <v>10</v>
      </c>
      <c r="F46" s="16">
        <f>Table1[[#This Row],[New position]]-Table1[[#This Row],[Old position]]</f>
        <v>1</v>
      </c>
      <c r="G46" s="24">
        <v>0.55600000000000005</v>
      </c>
      <c r="H46" s="19">
        <v>753438.11</v>
      </c>
      <c r="I46" s="53"/>
      <c r="K46" s="49"/>
      <c r="L46" s="45"/>
      <c r="M46" s="2"/>
    </row>
    <row r="47" spans="1:13">
      <c r="A47" s="16" t="s">
        <v>59</v>
      </c>
      <c r="B47" s="16" t="s">
        <v>17</v>
      </c>
      <c r="C47" s="38">
        <v>219200</v>
      </c>
      <c r="D47" s="16">
        <v>0</v>
      </c>
      <c r="E47" s="16">
        <v>3</v>
      </c>
      <c r="F47" s="16">
        <f>Table1[[#This Row],[New position]]-Table1[[#This Row],[Old position]]</f>
        <v>3</v>
      </c>
      <c r="G47" s="24">
        <v>0.55600000000000005</v>
      </c>
      <c r="H47" s="19">
        <v>753438.11</v>
      </c>
      <c r="I47" s="10"/>
      <c r="K47" s="49"/>
      <c r="L47" s="45"/>
      <c r="M47" s="2"/>
    </row>
    <row r="48" spans="1:13">
      <c r="A48" s="16" t="s">
        <v>60</v>
      </c>
      <c r="B48" s="16" t="s">
        <v>17</v>
      </c>
      <c r="C48" s="38">
        <v>39346.370000000003</v>
      </c>
      <c r="D48" s="16">
        <v>19</v>
      </c>
      <c r="E48" s="16">
        <v>19</v>
      </c>
      <c r="F48" s="16">
        <f>Table1[[#This Row],[New position]]-Table1[[#This Row],[Old position]]</f>
        <v>0</v>
      </c>
      <c r="G48" s="24">
        <v>0.55600000000000005</v>
      </c>
      <c r="H48" s="19">
        <v>753438.11</v>
      </c>
      <c r="I48" s="10"/>
      <c r="K48" s="49"/>
      <c r="L48" s="45"/>
      <c r="M48" s="2"/>
    </row>
    <row r="49" spans="1:13">
      <c r="A49" s="16" t="s">
        <v>61</v>
      </c>
      <c r="B49" s="16" t="s">
        <v>17</v>
      </c>
      <c r="C49" s="38">
        <v>57618.38</v>
      </c>
      <c r="D49" s="16">
        <v>13</v>
      </c>
      <c r="E49" s="16">
        <v>13</v>
      </c>
      <c r="F49" s="16">
        <f>Table1[[#This Row],[New position]]-Table1[[#This Row],[Old position]]</f>
        <v>0</v>
      </c>
      <c r="G49" s="24">
        <v>0.55600000000000005</v>
      </c>
      <c r="H49" s="19">
        <v>753438.11</v>
      </c>
      <c r="I49" s="10"/>
      <c r="K49" s="49"/>
      <c r="L49" s="45"/>
      <c r="M49" s="2"/>
    </row>
    <row r="50" spans="1:13">
      <c r="A50" s="16" t="s">
        <v>62</v>
      </c>
      <c r="B50" s="16" t="s">
        <v>17</v>
      </c>
      <c r="C50" s="38">
        <v>70337.5</v>
      </c>
      <c r="D50" s="16">
        <v>10</v>
      </c>
      <c r="E50" s="16">
        <v>11</v>
      </c>
      <c r="F50" s="16">
        <f>Table1[[#This Row],[New position]]-Table1[[#This Row],[Old position]]</f>
        <v>1</v>
      </c>
      <c r="G50" s="24">
        <v>0.55600000000000005</v>
      </c>
      <c r="H50" s="19">
        <v>753438.11</v>
      </c>
      <c r="I50" s="48"/>
      <c r="K50" s="49"/>
      <c r="L50" s="45"/>
      <c r="M50" s="2"/>
    </row>
    <row r="51" spans="1:13">
      <c r="A51" s="16" t="s">
        <v>63</v>
      </c>
      <c r="B51" s="16" t="s">
        <v>17</v>
      </c>
      <c r="C51" s="38">
        <v>40290</v>
      </c>
      <c r="D51" s="16">
        <v>18</v>
      </c>
      <c r="E51" s="16">
        <v>19</v>
      </c>
      <c r="F51" s="16">
        <f>Table1[[#This Row],[New position]]-Table1[[#This Row],[Old position]]</f>
        <v>1</v>
      </c>
      <c r="G51" s="24">
        <v>0.55600000000000005</v>
      </c>
      <c r="H51" s="19">
        <v>753438.11</v>
      </c>
      <c r="I51" s="53"/>
      <c r="K51" s="49"/>
      <c r="L51" s="45"/>
      <c r="M51" s="2"/>
    </row>
    <row r="52" spans="1:13">
      <c r="A52" s="16" t="s">
        <v>64</v>
      </c>
      <c r="B52" s="16" t="s">
        <v>17</v>
      </c>
      <c r="C52" s="38">
        <v>91923</v>
      </c>
      <c r="D52" s="16">
        <v>8</v>
      </c>
      <c r="E52" s="16">
        <v>8</v>
      </c>
      <c r="F52" s="16">
        <f>Table1[[#This Row],[New position]]-Table1[[#This Row],[Old position]]</f>
        <v>0</v>
      </c>
      <c r="G52" s="24">
        <v>0.55600000000000005</v>
      </c>
      <c r="H52" s="19">
        <v>753438.11</v>
      </c>
      <c r="I52" s="10"/>
      <c r="K52" s="49"/>
      <c r="L52" s="45"/>
      <c r="M52" s="2"/>
    </row>
    <row r="53" spans="1:13">
      <c r="A53" s="16" t="s">
        <v>71</v>
      </c>
      <c r="B53" s="16" t="s">
        <v>17</v>
      </c>
      <c r="C53" s="38">
        <v>52087.5</v>
      </c>
      <c r="D53" s="16">
        <v>0</v>
      </c>
      <c r="E53" s="16">
        <v>14</v>
      </c>
      <c r="F53" s="16">
        <f>Table1[[#This Row],[New position]]-Table1[[#This Row],[Old position]]</f>
        <v>14</v>
      </c>
      <c r="G53" s="24">
        <v>0.55600000000000005</v>
      </c>
      <c r="H53" s="19">
        <v>753438.11</v>
      </c>
      <c r="I53" s="10"/>
      <c r="K53" s="49"/>
      <c r="L53" s="45"/>
      <c r="M53" s="2"/>
    </row>
    <row r="54" spans="1:13">
      <c r="A54" s="16" t="s">
        <v>72</v>
      </c>
      <c r="B54" s="16" t="s">
        <v>17</v>
      </c>
      <c r="C54" s="38">
        <v>78318.75</v>
      </c>
      <c r="D54" s="16">
        <v>0</v>
      </c>
      <c r="E54" s="16">
        <v>10</v>
      </c>
      <c r="F54" s="16">
        <f>Table1[[#This Row],[New position]]-Table1[[#This Row],[Old position]]</f>
        <v>10</v>
      </c>
      <c r="G54" s="24">
        <v>0.55600000000000005</v>
      </c>
      <c r="H54" s="19">
        <v>753438.11</v>
      </c>
      <c r="I54" s="56"/>
      <c r="K54" s="49"/>
      <c r="L54" s="45"/>
      <c r="M54" s="2"/>
    </row>
    <row r="55" spans="1:13">
      <c r="A55" s="16" t="s">
        <v>41</v>
      </c>
      <c r="B55" s="16" t="s">
        <v>17</v>
      </c>
      <c r="C55" s="38">
        <v>93700</v>
      </c>
      <c r="D55" s="16">
        <v>8</v>
      </c>
      <c r="E55" s="16">
        <v>0</v>
      </c>
      <c r="F55" s="16">
        <f>Table1[[#This Row],[New position]]-Table1[[#This Row],[Old position]]</f>
        <v>-8</v>
      </c>
      <c r="G55" s="24">
        <v>0</v>
      </c>
      <c r="H55" s="19">
        <v>0</v>
      </c>
      <c r="I55" s="56"/>
      <c r="K55" s="49"/>
      <c r="L55" s="45"/>
      <c r="M55" s="2"/>
    </row>
    <row r="56" spans="1:13">
      <c r="A56" s="16" t="s">
        <v>38</v>
      </c>
      <c r="B56" s="16" t="s">
        <v>17</v>
      </c>
      <c r="C56" s="38">
        <v>93780</v>
      </c>
      <c r="D56" s="16">
        <v>8</v>
      </c>
      <c r="E56" s="16">
        <v>0</v>
      </c>
      <c r="F56" s="16">
        <f>Table1[[#This Row],[New position]]-Table1[[#This Row],[Old position]]</f>
        <v>-8</v>
      </c>
      <c r="G56" s="24">
        <v>0</v>
      </c>
      <c r="H56" s="19">
        <v>0</v>
      </c>
      <c r="I56" s="57"/>
      <c r="K56" s="49"/>
      <c r="L56" s="45"/>
      <c r="M56" s="2"/>
    </row>
    <row r="57" spans="1:13">
      <c r="A57" s="16" t="s">
        <v>40</v>
      </c>
      <c r="B57" s="16" t="s">
        <v>17</v>
      </c>
      <c r="C57" s="38">
        <v>133131.6</v>
      </c>
      <c r="D57" s="16">
        <v>5</v>
      </c>
      <c r="E57" s="16">
        <v>0</v>
      </c>
      <c r="F57" s="16">
        <f>Table1[[#This Row],[New position]]-Table1[[#This Row],[Old position]]</f>
        <v>-5</v>
      </c>
      <c r="G57" s="24">
        <v>0</v>
      </c>
      <c r="H57" s="19">
        <v>0</v>
      </c>
      <c r="I57" s="20"/>
      <c r="K57" s="49"/>
      <c r="L57" s="45"/>
      <c r="M57" s="2"/>
    </row>
    <row r="58" spans="1:13">
      <c r="A58" s="16"/>
      <c r="B58" s="16"/>
      <c r="C58" s="38"/>
      <c r="D58" s="16"/>
      <c r="E58" s="16"/>
      <c r="F58" s="16"/>
      <c r="G58" s="24">
        <f>100 - SUM(G11:G57)</f>
        <v>1.0000000000189857E-3</v>
      </c>
      <c r="H58" s="19"/>
      <c r="I58" s="10"/>
      <c r="K58" s="49"/>
    </row>
    <row r="59" spans="1:13">
      <c r="A59" s="16" t="s">
        <v>24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  <c r="K59" s="49"/>
    </row>
    <row r="60" spans="1:13">
      <c r="A60" s="41"/>
      <c r="B60" s="9" t="s">
        <v>27</v>
      </c>
      <c r="D60" s="6"/>
      <c r="E60" s="9" t="s">
        <v>25</v>
      </c>
      <c r="F60" s="1"/>
      <c r="G60" s="40"/>
      <c r="H60" s="3" t="s">
        <v>3</v>
      </c>
      <c r="I60" s="8"/>
      <c r="K60" s="49"/>
    </row>
    <row r="61" spans="1:13">
      <c r="B61" s="9" t="s">
        <v>2</v>
      </c>
      <c r="D61" s="6"/>
      <c r="E61" s="9" t="s">
        <v>26</v>
      </c>
      <c r="F61" s="1"/>
      <c r="G61" s="40"/>
      <c r="H61" s="3" t="s">
        <v>4</v>
      </c>
    </row>
    <row r="62" spans="1:13">
      <c r="B62" s="4"/>
      <c r="C62"/>
      <c r="D62" s="1"/>
      <c r="E62" s="4"/>
      <c r="F62" s="40"/>
      <c r="H62" s="5"/>
      <c r="K62" s="43"/>
    </row>
    <row r="63" spans="1:13">
      <c r="C6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B5A0-D503-4471-BF25-0EB2BB98DE74}">
  <dimension ref="A1:P63"/>
  <sheetViews>
    <sheetView topLeftCell="A22" zoomScale="75" zoomScaleNormal="75" workbookViewId="0">
      <selection activeCell="F57" sqref="F57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44781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3.2434313553906127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(C8-SUM(H32:H45))/C7</f>
        <v>2.7893510926096439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41813378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41813378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SUM(ABS(Table13[Target allocation ($)]))</f>
        <v>135618821.28000003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56</v>
      </c>
      <c r="B11" s="16" t="s">
        <v>16</v>
      </c>
      <c r="C11" s="38">
        <v>82.76</v>
      </c>
      <c r="D11" s="16">
        <v>5961</v>
      </c>
      <c r="E11" s="16">
        <v>5462</v>
      </c>
      <c r="F11" s="16">
        <f>Table13[[#This Row],[New position]]-Table13[[#This Row],[Old position]]</f>
        <v>-499</v>
      </c>
      <c r="G11" s="24">
        <v>0.33300000000000002</v>
      </c>
      <c r="H11" s="19">
        <v>452058.31</v>
      </c>
      <c r="I11" s="10"/>
      <c r="J11"/>
      <c r="K11" s="49"/>
      <c r="L11" s="45"/>
    </row>
    <row r="12" spans="1:13">
      <c r="A12" s="16" t="s">
        <v>34</v>
      </c>
      <c r="B12" s="16" t="s">
        <v>16</v>
      </c>
      <c r="C12" s="38">
        <v>99.46</v>
      </c>
      <c r="D12" s="16">
        <v>4894</v>
      </c>
      <c r="E12" s="16">
        <v>0</v>
      </c>
      <c r="F12" s="16">
        <f>Table13[[#This Row],[New position]]-Table13[[#This Row],[Old position]]</f>
        <v>-4894</v>
      </c>
      <c r="G12" s="55">
        <v>0</v>
      </c>
      <c r="H12" s="19">
        <v>0</v>
      </c>
      <c r="I12" s="10"/>
      <c r="K12" s="49"/>
      <c r="L12" s="45"/>
      <c r="M12" s="2"/>
    </row>
    <row r="13" spans="1:13">
      <c r="A13" s="16" t="s">
        <v>42</v>
      </c>
      <c r="B13" s="16" t="s">
        <v>16</v>
      </c>
      <c r="C13" s="38">
        <v>245.33</v>
      </c>
      <c r="D13" s="16">
        <v>1980</v>
      </c>
      <c r="E13" s="16">
        <v>1843</v>
      </c>
      <c r="F13" s="16">
        <f>Table13[[#This Row],[New position]]-Table13[[#This Row],[Old position]]</f>
        <v>-137</v>
      </c>
      <c r="G13" s="24">
        <v>0.33300000000000002</v>
      </c>
      <c r="H13" s="19">
        <v>452062.78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72.12</v>
      </c>
      <c r="D14" s="16">
        <v>6780</v>
      </c>
      <c r="E14" s="16">
        <v>6268</v>
      </c>
      <c r="F14" s="16">
        <f>Table13[[#This Row],[New position]]-Table13[[#This Row],[Old position]]</f>
        <v>-512</v>
      </c>
      <c r="G14" s="24">
        <v>0.33300000000000002</v>
      </c>
      <c r="H14" s="19">
        <v>452062.78</v>
      </c>
      <c r="I14" s="10"/>
      <c r="K14" s="49"/>
      <c r="L14" s="45"/>
      <c r="M14" s="2"/>
    </row>
    <row r="15" spans="1:13">
      <c r="A15" s="16" t="s">
        <v>65</v>
      </c>
      <c r="B15" s="16" t="s">
        <v>17</v>
      </c>
      <c r="C15" s="38">
        <v>130530.98</v>
      </c>
      <c r="D15" s="16">
        <v>53</v>
      </c>
      <c r="E15" s="16">
        <v>47</v>
      </c>
      <c r="F15" s="16">
        <f>Table13[[#This Row],[New position]]-Table13[[#This Row],[Old position]]</f>
        <v>-6</v>
      </c>
      <c r="G15" s="24">
        <v>4.5</v>
      </c>
      <c r="H15" s="19">
        <v>6102848.1699999999</v>
      </c>
      <c r="I15" s="20"/>
      <c r="K15" s="49"/>
      <c r="L15" s="45"/>
      <c r="M15" s="2"/>
    </row>
    <row r="16" spans="1:13">
      <c r="A16" s="16" t="s">
        <v>53</v>
      </c>
      <c r="B16" s="16" t="s">
        <v>17</v>
      </c>
      <c r="C16" s="38">
        <v>100536.79</v>
      </c>
      <c r="D16" s="16">
        <v>67</v>
      </c>
      <c r="E16" s="16">
        <v>61</v>
      </c>
      <c r="F16" s="16">
        <f>Table13[[#This Row],[New position]]-Table13[[#This Row],[Old position]]</f>
        <v>-6</v>
      </c>
      <c r="G16" s="24">
        <v>4.5</v>
      </c>
      <c r="H16" s="19">
        <v>6102848.1699999999</v>
      </c>
      <c r="I16" s="10"/>
      <c r="K16" s="49"/>
      <c r="L16" s="45"/>
      <c r="M16" s="2"/>
    </row>
    <row r="17" spans="1:16">
      <c r="A17" s="16" t="s">
        <v>38</v>
      </c>
      <c r="B17" s="16" t="s">
        <v>17</v>
      </c>
      <c r="C17" s="38">
        <v>93780</v>
      </c>
      <c r="D17" s="16">
        <v>8</v>
      </c>
      <c r="E17" s="16">
        <v>0</v>
      </c>
      <c r="F17" s="16">
        <f>Table13[[#This Row],[New position]]-Table13[[#This Row],[Old position]]</f>
        <v>-8</v>
      </c>
      <c r="G17" s="24">
        <v>0</v>
      </c>
      <c r="H17" s="19">
        <v>0</v>
      </c>
      <c r="I17" s="57"/>
      <c r="K17" s="49"/>
      <c r="L17" s="45"/>
      <c r="M17" s="2"/>
    </row>
    <row r="18" spans="1:16">
      <c r="A18" s="16" t="s">
        <v>67</v>
      </c>
      <c r="B18" s="16" t="s">
        <v>16</v>
      </c>
      <c r="C18" s="38">
        <v>57.9</v>
      </c>
      <c r="D18" s="16">
        <v>0</v>
      </c>
      <c r="E18" s="16">
        <v>7808</v>
      </c>
      <c r="F18" s="16">
        <f>Table13[[#This Row],[New position]]-Table13[[#This Row],[Old position]]</f>
        <v>7808</v>
      </c>
      <c r="G18" s="24">
        <v>0.33300000000000002</v>
      </c>
      <c r="H18" s="19">
        <v>452058.31</v>
      </c>
      <c r="I18" s="20"/>
      <c r="K18" s="49"/>
      <c r="L18" s="45"/>
      <c r="M18" s="2"/>
    </row>
    <row r="19" spans="1:16">
      <c r="A19" s="16" t="s">
        <v>51</v>
      </c>
      <c r="B19" s="16" t="s">
        <v>16</v>
      </c>
      <c r="C19" s="38">
        <v>164.97</v>
      </c>
      <c r="D19" s="16">
        <v>3016</v>
      </c>
      <c r="E19" s="16">
        <v>2740</v>
      </c>
      <c r="F19" s="16">
        <f>Table13[[#This Row],[New position]]-Table13[[#This Row],[Old position]]</f>
        <v>-276</v>
      </c>
      <c r="G19" s="24">
        <v>0.33300000000000002</v>
      </c>
      <c r="H19" s="19">
        <v>452058.31</v>
      </c>
      <c r="I19" s="10"/>
      <c r="K19" s="49"/>
      <c r="L19" s="45"/>
      <c r="M19" s="2"/>
    </row>
    <row r="20" spans="1:16">
      <c r="A20" s="16" t="s">
        <v>31</v>
      </c>
      <c r="B20" s="16" t="s">
        <v>16</v>
      </c>
      <c r="C20" s="38">
        <v>97.19</v>
      </c>
      <c r="D20" s="16">
        <v>5018</v>
      </c>
      <c r="E20" s="16">
        <v>4651</v>
      </c>
      <c r="F20" s="16">
        <f>Table13[[#This Row],[New position]]-Table13[[#This Row],[Old position]]</f>
        <v>-367</v>
      </c>
      <c r="G20" s="24">
        <v>0.33300000000000002</v>
      </c>
      <c r="H20" s="19">
        <v>452062.78</v>
      </c>
      <c r="I20" s="10"/>
      <c r="K20" s="49"/>
      <c r="L20" s="45"/>
      <c r="M20" s="2"/>
      <c r="P20" s="50"/>
    </row>
    <row r="21" spans="1:16">
      <c r="A21" s="16" t="s">
        <v>29</v>
      </c>
      <c r="B21" s="16" t="s">
        <v>16</v>
      </c>
      <c r="C21" s="38">
        <v>44.77</v>
      </c>
      <c r="D21" s="16">
        <v>10695</v>
      </c>
      <c r="E21" s="16">
        <v>0</v>
      </c>
      <c r="F21" s="16">
        <f>Table13[[#This Row],[New position]]-Table13[[#This Row],[Old position]]</f>
        <v>-10695</v>
      </c>
      <c r="G21" s="24">
        <v>0</v>
      </c>
      <c r="H21" s="19">
        <v>0</v>
      </c>
      <c r="I21" s="10"/>
      <c r="K21" s="49"/>
      <c r="L21" s="45"/>
      <c r="M21" s="2"/>
    </row>
    <row r="22" spans="1:16">
      <c r="A22" s="16" t="s">
        <v>70</v>
      </c>
      <c r="B22" s="16" t="s">
        <v>17</v>
      </c>
      <c r="C22" s="38">
        <v>88334.353950000004</v>
      </c>
      <c r="D22" s="16">
        <v>0</v>
      </c>
      <c r="E22" s="16">
        <v>69</v>
      </c>
      <c r="F22" s="16">
        <f>Table13[[#This Row],[New position]]-Table13[[#This Row],[Old position]]</f>
        <v>69</v>
      </c>
      <c r="G22" s="24">
        <v>4.5</v>
      </c>
      <c r="H22" s="19">
        <v>6102848.1699999999</v>
      </c>
      <c r="I22" s="10"/>
      <c r="K22" s="49"/>
      <c r="L22" s="45"/>
      <c r="M22" s="2"/>
    </row>
    <row r="23" spans="1:16">
      <c r="A23" s="16" t="s">
        <v>46</v>
      </c>
      <c r="B23" s="16" t="s">
        <v>16</v>
      </c>
      <c r="C23" s="38">
        <v>51.72</v>
      </c>
      <c r="D23" s="16">
        <v>134066</v>
      </c>
      <c r="E23" s="16">
        <v>117998</v>
      </c>
      <c r="F23" s="16">
        <f>Table13[[#This Row],[New position]]-Table13[[#This Row],[Old position]]</f>
        <v>-16068</v>
      </c>
      <c r="G23" s="24">
        <v>4.5</v>
      </c>
      <c r="H23" s="19">
        <v>6102848.1699999999</v>
      </c>
      <c r="I23" s="10"/>
      <c r="K23" s="49"/>
      <c r="L23" s="45"/>
      <c r="M23" s="2"/>
    </row>
    <row r="24" spans="1:16">
      <c r="A24" s="16" t="s">
        <v>66</v>
      </c>
      <c r="B24" s="16" t="s">
        <v>16</v>
      </c>
      <c r="C24" s="38">
        <v>18.16</v>
      </c>
      <c r="D24" s="16">
        <v>380524</v>
      </c>
      <c r="E24" s="16">
        <v>336060</v>
      </c>
      <c r="F24" s="16">
        <f>Table13[[#This Row],[New position]]-Table13[[#This Row],[Old position]]</f>
        <v>-44464</v>
      </c>
      <c r="G24" s="24">
        <v>4.5</v>
      </c>
      <c r="H24" s="19">
        <v>6102848.1699999999</v>
      </c>
      <c r="I24" s="10"/>
      <c r="K24" s="49"/>
      <c r="L24" s="45"/>
      <c r="M24" s="2"/>
    </row>
    <row r="25" spans="1:16">
      <c r="A25" s="16" t="s">
        <v>52</v>
      </c>
      <c r="B25" s="16" t="s">
        <v>17</v>
      </c>
      <c r="C25" s="38">
        <v>159756.45000000001</v>
      </c>
      <c r="D25" s="16">
        <v>42</v>
      </c>
      <c r="E25" s="16">
        <v>38</v>
      </c>
      <c r="F25" s="16">
        <f>Table13[[#This Row],[New position]]-Table13[[#This Row],[Old position]]</f>
        <v>-4</v>
      </c>
      <c r="G25" s="24">
        <v>4.5</v>
      </c>
      <c r="H25" s="19">
        <v>6102848.1699999999</v>
      </c>
      <c r="I25" s="56"/>
      <c r="K25" s="49"/>
      <c r="L25" s="45"/>
      <c r="M25" s="2"/>
    </row>
    <row r="26" spans="1:16">
      <c r="A26" s="16" t="s">
        <v>57</v>
      </c>
      <c r="B26" s="16" t="s">
        <v>17</v>
      </c>
      <c r="C26" s="38">
        <v>129654.31</v>
      </c>
      <c r="D26" s="16">
        <v>52</v>
      </c>
      <c r="E26" s="16">
        <v>47</v>
      </c>
      <c r="F26" s="16">
        <f>Table13[[#This Row],[New position]]-Table13[[#This Row],[Old position]]</f>
        <v>-5</v>
      </c>
      <c r="G26" s="24">
        <v>4.5</v>
      </c>
      <c r="H26" s="19">
        <v>6102848.1699999999</v>
      </c>
      <c r="I26" s="10"/>
      <c r="K26" s="49"/>
      <c r="L26" s="45"/>
      <c r="M26" s="2"/>
    </row>
    <row r="27" spans="1:16">
      <c r="A27" s="16" t="s">
        <v>58</v>
      </c>
      <c r="B27" s="16" t="s">
        <v>17</v>
      </c>
      <c r="C27" s="38">
        <v>186871.84</v>
      </c>
      <c r="D27" s="16">
        <v>37</v>
      </c>
      <c r="E27" s="16">
        <v>33</v>
      </c>
      <c r="F27" s="16">
        <f>Table13[[#This Row],[New position]]-Table13[[#This Row],[Old position]]</f>
        <v>-4</v>
      </c>
      <c r="G27" s="24">
        <v>4.5</v>
      </c>
      <c r="H27" s="19">
        <v>6102848.1699999999</v>
      </c>
      <c r="I27" s="56"/>
      <c r="K27" s="49"/>
      <c r="L27" s="45"/>
      <c r="M27" s="2"/>
    </row>
    <row r="28" spans="1:16">
      <c r="A28" s="16" t="s">
        <v>64</v>
      </c>
      <c r="B28" s="16" t="s">
        <v>17</v>
      </c>
      <c r="C28" s="38">
        <v>91923</v>
      </c>
      <c r="D28" s="16">
        <v>8</v>
      </c>
      <c r="E28" s="16">
        <v>8</v>
      </c>
      <c r="F28" s="16">
        <f>Table13[[#This Row],[New position]]-Table13[[#This Row],[Old position]]</f>
        <v>0</v>
      </c>
      <c r="G28" s="24">
        <v>0.55600000000000005</v>
      </c>
      <c r="H28" s="19">
        <v>753438.11</v>
      </c>
      <c r="I28" s="10"/>
      <c r="K28" s="49"/>
      <c r="L28" s="45"/>
      <c r="M28" s="2"/>
    </row>
    <row r="29" spans="1:16">
      <c r="A29" s="16" t="s">
        <v>41</v>
      </c>
      <c r="B29" s="16" t="s">
        <v>17</v>
      </c>
      <c r="C29" s="38">
        <v>93700</v>
      </c>
      <c r="D29" s="16">
        <v>8</v>
      </c>
      <c r="E29" s="16">
        <v>0</v>
      </c>
      <c r="F29" s="16">
        <f>Table13[[#This Row],[New position]]-Table13[[#This Row],[Old position]]</f>
        <v>-8</v>
      </c>
      <c r="G29" s="24">
        <v>0</v>
      </c>
      <c r="H29" s="19">
        <v>0</v>
      </c>
      <c r="I29" s="56"/>
      <c r="K29" s="49"/>
      <c r="L29" s="45"/>
      <c r="M29" s="2"/>
    </row>
    <row r="30" spans="1:16">
      <c r="A30" s="16" t="s">
        <v>60</v>
      </c>
      <c r="B30" s="16" t="s">
        <v>17</v>
      </c>
      <c r="C30" s="38">
        <v>39346.370000000003</v>
      </c>
      <c r="D30" s="16">
        <v>19</v>
      </c>
      <c r="E30" s="16">
        <v>19</v>
      </c>
      <c r="F30" s="16">
        <f>Table13[[#This Row],[New position]]-Table13[[#This Row],[Old position]]</f>
        <v>0</v>
      </c>
      <c r="G30" s="24">
        <v>0.55600000000000005</v>
      </c>
      <c r="H30" s="19">
        <v>753438.11</v>
      </c>
      <c r="I30" s="10"/>
      <c r="K30" s="49"/>
      <c r="L30" s="45"/>
      <c r="M30" s="2"/>
    </row>
    <row r="31" spans="1:16">
      <c r="A31" s="16" t="s">
        <v>40</v>
      </c>
      <c r="B31" s="16" t="s">
        <v>17</v>
      </c>
      <c r="C31" s="38">
        <v>133131.6</v>
      </c>
      <c r="D31" s="16">
        <v>5</v>
      </c>
      <c r="E31" s="16">
        <v>0</v>
      </c>
      <c r="F31" s="16">
        <f>Table13[[#This Row],[New position]]-Table13[[#This Row],[Old position]]</f>
        <v>-5</v>
      </c>
      <c r="G31" s="24">
        <v>0</v>
      </c>
      <c r="H31" s="19">
        <v>0</v>
      </c>
      <c r="I31" s="20"/>
      <c r="K31" s="49"/>
      <c r="L31" s="45"/>
      <c r="M31" s="2"/>
    </row>
    <row r="32" spans="1:16">
      <c r="A32" s="16" t="s">
        <v>39</v>
      </c>
      <c r="B32" s="16" t="s">
        <v>16</v>
      </c>
      <c r="C32" s="38">
        <v>227.11</v>
      </c>
      <c r="D32" s="16">
        <v>2171</v>
      </c>
      <c r="E32" s="16">
        <v>1991</v>
      </c>
      <c r="F32" s="16">
        <f>Table13[[#This Row],[New position]]-Table13[[#This Row],[Old position]]</f>
        <v>-180</v>
      </c>
      <c r="G32" s="24">
        <v>0.33300000000000002</v>
      </c>
      <c r="H32" s="19">
        <v>452062.78</v>
      </c>
      <c r="I32" s="44"/>
      <c r="K32" s="49"/>
      <c r="L32" s="45"/>
      <c r="M32" s="2"/>
    </row>
    <row r="33" spans="1:13">
      <c r="A33" s="16" t="s">
        <v>50</v>
      </c>
      <c r="B33" s="16" t="s">
        <v>16</v>
      </c>
      <c r="C33" s="38">
        <v>484.02</v>
      </c>
      <c r="D33" s="16">
        <v>1019</v>
      </c>
      <c r="E33" s="16">
        <v>934</v>
      </c>
      <c r="F33" s="16">
        <f>Table13[[#This Row],[New position]]-Table13[[#This Row],[Old position]]</f>
        <v>-85</v>
      </c>
      <c r="G33" s="24">
        <v>0.33300000000000002</v>
      </c>
      <c r="H33" s="19">
        <v>452058.31</v>
      </c>
      <c r="I33" s="10"/>
      <c r="K33" s="49"/>
      <c r="L33" s="45"/>
      <c r="M33" s="2"/>
    </row>
    <row r="34" spans="1:13">
      <c r="A34" s="16" t="s">
        <v>28</v>
      </c>
      <c r="B34" s="16" t="s">
        <v>16</v>
      </c>
      <c r="C34" s="38">
        <v>33.82</v>
      </c>
      <c r="D34" s="16">
        <v>43282</v>
      </c>
      <c r="E34" s="16">
        <v>40100</v>
      </c>
      <c r="F34" s="16">
        <f>Table13[[#This Row],[New position]]-Table13[[#This Row],[Old position]]</f>
        <v>-3182</v>
      </c>
      <c r="G34" s="24">
        <v>1</v>
      </c>
      <c r="H34" s="19">
        <v>1356188.48</v>
      </c>
      <c r="I34" s="48"/>
      <c r="K34" s="49"/>
      <c r="L34" s="45"/>
      <c r="M34" s="2"/>
    </row>
    <row r="35" spans="1:13">
      <c r="A35" s="16" t="s">
        <v>49</v>
      </c>
      <c r="B35" s="16" t="s">
        <v>16</v>
      </c>
      <c r="C35" s="38">
        <v>55.08</v>
      </c>
      <c r="D35" s="16">
        <v>124285</v>
      </c>
      <c r="E35" s="16">
        <v>110800</v>
      </c>
      <c r="F35" s="16">
        <f>Table13[[#This Row],[New position]]-Table13[[#This Row],[Old position]]</f>
        <v>-13485</v>
      </c>
      <c r="G35" s="24">
        <v>4.5</v>
      </c>
      <c r="H35" s="19">
        <v>6102848.1699999999</v>
      </c>
      <c r="I35" s="10"/>
      <c r="K35" s="49"/>
      <c r="L35" s="45"/>
      <c r="M35" s="2"/>
    </row>
    <row r="36" spans="1:13">
      <c r="A36" s="16" t="s">
        <v>36</v>
      </c>
      <c r="B36" s="16" t="s">
        <v>16</v>
      </c>
      <c r="C36" s="38">
        <v>34.14</v>
      </c>
      <c r="D36" s="16">
        <v>43487</v>
      </c>
      <c r="E36" s="16">
        <v>0</v>
      </c>
      <c r="F36" s="16">
        <f>Table13[[#This Row],[New position]]-Table13[[#This Row],[Old position]]</f>
        <v>-43487</v>
      </c>
      <c r="G36" s="24">
        <v>0</v>
      </c>
      <c r="H36" s="19">
        <v>0</v>
      </c>
      <c r="I36" s="48"/>
      <c r="K36" s="49"/>
      <c r="L36" s="45"/>
      <c r="M36" s="2"/>
    </row>
    <row r="37" spans="1:13">
      <c r="A37" s="16" t="s">
        <v>55</v>
      </c>
      <c r="B37" s="16" t="s">
        <v>16</v>
      </c>
      <c r="C37" s="38">
        <v>75.040000000000006</v>
      </c>
      <c r="D37" s="16">
        <v>6610</v>
      </c>
      <c r="E37" s="16">
        <v>6024</v>
      </c>
      <c r="F37" s="16">
        <f>Table13[[#This Row],[New position]]-Table13[[#This Row],[Old position]]</f>
        <v>-586</v>
      </c>
      <c r="G37" s="24">
        <v>0.33300000000000002</v>
      </c>
      <c r="H37" s="19">
        <v>452058.31</v>
      </c>
      <c r="I37" s="10"/>
      <c r="K37" s="49"/>
      <c r="L37" s="45"/>
      <c r="M37" s="2"/>
    </row>
    <row r="38" spans="1:13">
      <c r="A38" s="16" t="s">
        <v>72</v>
      </c>
      <c r="B38" s="16" t="s">
        <v>17</v>
      </c>
      <c r="C38" s="38">
        <v>78318.75</v>
      </c>
      <c r="D38" s="16">
        <v>0</v>
      </c>
      <c r="E38" s="16">
        <v>10</v>
      </c>
      <c r="F38" s="16">
        <f>Table13[[#This Row],[New position]]-Table13[[#This Row],[Old position]]</f>
        <v>10</v>
      </c>
      <c r="G38" s="24">
        <v>0.55600000000000005</v>
      </c>
      <c r="H38" s="19">
        <v>753438.11</v>
      </c>
      <c r="I38" s="56"/>
      <c r="K38" s="49"/>
      <c r="L38" s="45"/>
      <c r="M38" s="2"/>
    </row>
    <row r="39" spans="1:13">
      <c r="A39" s="16" t="s">
        <v>61</v>
      </c>
      <c r="B39" s="16" t="s">
        <v>17</v>
      </c>
      <c r="C39" s="38">
        <v>57618.38</v>
      </c>
      <c r="D39" s="16">
        <v>13</v>
      </c>
      <c r="E39" s="16">
        <v>13</v>
      </c>
      <c r="F39" s="16">
        <f>Table13[[#This Row],[New position]]-Table13[[#This Row],[Old position]]</f>
        <v>0</v>
      </c>
      <c r="G39" s="24">
        <v>0.55600000000000005</v>
      </c>
      <c r="H39" s="19">
        <v>753438.11</v>
      </c>
      <c r="I39" s="10"/>
      <c r="K39" s="49"/>
      <c r="L39" s="45"/>
      <c r="M39" s="2"/>
    </row>
    <row r="40" spans="1:13">
      <c r="A40" s="16" t="s">
        <v>35</v>
      </c>
      <c r="B40" s="16" t="s">
        <v>16</v>
      </c>
      <c r="C40" s="38">
        <v>426.14</v>
      </c>
      <c r="D40" s="16">
        <v>1142</v>
      </c>
      <c r="E40" s="16">
        <v>1061</v>
      </c>
      <c r="F40" s="16">
        <f>Table13[[#This Row],[New position]]-Table13[[#This Row],[Old position]]</f>
        <v>-81</v>
      </c>
      <c r="G40" s="24">
        <v>0.33300000000000002</v>
      </c>
      <c r="H40" s="19">
        <v>452062.78</v>
      </c>
      <c r="I40" s="10"/>
      <c r="K40" s="49"/>
      <c r="L40" s="45"/>
      <c r="M40" s="2"/>
    </row>
    <row r="41" spans="1:13">
      <c r="A41" s="16" t="s">
        <v>30</v>
      </c>
      <c r="B41" s="16" t="s">
        <v>16</v>
      </c>
      <c r="C41" s="38">
        <v>346.69</v>
      </c>
      <c r="D41" s="16">
        <v>1442</v>
      </c>
      <c r="E41" s="16">
        <v>1304</v>
      </c>
      <c r="F41" s="16">
        <f>Table13[[#This Row],[New position]]-Table13[[#This Row],[Old position]]</f>
        <v>-138</v>
      </c>
      <c r="G41" s="24">
        <v>0.33300000000000002</v>
      </c>
      <c r="H41" s="19">
        <v>452062.78</v>
      </c>
      <c r="I41" s="10"/>
      <c r="K41" s="49"/>
      <c r="L41" s="45"/>
      <c r="M41" s="2"/>
    </row>
    <row r="42" spans="1:13">
      <c r="A42" s="16" t="s">
        <v>43</v>
      </c>
      <c r="B42" s="16" t="s">
        <v>16</v>
      </c>
      <c r="C42" s="38">
        <v>87.41</v>
      </c>
      <c r="D42" s="16">
        <v>5608</v>
      </c>
      <c r="E42" s="16">
        <v>5172</v>
      </c>
      <c r="F42" s="16">
        <f>Table13[[#This Row],[New position]]-Table13[[#This Row],[Old position]]</f>
        <v>-436</v>
      </c>
      <c r="G42" s="24">
        <v>0.33300000000000002</v>
      </c>
      <c r="H42" s="19">
        <v>452062.78</v>
      </c>
      <c r="I42" s="10"/>
      <c r="K42" s="49"/>
      <c r="L42" s="45"/>
      <c r="M42" s="2"/>
    </row>
    <row r="43" spans="1:13">
      <c r="A43" s="16" t="s">
        <v>48</v>
      </c>
      <c r="B43" s="16" t="s">
        <v>17</v>
      </c>
      <c r="C43" s="38">
        <v>78460</v>
      </c>
      <c r="D43" s="16">
        <v>9</v>
      </c>
      <c r="E43" s="16">
        <v>10</v>
      </c>
      <c r="F43" s="16">
        <f>Table13[[#This Row],[New position]]-Table13[[#This Row],[Old position]]</f>
        <v>1</v>
      </c>
      <c r="G43" s="24">
        <v>0.55600000000000005</v>
      </c>
      <c r="H43" s="19">
        <v>753438.11</v>
      </c>
      <c r="I43" s="53"/>
      <c r="K43" s="49"/>
      <c r="L43" s="45"/>
      <c r="M43" s="2"/>
    </row>
    <row r="44" spans="1:13">
      <c r="A44" s="16" t="s">
        <v>37</v>
      </c>
      <c r="B44" s="16" t="s">
        <v>16</v>
      </c>
      <c r="C44" s="38">
        <v>477.59</v>
      </c>
      <c r="D44" s="16">
        <v>1023</v>
      </c>
      <c r="E44" s="16">
        <v>947</v>
      </c>
      <c r="F44" s="16">
        <f>Table13[[#This Row],[New position]]-Table13[[#This Row],[Old position]]</f>
        <v>-76</v>
      </c>
      <c r="G44" s="24">
        <v>0.33300000000000002</v>
      </c>
      <c r="H44" s="19">
        <v>452062.78</v>
      </c>
      <c r="I44" s="10"/>
      <c r="K44" s="49"/>
      <c r="L44" s="45"/>
      <c r="M44" s="2"/>
    </row>
    <row r="45" spans="1:13">
      <c r="A45" s="16" t="s">
        <v>54</v>
      </c>
      <c r="B45" s="16" t="s">
        <v>17</v>
      </c>
      <c r="C45" s="38">
        <v>148563.72</v>
      </c>
      <c r="D45" s="16">
        <v>47</v>
      </c>
      <c r="E45" s="16">
        <v>41</v>
      </c>
      <c r="F45" s="16">
        <f>Table13[[#This Row],[New position]]-Table13[[#This Row],[Old position]]</f>
        <v>-6</v>
      </c>
      <c r="G45" s="24">
        <v>4.5</v>
      </c>
      <c r="H45" s="19">
        <v>6102848.1699999999</v>
      </c>
      <c r="I45" s="57"/>
      <c r="K45" s="49"/>
      <c r="L45" s="45"/>
      <c r="M45" s="2"/>
    </row>
    <row r="46" spans="1:13">
      <c r="A46" s="16" t="s">
        <v>59</v>
      </c>
      <c r="B46" s="16" t="s">
        <v>17</v>
      </c>
      <c r="C46" s="38">
        <v>219200</v>
      </c>
      <c r="D46" s="16">
        <v>0</v>
      </c>
      <c r="E46" s="16">
        <v>3</v>
      </c>
      <c r="F46" s="16">
        <f>Table13[[#This Row],[New position]]-Table13[[#This Row],[Old position]]</f>
        <v>3</v>
      </c>
      <c r="G46" s="24">
        <v>0.55600000000000005</v>
      </c>
      <c r="H46" s="19">
        <v>753438.11</v>
      </c>
      <c r="I46" s="10"/>
      <c r="K46" s="49"/>
      <c r="L46" s="45"/>
      <c r="M46" s="2"/>
    </row>
    <row r="47" spans="1:13">
      <c r="A47" s="16" t="s">
        <v>71</v>
      </c>
      <c r="B47" s="16" t="s">
        <v>17</v>
      </c>
      <c r="C47" s="38">
        <v>52087.5</v>
      </c>
      <c r="D47" s="16">
        <v>0</v>
      </c>
      <c r="E47" s="16">
        <v>14</v>
      </c>
      <c r="F47" s="16">
        <f>Table13[[#This Row],[New position]]-Table13[[#This Row],[Old position]]</f>
        <v>14</v>
      </c>
      <c r="G47" s="24">
        <v>0.55600000000000005</v>
      </c>
      <c r="H47" s="19">
        <v>753438.11</v>
      </c>
      <c r="I47" s="10"/>
      <c r="K47" s="49"/>
      <c r="L47" s="45"/>
      <c r="M47" s="2"/>
    </row>
    <row r="48" spans="1:13">
      <c r="A48" s="16" t="s">
        <v>13</v>
      </c>
      <c r="B48" s="16" t="s">
        <v>16</v>
      </c>
      <c r="C48" s="38">
        <v>323.91000000000003</v>
      </c>
      <c r="D48" s="16">
        <v>135909</v>
      </c>
      <c r="E48" s="16">
        <v>125608</v>
      </c>
      <c r="F48" s="16">
        <f>Table13[[#This Row],[New position]]-Table13[[#This Row],[Old position]]</f>
        <v>-10301</v>
      </c>
      <c r="G48" s="24">
        <v>30</v>
      </c>
      <c r="H48" s="19">
        <v>40685654.469999999</v>
      </c>
      <c r="I48" s="10"/>
      <c r="K48" s="49"/>
      <c r="L48" s="45"/>
      <c r="M48" s="2"/>
    </row>
    <row r="49" spans="1:13">
      <c r="A49" s="16" t="s">
        <v>45</v>
      </c>
      <c r="B49" s="16" t="s">
        <v>16</v>
      </c>
      <c r="C49" s="38">
        <v>23</v>
      </c>
      <c r="D49" s="16">
        <v>300578</v>
      </c>
      <c r="E49" s="16">
        <v>265341</v>
      </c>
      <c r="F49" s="16">
        <f>Table13[[#This Row],[New position]]-Table13[[#This Row],[Old position]]</f>
        <v>-35237</v>
      </c>
      <c r="G49" s="24">
        <v>4.5</v>
      </c>
      <c r="H49" s="19">
        <v>6102848.1699999999</v>
      </c>
      <c r="I49" s="10"/>
      <c r="K49" s="49"/>
      <c r="L49" s="45"/>
      <c r="M49" s="2"/>
    </row>
    <row r="50" spans="1:13">
      <c r="A50" s="16" t="s">
        <v>68</v>
      </c>
      <c r="B50" s="16" t="s">
        <v>16</v>
      </c>
      <c r="C50" s="38">
        <v>77.27</v>
      </c>
      <c r="D50" s="16">
        <v>0</v>
      </c>
      <c r="E50" s="16">
        <v>5850</v>
      </c>
      <c r="F50" s="16">
        <f>Table13[[#This Row],[New position]]-Table13[[#This Row],[Old position]]</f>
        <v>5850</v>
      </c>
      <c r="G50" s="24">
        <v>0.33300000000000002</v>
      </c>
      <c r="H50" s="19">
        <v>452058.31</v>
      </c>
      <c r="I50" s="10"/>
      <c r="K50" s="49"/>
      <c r="L50" s="45"/>
      <c r="M50" s="2"/>
    </row>
    <row r="51" spans="1:13">
      <c r="A51" s="16" t="s">
        <v>32</v>
      </c>
      <c r="B51" s="16" t="s">
        <v>16</v>
      </c>
      <c r="C51" s="38">
        <v>159.79</v>
      </c>
      <c r="D51" s="16">
        <v>3029</v>
      </c>
      <c r="E51" s="16">
        <v>2829</v>
      </c>
      <c r="F51" s="16">
        <f>Table13[[#This Row],[New position]]-Table13[[#This Row],[Old position]]</f>
        <v>-200</v>
      </c>
      <c r="G51" s="24">
        <v>0.33300000000000002</v>
      </c>
      <c r="H51" s="19">
        <v>452062.78</v>
      </c>
      <c r="I51" s="10"/>
      <c r="K51" s="49"/>
      <c r="L51" s="45"/>
      <c r="M51" s="2"/>
    </row>
    <row r="52" spans="1:13">
      <c r="A52" s="16" t="s">
        <v>47</v>
      </c>
      <c r="B52" s="16" t="s">
        <v>17</v>
      </c>
      <c r="C52" s="38">
        <v>129609.38</v>
      </c>
      <c r="D52" s="16">
        <v>52</v>
      </c>
      <c r="E52" s="16">
        <v>0</v>
      </c>
      <c r="F52" s="16">
        <f>Table13[[#This Row],[New position]]-Table13[[#This Row],[Old position]]</f>
        <v>-52</v>
      </c>
      <c r="G52" s="24">
        <v>0</v>
      </c>
      <c r="H52" s="19">
        <v>0</v>
      </c>
      <c r="I52" s="48"/>
      <c r="K52" s="49"/>
      <c r="L52" s="45"/>
      <c r="M52" s="2"/>
    </row>
    <row r="53" spans="1:13">
      <c r="A53" s="16" t="s">
        <v>23</v>
      </c>
      <c r="B53" s="16" t="s">
        <v>16</v>
      </c>
      <c r="C53" s="38">
        <v>73.19</v>
      </c>
      <c r="D53" s="16">
        <v>20455</v>
      </c>
      <c r="E53" s="16">
        <v>46324</v>
      </c>
      <c r="F53" s="16">
        <f>Table13[[#This Row],[New position]]-Table13[[#This Row],[Old position]]</f>
        <v>25869</v>
      </c>
      <c r="G53" s="24">
        <v>2.5</v>
      </c>
      <c r="H53" s="38">
        <v>3390471.21</v>
      </c>
      <c r="I53" s="10"/>
      <c r="K53" s="49"/>
      <c r="L53" s="45"/>
      <c r="M53" s="2"/>
    </row>
    <row r="54" spans="1:13">
      <c r="A54" s="16" t="s">
        <v>69</v>
      </c>
      <c r="B54" s="16" t="s">
        <v>16</v>
      </c>
      <c r="C54" s="38">
        <v>74.62</v>
      </c>
      <c r="D54" s="16">
        <v>0</v>
      </c>
      <c r="E54" s="16">
        <v>45436</v>
      </c>
      <c r="F54" s="16">
        <f>Table13[[#This Row],[New position]]-Table13[[#This Row],[Old position]]</f>
        <v>45436</v>
      </c>
      <c r="G54" s="24">
        <v>2.5</v>
      </c>
      <c r="H54" s="19">
        <v>3390471.21</v>
      </c>
      <c r="I54" s="53"/>
      <c r="K54" s="49"/>
      <c r="L54" s="45"/>
      <c r="M54" s="2"/>
    </row>
    <row r="55" spans="1:13">
      <c r="A55" s="16" t="s">
        <v>44</v>
      </c>
      <c r="B55" s="16" t="s">
        <v>17</v>
      </c>
      <c r="C55" s="38">
        <v>141937.51</v>
      </c>
      <c r="D55" s="16">
        <v>49</v>
      </c>
      <c r="E55" s="16">
        <v>43</v>
      </c>
      <c r="F55" s="16">
        <f>Table13[[#This Row],[New position]]-Table13[[#This Row],[Old position]]</f>
        <v>-6</v>
      </c>
      <c r="G55" s="24">
        <v>4.5</v>
      </c>
      <c r="H55" s="19">
        <v>6102848.1699999999</v>
      </c>
      <c r="I55" s="53"/>
      <c r="K55" s="49"/>
      <c r="L55" s="45"/>
      <c r="M55" s="2"/>
    </row>
    <row r="56" spans="1:13">
      <c r="A56" s="16" t="s">
        <v>63</v>
      </c>
      <c r="B56" s="16" t="s">
        <v>17</v>
      </c>
      <c r="C56" s="38">
        <v>40290</v>
      </c>
      <c r="D56" s="16">
        <v>18</v>
      </c>
      <c r="E56" s="16">
        <v>19</v>
      </c>
      <c r="F56" s="16">
        <f>Table13[[#This Row],[New position]]-Table13[[#This Row],[Old position]]</f>
        <v>1</v>
      </c>
      <c r="G56" s="24">
        <v>0.55600000000000005</v>
      </c>
      <c r="H56" s="19">
        <v>753438.11</v>
      </c>
      <c r="I56" s="53"/>
      <c r="K56" s="49"/>
      <c r="L56" s="45"/>
      <c r="M56" s="2"/>
    </row>
    <row r="57" spans="1:13">
      <c r="A57" s="16" t="s">
        <v>62</v>
      </c>
      <c r="B57" s="16" t="s">
        <v>17</v>
      </c>
      <c r="C57" s="38">
        <v>70337.5</v>
      </c>
      <c r="D57" s="16">
        <v>10</v>
      </c>
      <c r="E57" s="16">
        <v>11</v>
      </c>
      <c r="F57" s="16">
        <f>Table13[[#This Row],[New position]]-Table13[[#This Row],[Old position]]</f>
        <v>1</v>
      </c>
      <c r="G57" s="24">
        <v>0.55600000000000005</v>
      </c>
      <c r="H57" s="19">
        <v>753438.11</v>
      </c>
      <c r="I57" s="48"/>
      <c r="K57" s="49"/>
      <c r="L57" s="45"/>
      <c r="M57" s="2"/>
    </row>
    <row r="58" spans="1:13">
      <c r="A58" s="16"/>
      <c r="B58" s="16"/>
      <c r="C58" s="38"/>
      <c r="D58" s="16"/>
      <c r="E58" s="16"/>
      <c r="F58" s="16"/>
      <c r="G58" s="24">
        <f>100 - SUM(G11:G57)</f>
        <v>1.0000000000331966E-3</v>
      </c>
      <c r="H58" s="19"/>
      <c r="I58" s="10"/>
      <c r="K58" s="49"/>
    </row>
    <row r="59" spans="1:13">
      <c r="A59" s="16" t="s">
        <v>24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  <c r="K59" s="49"/>
    </row>
    <row r="60" spans="1:13">
      <c r="A60" s="41"/>
      <c r="B60" s="9" t="s">
        <v>27</v>
      </c>
      <c r="D60" s="6"/>
      <c r="E60" s="9" t="s">
        <v>25</v>
      </c>
      <c r="F60" s="1"/>
      <c r="G60" s="40"/>
      <c r="H60" s="3" t="s">
        <v>3</v>
      </c>
      <c r="I60" s="8"/>
      <c r="K60" s="49"/>
    </row>
    <row r="61" spans="1:13">
      <c r="B61" s="9" t="s">
        <v>2</v>
      </c>
      <c r="D61" s="6"/>
      <c r="E61" s="9" t="s">
        <v>26</v>
      </c>
      <c r="F61" s="1"/>
      <c r="G61" s="40"/>
      <c r="H61" s="3" t="s">
        <v>4</v>
      </c>
    </row>
    <row r="62" spans="1:13">
      <c r="B62" s="4"/>
      <c r="C62"/>
      <c r="D62" s="1"/>
      <c r="E62" s="4"/>
      <c r="F62" s="40"/>
      <c r="H62" s="5"/>
      <c r="K62" s="43"/>
    </row>
    <row r="63" spans="1:13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2022-08-08T11:31:22Z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