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28" documentId="14_{3388E964-FFDF-4E99-9AC8-78C53ACEEFD9}" xr6:coauthVersionLast="47" xr6:coauthVersionMax="47" xr10:uidLastSave="{DA4CD351-A241-40F3-9283-20B7C4A59C3A}"/>
  <bookViews>
    <workbookView xWindow="-120" yWindow="-120" windowWidth="29040" windowHeight="1572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9" i="3" l="1"/>
  <c r="G48" i="3" l="1"/>
  <c r="F47" i="3"/>
  <c r="F49" i="3"/>
  <c r="F29" i="3"/>
  <c r="F13" i="3"/>
  <c r="F24" i="3"/>
  <c r="F21" i="3"/>
  <c r="F46" i="3"/>
  <c r="F34" i="3"/>
  <c r="F12" i="3"/>
  <c r="F25" i="3"/>
  <c r="F36" i="3"/>
  <c r="F17" i="3"/>
  <c r="F43" i="3"/>
  <c r="F23" i="3"/>
  <c r="F45" i="3"/>
  <c r="F44" i="3"/>
  <c r="F26" i="3"/>
  <c r="F16" i="3"/>
  <c r="F15" i="3"/>
  <c r="F14" i="3"/>
  <c r="F27" i="3"/>
  <c r="F42" i="3"/>
  <c r="F35" i="3"/>
  <c r="F30" i="3"/>
  <c r="F18" i="3"/>
  <c r="F41" i="3"/>
  <c r="F39" i="3"/>
  <c r="F22" i="3"/>
  <c r="F19" i="3"/>
  <c r="F40" i="3"/>
  <c r="F11" i="3"/>
  <c r="F37" i="3"/>
  <c r="F28" i="3"/>
  <c r="F32" i="3"/>
  <c r="F33" i="3"/>
  <c r="F38" i="3"/>
  <c r="F20" i="3"/>
  <c r="F31" i="3"/>
  <c r="C8" i="3" a="1"/>
  <c r="C8" i="3" s="1"/>
  <c r="C3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<sst xmlns="http://schemas.openxmlformats.org/spreadsheetml/2006/main" count="99" uniqueCount="64">
  <si>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</si>
  <si>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</si>
  <si>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</si>
  <si>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</si>
  <si>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</si>
  <si>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</si>
  <si>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</si>
  <si>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</si>
  <si>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</si>
  <si>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</si>
  <si>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</si>
  <si>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</si>
  <si>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</si>
  <si>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</si>
  <si>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</si>
  <si>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</si>
  <si>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</si>
  <si>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</si>
  <si>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</si>
  <si>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</si>
  <si>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</si>
  <si>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</si>
  <si>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</si>
  <si>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</si>
  <si>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</si>
  <si>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</si>
  <si>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</si>
  <si>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</si>
  <si>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</si>
  <si>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ED</t>
  </si>
  <si>
    <t>SRE</t>
  </si>
  <si>
    <t>NOC</t>
  </si>
  <si>
    <t>MRK</t>
  </si>
  <si>
    <t>CGB</t>
  </si>
  <si>
    <t>K</t>
  </si>
  <si>
    <t>ZM</t>
  </si>
  <si>
    <t>SO</t>
  </si>
  <si>
    <t>WM</t>
  </si>
  <si>
    <t>DTE</t>
  </si>
  <si>
    <t>GIS</t>
  </si>
  <si>
    <t>CGF</t>
  </si>
  <si>
    <t>GOIL</t>
  </si>
  <si>
    <t>ZC</t>
  </si>
  <si>
    <t>WEC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</si>
  <si>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</si>
  <si>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</si>
  <si>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</si>
  <si>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</si>
  <si>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</si>
  <si>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</si>
  <si>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</si>
  <si>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</si>
  <si>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</si>
  <si>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</si>
  <si>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</si>
  <si>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KC</t>
  </si>
  <si>
    <t>ZT</t>
  </si>
  <si>
    <t>HSY</t>
  </si>
  <si>
    <t>BMY</t>
  </si>
  <si>
    <t>ALI</t>
  </si>
  <si>
    <t>CT</t>
  </si>
  <si>
    <t>HE</t>
  </si>
  <si>
    <t>GBS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</si>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</sst>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8" totalsRowShown="0" headerRowDxfId="13" dataDxfId="11" headerRowBorderDxfId="12" tableBorderDxfId="10" totalsRowBorderDxfId="9">
  <autoFilter ref="A10:I48" xr:uid="{00000000-0009-0000-0100-000001000000}"/>
  <sortState xmlns:xlrd2="http://schemas.microsoft.com/office/spreadsheetml/2017/richdata2" ref="A11:I48">
    <sortCondition ref="A10:A4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O53"/>
  <sheetViews>
    <sheetView tabSelected="1" zoomScale="95" zoomScaleNormal="95" workbookViewId="0">
      <selection activeCell="E4" sqref="E4"/>
    </sheetView>
  </sheetViews>
  <sheetFormatPr defaultColWidth="9.140625" defaultRowHeight="15" x14ac:dyDescent="0.2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4" width="9.140625" style="1"/>
    <col min="15" max="15" width="14.5703125" style="1" bestFit="1" customWidth="1"/>
    <col min="16" max="16384" width="9.140625" style="1"/>
  </cols>
  <sheetData>
    <row r="1" spans="1:12" s="23" customFormat="1" ht="12.75" x14ac:dyDescent="0.25">
      <c r="A1" s="50" t="s">
        <v>0</v>
      </c>
      <c r="B1" s="50"/>
      <c r="C1" s="22">
        <v>44839</v>
      </c>
      <c r="E1" s="24"/>
      <c r="F1" s="24"/>
      <c r="H1" s="25"/>
    </row>
    <row r="2" spans="1:12" s="23" customFormat="1" x14ac:dyDescent="0.25">
      <c r="A2" s="50" t="s">
        <v>11</v>
      </c>
      <c r="B2" s="50"/>
      <c r="C2" s="26">
        <f>C8/C7</f>
        <v>0.84133285562441296</v>
      </c>
      <c r="D2"/>
      <c r="E2" s="44"/>
      <c r="F2" s="28"/>
      <c r="H2" s="40"/>
    </row>
    <row r="3" spans="1:12" s="23" customFormat="1" ht="27.75" customHeight="1" x14ac:dyDescent="0.25">
      <c r="A3" s="51" t="s">
        <v>12</v>
      </c>
      <c r="B3" s="51"/>
      <c r="C3" s="32">
        <f>(C8-SUM(H29:H34))/C7</f>
        <v>0.7211423561360385</v>
      </c>
      <c r="D3" s="43"/>
      <c r="E3" s="27"/>
      <c r="F3" s="28"/>
      <c r="H3" s="29"/>
    </row>
    <row r="4" spans="1:12" s="23" customFormat="1" ht="12.75" x14ac:dyDescent="0.25">
      <c r="A4" s="50" t="s">
        <v>9</v>
      </c>
      <c r="B4" s="50"/>
      <c r="C4" s="30">
        <v>32678198</v>
      </c>
      <c r="D4" s="46"/>
      <c r="E4" s="28"/>
      <c r="F4" s="28"/>
      <c r="H4" s="29"/>
    </row>
    <row r="5" spans="1:12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2" s="23" customFormat="1" ht="12.75" x14ac:dyDescent="0.25">
      <c r="A6" s="50" t="s">
        <v>8</v>
      </c>
      <c r="B6" s="50"/>
      <c r="C6" s="30">
        <v>0</v>
      </c>
      <c r="D6" s="39"/>
      <c r="E6" s="28"/>
      <c r="F6" s="28"/>
      <c r="H6" s="29"/>
    </row>
    <row r="7" spans="1:12" s="23" customFormat="1" ht="12.75" x14ac:dyDescent="0.25">
      <c r="A7" s="50" t="s">
        <v>10</v>
      </c>
      <c r="B7" s="50"/>
      <c r="C7" s="30">
        <f>C4+C5-C6</f>
        <v>32678198</v>
      </c>
      <c r="D7" s="39"/>
      <c r="E7" s="28"/>
      <c r="F7" s="28"/>
      <c r="G7" s="33"/>
    </row>
    <row r="8" spans="1:12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27493241.639999982</v>
      </c>
      <c r="D8" s="39"/>
      <c r="E8" s="28"/>
      <c r="F8" s="28"/>
      <c r="H8" s="29"/>
      <c r="J8" s="31"/>
    </row>
    <row r="9" spans="1:12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2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2" s="2" customFormat="1" x14ac:dyDescent="0.25">
      <c r="A11" s="13" t="s">
        <v>28</v>
      </c>
      <c r="B11" s="13" t="s">
        <v>16</v>
      </c>
      <c r="C11" s="16">
        <v>355.26</v>
      </c>
      <c r="D11" s="13">
        <v>626</v>
      </c>
      <c r="E11" s="13">
        <v>626</v>
      </c>
      <c r="F11" s="13">
        <f>Table132[[#This Row],[New position]]-Table132[[#This Row],[Old position]]</f>
        <v>0</v>
      </c>
      <c r="G11" s="21">
        <v>0.33300000000000002</v>
      </c>
      <c r="H11" s="16">
        <v>218200.48</v>
      </c>
      <c r="I11" s="47"/>
      <c r="J11"/>
      <c r="K11" s="38"/>
    </row>
    <row r="12" spans="1:12" x14ac:dyDescent="0.25">
      <c r="A12" s="13" t="s">
        <v>29</v>
      </c>
      <c r="B12" s="13" t="s">
        <v>16</v>
      </c>
      <c r="C12" s="16">
        <v>89.11</v>
      </c>
      <c r="D12" s="13">
        <v>2441</v>
      </c>
      <c r="E12" s="13">
        <v>2441</v>
      </c>
      <c r="F12" s="13">
        <f>Table132[[#This Row],[New position]]-Table132[[#This Row],[Old position]]</f>
        <v>0</v>
      </c>
      <c r="G12" s="21">
        <v>0.33300000000000002</v>
      </c>
      <c r="H12" s="16">
        <v>218200.48</v>
      </c>
      <c r="I12" s="37"/>
      <c r="K12" s="38"/>
      <c r="L12" s="2"/>
    </row>
    <row r="13" spans="1:12" x14ac:dyDescent="0.25">
      <c r="A13" s="13" t="s">
        <v>30</v>
      </c>
      <c r="B13" s="13" t="s">
        <v>16</v>
      </c>
      <c r="C13" s="16">
        <v>157.63</v>
      </c>
      <c r="D13" s="13">
        <v>1413</v>
      </c>
      <c r="E13" s="13">
        <v>1413</v>
      </c>
      <c r="F13" s="13">
        <f>Table132[[#This Row],[New position]]-Table132[[#This Row],[Old position]]</f>
        <v>0</v>
      </c>
      <c r="G13" s="21">
        <v>0.33300000000000002</v>
      </c>
      <c r="H13" s="16">
        <v>218200.48</v>
      </c>
      <c r="I13" s="45"/>
      <c r="K13" s="38"/>
      <c r="L13" s="2"/>
    </row>
    <row r="14" spans="1:12" x14ac:dyDescent="0.25">
      <c r="A14" s="13" t="s">
        <v>31</v>
      </c>
      <c r="B14" s="13" t="s">
        <v>16</v>
      </c>
      <c r="C14" s="16">
        <v>490.28</v>
      </c>
      <c r="D14" s="13">
        <v>455</v>
      </c>
      <c r="E14" s="13">
        <v>455</v>
      </c>
      <c r="F14" s="13">
        <f>Table132[[#This Row],[New position]]-Table132[[#This Row],[Old position]]</f>
        <v>0</v>
      </c>
      <c r="G14" s="21">
        <v>0.33300000000000002</v>
      </c>
      <c r="H14" s="16">
        <v>218200.48</v>
      </c>
      <c r="I14" s="6"/>
      <c r="K14" s="38"/>
      <c r="L14" s="2"/>
    </row>
    <row r="15" spans="1:12" x14ac:dyDescent="0.25">
      <c r="A15" s="13" t="s">
        <v>32</v>
      </c>
      <c r="B15" s="13" t="s">
        <v>16</v>
      </c>
      <c r="C15" s="16">
        <v>88.39</v>
      </c>
      <c r="D15" s="13">
        <v>2470</v>
      </c>
      <c r="E15" s="13">
        <v>2470</v>
      </c>
      <c r="F15" s="13">
        <f>Table132[[#This Row],[New position]]-Table132[[#This Row],[Old position]]</f>
        <v>0</v>
      </c>
      <c r="G15" s="21">
        <v>0.33300000000000002</v>
      </c>
      <c r="H15" s="16">
        <v>218200.48</v>
      </c>
      <c r="I15" s="6"/>
      <c r="K15" s="38"/>
      <c r="L15" s="2"/>
    </row>
    <row r="16" spans="1:12" x14ac:dyDescent="0.25">
      <c r="A16" s="13" t="s">
        <v>34</v>
      </c>
      <c r="B16" s="13" t="s">
        <v>16</v>
      </c>
      <c r="C16" s="16">
        <v>72.12</v>
      </c>
      <c r="D16" s="13">
        <v>2992</v>
      </c>
      <c r="E16" s="13">
        <v>2992</v>
      </c>
      <c r="F16" s="13">
        <f>Table132[[#This Row],[New position]]-Table132[[#This Row],[Old position]]</f>
        <v>0</v>
      </c>
      <c r="G16" s="21">
        <v>0.33300000000000002</v>
      </c>
      <c r="H16" s="16">
        <v>218198.32</v>
      </c>
      <c r="I16" s="6"/>
      <c r="K16" s="38"/>
      <c r="L16" s="2"/>
    </row>
    <row r="17" spans="1:15" x14ac:dyDescent="0.25">
      <c r="A17" s="13" t="s">
        <v>36</v>
      </c>
      <c r="B17" s="13" t="s">
        <v>16</v>
      </c>
      <c r="C17" s="16">
        <v>70.430000000000007</v>
      </c>
      <c r="D17" s="13">
        <v>3084</v>
      </c>
      <c r="E17" s="13">
        <v>3084</v>
      </c>
      <c r="F17" s="13">
        <f>Table132[[#This Row],[New position]]-Table132[[#This Row],[Old position]]</f>
        <v>0</v>
      </c>
      <c r="G17" s="21">
        <v>0.33300000000000002</v>
      </c>
      <c r="H17" s="16">
        <v>218198.32</v>
      </c>
      <c r="I17" s="6"/>
      <c r="K17" s="38"/>
      <c r="L17" s="2"/>
    </row>
    <row r="18" spans="1:15" x14ac:dyDescent="0.25">
      <c r="A18" s="13" t="s">
        <v>37</v>
      </c>
      <c r="B18" s="13" t="s">
        <v>16</v>
      </c>
      <c r="C18" s="16">
        <v>168.18</v>
      </c>
      <c r="D18" s="13">
        <v>1322</v>
      </c>
      <c r="E18" s="13">
        <v>1322</v>
      </c>
      <c r="F18" s="13">
        <f>Table132[[#This Row],[New position]]-Table132[[#This Row],[Old position]]</f>
        <v>0</v>
      </c>
      <c r="G18" s="21">
        <v>0.33300000000000002</v>
      </c>
      <c r="H18" s="16">
        <v>218198.32</v>
      </c>
      <c r="I18" s="6"/>
      <c r="K18" s="38"/>
      <c r="L18" s="2"/>
    </row>
    <row r="19" spans="1:15" x14ac:dyDescent="0.25">
      <c r="A19" s="13" t="s">
        <v>38</v>
      </c>
      <c r="B19" s="13" t="s">
        <v>16</v>
      </c>
      <c r="C19" s="16">
        <v>118.63</v>
      </c>
      <c r="D19" s="13">
        <v>1810</v>
      </c>
      <c r="E19" s="13">
        <v>1810</v>
      </c>
      <c r="F19" s="13">
        <f>Table132[[#This Row],[New position]]-Table132[[#This Row],[Old position]]</f>
        <v>0</v>
      </c>
      <c r="G19" s="21">
        <v>0.33300000000000002</v>
      </c>
      <c r="H19" s="16">
        <v>218198.32</v>
      </c>
      <c r="I19" s="6"/>
      <c r="K19" s="38"/>
      <c r="L19" s="2"/>
    </row>
    <row r="20" spans="1:15" x14ac:dyDescent="0.25">
      <c r="A20" s="13" t="s">
        <v>39</v>
      </c>
      <c r="B20" s="13" t="s">
        <v>16</v>
      </c>
      <c r="C20" s="16">
        <v>78.5</v>
      </c>
      <c r="D20" s="13">
        <v>2753</v>
      </c>
      <c r="E20" s="13">
        <v>2753</v>
      </c>
      <c r="F20" s="13">
        <f>Table132[[#This Row],[New position]]-Table132[[#This Row],[Old position]]</f>
        <v>0</v>
      </c>
      <c r="G20" s="21">
        <v>0.33300000000000002</v>
      </c>
      <c r="H20" s="16">
        <v>218198.32</v>
      </c>
      <c r="I20" s="6"/>
      <c r="K20" s="38"/>
      <c r="L20" s="2"/>
      <c r="O20" s="42"/>
    </row>
    <row r="21" spans="1:15" x14ac:dyDescent="0.25">
      <c r="A21" s="13" t="s">
        <v>43</v>
      </c>
      <c r="B21" s="13" t="s">
        <v>16</v>
      </c>
      <c r="C21" s="16">
        <v>93.1</v>
      </c>
      <c r="D21" s="13">
        <v>2331</v>
      </c>
      <c r="E21" s="13">
        <v>2331</v>
      </c>
      <c r="F21" s="13">
        <f>Table132[[#This Row],[New position]]-Table132[[#This Row],[Old position]]</f>
        <v>0</v>
      </c>
      <c r="G21" s="21">
        <v>0.33300000000000002</v>
      </c>
      <c r="H21" s="16">
        <v>218198.32</v>
      </c>
      <c r="I21" s="6"/>
      <c r="K21" s="38"/>
      <c r="L21" s="2"/>
    </row>
    <row r="22" spans="1:15" x14ac:dyDescent="0.25">
      <c r="A22" s="13" t="s">
        <v>49</v>
      </c>
      <c r="B22" s="13" t="s">
        <v>16</v>
      </c>
      <c r="C22" s="16">
        <v>61.76</v>
      </c>
      <c r="D22" s="13">
        <v>3740</v>
      </c>
      <c r="E22" s="13">
        <v>3533</v>
      </c>
      <c r="F22" s="13">
        <f>Table132[[#This Row],[New position]]-Table132[[#This Row],[Old position]]</f>
        <v>-207</v>
      </c>
      <c r="G22" s="21">
        <v>0.33300000000000002</v>
      </c>
      <c r="H22" s="16">
        <v>218198.32</v>
      </c>
      <c r="I22" s="6"/>
      <c r="K22" s="38"/>
      <c r="L22" s="2"/>
    </row>
    <row r="23" spans="1:15" x14ac:dyDescent="0.25">
      <c r="A23" s="13" t="s">
        <v>54</v>
      </c>
      <c r="B23" s="13" t="s">
        <v>16</v>
      </c>
      <c r="C23" s="16">
        <v>329.89</v>
      </c>
      <c r="D23" s="13">
        <v>677</v>
      </c>
      <c r="E23" s="13">
        <v>677</v>
      </c>
      <c r="F23" s="13">
        <f>Table132[[#This Row],[New position]]-Table132[[#This Row],[Old position]]</f>
        <v>0</v>
      </c>
      <c r="G23" s="21">
        <v>0.33300000000000002</v>
      </c>
      <c r="H23" s="16">
        <v>218198.32</v>
      </c>
      <c r="I23" s="17"/>
      <c r="K23" s="38"/>
      <c r="L23" s="2"/>
    </row>
    <row r="24" spans="1:15" x14ac:dyDescent="0.25">
      <c r="A24" s="13" t="s">
        <v>57</v>
      </c>
      <c r="B24" s="13" t="s">
        <v>16</v>
      </c>
      <c r="C24" s="16">
        <v>225.67</v>
      </c>
      <c r="D24" s="13">
        <v>955</v>
      </c>
      <c r="E24" s="13">
        <v>955</v>
      </c>
      <c r="F24" s="13">
        <f>Table132[[#This Row],[New position]]-Table132[[#This Row],[Old position]]</f>
        <v>0</v>
      </c>
      <c r="G24" s="21">
        <v>0.33300000000000002</v>
      </c>
      <c r="H24" s="16">
        <v>218198.32</v>
      </c>
      <c r="I24" s="41"/>
      <c r="K24" s="38"/>
      <c r="L24" s="2"/>
    </row>
    <row r="25" spans="1:15" x14ac:dyDescent="0.25">
      <c r="A25" s="13" t="s">
        <v>58</v>
      </c>
      <c r="B25" s="13" t="s">
        <v>16</v>
      </c>
      <c r="C25" s="16">
        <v>70.86</v>
      </c>
      <c r="D25" s="13">
        <v>3088</v>
      </c>
      <c r="E25" s="13">
        <v>3088</v>
      </c>
      <c r="F25" s="13">
        <f>Table132[[#This Row],[New position]]-Table132[[#This Row],[Old position]]</f>
        <v>0</v>
      </c>
      <c r="G25" s="21">
        <v>0.33300000000000002</v>
      </c>
      <c r="H25" s="16">
        <v>218198.32</v>
      </c>
      <c r="I25" s="6"/>
      <c r="K25" s="38"/>
      <c r="L25" s="2"/>
    </row>
    <row r="26" spans="1:15" x14ac:dyDescent="0.25">
      <c r="A26" s="13" t="s">
        <v>13</v>
      </c>
      <c r="B26" s="13" t="s">
        <v>16</v>
      </c>
      <c r="C26" s="16">
        <v>279.61</v>
      </c>
      <c r="D26" s="13">
        <v>56269</v>
      </c>
      <c r="E26" s="13">
        <v>56269</v>
      </c>
      <c r="F26" s="13">
        <f>Table132[[#This Row],[New position]]-Table132[[#This Row],[Old position]]</f>
        <v>0</v>
      </c>
      <c r="G26" s="21">
        <v>24</v>
      </c>
      <c r="H26" s="16">
        <v>15710435.83</v>
      </c>
      <c r="I26" s="6"/>
      <c r="K26" s="38"/>
      <c r="L26" s="2"/>
    </row>
    <row r="27" spans="1:15" x14ac:dyDescent="0.25">
      <c r="A27" s="13" t="s">
        <v>23</v>
      </c>
      <c r="B27" s="13" t="s">
        <v>16</v>
      </c>
      <c r="C27" s="16">
        <v>78.540000000000006</v>
      </c>
      <c r="D27" s="13">
        <v>8464</v>
      </c>
      <c r="E27" s="13">
        <v>8464</v>
      </c>
      <c r="F27" s="13">
        <f>Table132[[#This Row],[New position]]-Table132[[#This Row],[Old position]]</f>
        <v>0</v>
      </c>
      <c r="G27" s="21">
        <v>1</v>
      </c>
      <c r="H27" s="16">
        <v>654601.49</v>
      </c>
      <c r="I27" s="6"/>
      <c r="K27" s="38"/>
      <c r="L27" s="2"/>
    </row>
    <row r="28" spans="1:15" x14ac:dyDescent="0.25">
      <c r="A28" s="13" t="s">
        <v>44</v>
      </c>
      <c r="B28" s="13" t="s">
        <v>16</v>
      </c>
      <c r="C28" s="16">
        <v>36.56</v>
      </c>
      <c r="D28" s="13">
        <v>19127</v>
      </c>
      <c r="E28" s="13">
        <v>17905</v>
      </c>
      <c r="F28" s="13">
        <f>Table132[[#This Row],[New position]]-Table132[[#This Row],[Old position]]</f>
        <v>-1222</v>
      </c>
      <c r="G28" s="21">
        <v>1</v>
      </c>
      <c r="H28" s="16">
        <v>654601.49</v>
      </c>
      <c r="I28" s="6"/>
      <c r="K28" s="38"/>
      <c r="L28" s="2"/>
    </row>
    <row r="29" spans="1:15" x14ac:dyDescent="0.25">
      <c r="A29" s="13" t="s">
        <v>56</v>
      </c>
      <c r="B29" s="13" t="s">
        <v>17</v>
      </c>
      <c r="C29" s="16">
        <v>205718.67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654601.49</v>
      </c>
      <c r="I29" s="45"/>
      <c r="K29" s="38"/>
      <c r="L29" s="2"/>
    </row>
    <row r="30" spans="1:15" x14ac:dyDescent="0.25">
      <c r="A30" s="13" t="s">
        <v>33</v>
      </c>
      <c r="B30" s="13" t="s">
        <v>17</v>
      </c>
      <c r="C30" s="16">
        <v>91083.29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654601.49</v>
      </c>
      <c r="I30" s="6"/>
      <c r="K30" s="38"/>
      <c r="L30" s="2"/>
    </row>
    <row r="31" spans="1:15" x14ac:dyDescent="0.25">
      <c r="A31" s="13" t="s">
        <v>40</v>
      </c>
      <c r="B31" s="13" t="s">
        <v>17</v>
      </c>
      <c r="C31" s="16">
        <v>82683.25</v>
      </c>
      <c r="D31" s="13">
        <v>8</v>
      </c>
      <c r="E31" s="13">
        <v>8</v>
      </c>
      <c r="F31" s="13">
        <f>Table132[[#This Row],[New position]]-Table132[[#This Row],[Old position]]</f>
        <v>0</v>
      </c>
      <c r="G31" s="21">
        <v>1</v>
      </c>
      <c r="H31" s="16">
        <v>654601.49</v>
      </c>
      <c r="I31" s="6"/>
      <c r="K31" s="38"/>
      <c r="L31" s="2"/>
    </row>
    <row r="32" spans="1:15" x14ac:dyDescent="0.25">
      <c r="A32" s="13" t="s">
        <v>53</v>
      </c>
      <c r="B32" s="13" t="s">
        <v>17</v>
      </c>
      <c r="C32" s="16">
        <v>76221.440000000002</v>
      </c>
      <c r="D32" s="13">
        <v>9</v>
      </c>
      <c r="E32" s="13">
        <v>9</v>
      </c>
      <c r="F32" s="13">
        <f>Table132[[#This Row],[New position]]-Table132[[#This Row],[Old position]]</f>
        <v>0</v>
      </c>
      <c r="G32" s="21">
        <v>1</v>
      </c>
      <c r="H32" s="16">
        <v>654601.49</v>
      </c>
      <c r="I32" s="45"/>
      <c r="K32" s="38"/>
      <c r="L32" s="2"/>
    </row>
    <row r="33" spans="1:12" x14ac:dyDescent="0.25">
      <c r="A33" s="13" t="s">
        <v>62</v>
      </c>
      <c r="B33" s="13" t="s">
        <v>17</v>
      </c>
      <c r="C33" s="16">
        <v>106527.83</v>
      </c>
      <c r="D33" s="13">
        <v>6</v>
      </c>
      <c r="E33" s="13">
        <v>6</v>
      </c>
      <c r="F33" s="13">
        <f>Table132[[#This Row],[New position]]-Table132[[#This Row],[Old position]]</f>
        <v>0</v>
      </c>
      <c r="G33" s="21">
        <v>1</v>
      </c>
      <c r="H33" s="16">
        <v>654601.49</v>
      </c>
      <c r="I33" s="47"/>
      <c r="J33" s="49"/>
      <c r="K33" s="38"/>
      <c r="L33" s="2"/>
    </row>
    <row r="34" spans="1:12" x14ac:dyDescent="0.25">
      <c r="A34" s="13" t="s">
        <v>27</v>
      </c>
      <c r="B34" s="13" t="s">
        <v>16</v>
      </c>
      <c r="C34" s="16">
        <v>32.36</v>
      </c>
      <c r="D34" s="13">
        <v>20262</v>
      </c>
      <c r="E34" s="13">
        <v>20262</v>
      </c>
      <c r="F34" s="13">
        <f>Table132[[#This Row],[New position]]-Table132[[#This Row],[Old position]]</f>
        <v>0</v>
      </c>
      <c r="G34" s="21">
        <v>1</v>
      </c>
      <c r="H34" s="16">
        <v>654601.49</v>
      </c>
      <c r="I34" s="6"/>
      <c r="K34" s="38"/>
      <c r="L34" s="2"/>
    </row>
    <row r="35" spans="1:12" x14ac:dyDescent="0.25">
      <c r="A35" s="13" t="s">
        <v>35</v>
      </c>
      <c r="B35" s="13" t="s">
        <v>17</v>
      </c>
      <c r="C35" s="16">
        <v>40060</v>
      </c>
      <c r="D35" s="13">
        <v>4</v>
      </c>
      <c r="E35" s="13">
        <v>4</v>
      </c>
      <c r="F35" s="13">
        <f>Table132[[#This Row],[New position]]-Table132[[#This Row],[Old position]]</f>
        <v>0</v>
      </c>
      <c r="G35" s="21">
        <v>0.26300000000000001</v>
      </c>
      <c r="H35" s="16">
        <v>172263.55</v>
      </c>
      <c r="I35" s="48"/>
      <c r="K35" s="38"/>
      <c r="L35" s="2"/>
    </row>
    <row r="36" spans="1:12" x14ac:dyDescent="0.25">
      <c r="A36" s="13" t="s">
        <v>50</v>
      </c>
      <c r="B36" s="13" t="s">
        <v>17</v>
      </c>
      <c r="C36" s="16">
        <v>68737.5</v>
      </c>
      <c r="D36" s="13">
        <v>2</v>
      </c>
      <c r="E36" s="13">
        <v>3</v>
      </c>
      <c r="F36" s="13">
        <f>Table132[[#This Row],[New position]]-Table132[[#This Row],[Old position]]</f>
        <v>1</v>
      </c>
      <c r="G36" s="21">
        <v>0.26300000000000001</v>
      </c>
      <c r="H36" s="16">
        <v>172263.55</v>
      </c>
      <c r="I36" s="6"/>
      <c r="K36" s="38"/>
      <c r="L36" s="2"/>
    </row>
    <row r="37" spans="1:12" x14ac:dyDescent="0.25">
      <c r="A37" s="13" t="s">
        <v>41</v>
      </c>
      <c r="B37" s="13" t="s">
        <v>17</v>
      </c>
      <c r="C37" s="16">
        <v>103250</v>
      </c>
      <c r="D37" s="13">
        <v>2</v>
      </c>
      <c r="E37" s="13">
        <v>2</v>
      </c>
      <c r="F37" s="13">
        <f>Table132[[#This Row],[New position]]-Table132[[#This Row],[Old position]]</f>
        <v>0</v>
      </c>
      <c r="G37" s="21">
        <v>0.26300000000000001</v>
      </c>
      <c r="H37" s="16">
        <v>172263.55</v>
      </c>
      <c r="I37" s="6"/>
      <c r="K37" s="38"/>
      <c r="L37" s="2"/>
    </row>
    <row r="38" spans="1:12" x14ac:dyDescent="0.25">
      <c r="A38" s="13" t="s">
        <v>42</v>
      </c>
      <c r="B38" s="13" t="s">
        <v>17</v>
      </c>
      <c r="C38" s="16">
        <v>34012.400000000001</v>
      </c>
      <c r="D38" s="13">
        <v>5</v>
      </c>
      <c r="E38" s="13">
        <v>5</v>
      </c>
      <c r="F38" s="13">
        <f>Table132[[#This Row],[New position]]-Table132[[#This Row],[Old position]]</f>
        <v>0</v>
      </c>
      <c r="G38" s="21">
        <v>0.26300000000000001</v>
      </c>
      <c r="H38" s="16">
        <v>172263.55</v>
      </c>
      <c r="I38" s="6"/>
      <c r="K38" s="38"/>
      <c r="L38" s="2"/>
    </row>
    <row r="39" spans="1:12" x14ac:dyDescent="0.25">
      <c r="A39" s="13" t="s">
        <v>45</v>
      </c>
      <c r="B39" s="13" t="s">
        <v>17</v>
      </c>
      <c r="C39" s="16">
        <v>91420</v>
      </c>
      <c r="D39" s="13">
        <v>2</v>
      </c>
      <c r="E39" s="13">
        <v>2</v>
      </c>
      <c r="F39" s="13">
        <f>Table132[[#This Row],[New position]]-Table132[[#This Row],[Old position]]</f>
        <v>0</v>
      </c>
      <c r="G39" s="21">
        <v>0.26300000000000001</v>
      </c>
      <c r="H39" s="16">
        <v>172263.55</v>
      </c>
      <c r="I39" s="6"/>
      <c r="K39" s="38"/>
      <c r="L39" s="2"/>
    </row>
    <row r="40" spans="1:12" x14ac:dyDescent="0.25">
      <c r="A40" s="13" t="s">
        <v>46</v>
      </c>
      <c r="B40" s="13" t="s">
        <v>17</v>
      </c>
      <c r="C40" s="16">
        <v>110524</v>
      </c>
      <c r="D40" s="13">
        <v>2</v>
      </c>
      <c r="E40" s="13">
        <v>2</v>
      </c>
      <c r="F40" s="13">
        <f>Table132[[#This Row],[New position]]-Table132[[#This Row],[Old position]]</f>
        <v>0</v>
      </c>
      <c r="G40" s="21">
        <v>0.26300000000000001</v>
      </c>
      <c r="H40" s="16">
        <v>172263.55</v>
      </c>
      <c r="I40" s="6"/>
      <c r="K40" s="38"/>
      <c r="L40" s="2"/>
    </row>
    <row r="41" spans="1:12" x14ac:dyDescent="0.25">
      <c r="A41" s="13" t="s">
        <v>47</v>
      </c>
      <c r="B41" s="13" t="s">
        <v>17</v>
      </c>
      <c r="C41" s="16">
        <v>148722</v>
      </c>
      <c r="D41" s="13">
        <v>-1</v>
      </c>
      <c r="E41" s="13">
        <v>-1</v>
      </c>
      <c r="F41" s="13">
        <f>Table132[[#This Row],[New position]]-Table132[[#This Row],[Old position]]</f>
        <v>0</v>
      </c>
      <c r="G41" s="21">
        <v>-0.26300000000000001</v>
      </c>
      <c r="H41" s="16">
        <v>172263.55</v>
      </c>
      <c r="I41" s="6"/>
      <c r="K41" s="38"/>
      <c r="L41" s="2"/>
    </row>
    <row r="42" spans="1:12" x14ac:dyDescent="0.25">
      <c r="A42" s="13" t="s">
        <v>59</v>
      </c>
      <c r="B42" s="13" t="s">
        <v>17</v>
      </c>
      <c r="C42" s="16">
        <v>58412.5</v>
      </c>
      <c r="D42" s="13">
        <v>-6</v>
      </c>
      <c r="E42" s="13">
        <v>-6</v>
      </c>
      <c r="F42" s="13">
        <f>Table132[[#This Row],[New position]]-Table132[[#This Row],[Old position]]</f>
        <v>0</v>
      </c>
      <c r="G42" s="21">
        <v>-0.52600000000000002</v>
      </c>
      <c r="H42" s="16">
        <v>344527.24</v>
      </c>
      <c r="I42" s="6"/>
      <c r="K42" s="38"/>
      <c r="L42" s="2"/>
    </row>
    <row r="43" spans="1:12" x14ac:dyDescent="0.25">
      <c r="A43" s="13" t="s">
        <v>48</v>
      </c>
      <c r="B43" s="13" t="s">
        <v>17</v>
      </c>
      <c r="C43" s="16">
        <v>76020.399999999994</v>
      </c>
      <c r="D43" s="13">
        <v>-5</v>
      </c>
      <c r="E43" s="13">
        <v>-5</v>
      </c>
      <c r="F43" s="13">
        <f>Table132[[#This Row],[New position]]-Table132[[#This Row],[Old position]]</f>
        <v>0</v>
      </c>
      <c r="G43" s="21">
        <v>-0.52600000000000002</v>
      </c>
      <c r="H43" s="16">
        <v>344527.24</v>
      </c>
      <c r="I43" s="47"/>
      <c r="K43" s="38"/>
      <c r="L43" s="2"/>
    </row>
    <row r="44" spans="1:12" x14ac:dyDescent="0.25">
      <c r="A44" s="13" t="s">
        <v>51</v>
      </c>
      <c r="B44" s="13" t="s">
        <v>17</v>
      </c>
      <c r="C44" s="16">
        <v>87637.5</v>
      </c>
      <c r="D44" s="13">
        <v>-4</v>
      </c>
      <c r="E44" s="13">
        <v>-4</v>
      </c>
      <c r="F44" s="13">
        <f>Table132[[#This Row],[New position]]-Table132[[#This Row],[Old position]]</f>
        <v>0</v>
      </c>
      <c r="G44" s="21">
        <v>-0.52600000000000002</v>
      </c>
      <c r="H44" s="16">
        <v>344527.24</v>
      </c>
      <c r="I44" s="6"/>
      <c r="K44" s="38"/>
      <c r="L44" s="2"/>
    </row>
    <row r="45" spans="1:12" x14ac:dyDescent="0.25">
      <c r="A45" s="13" t="s">
        <v>55</v>
      </c>
      <c r="B45" s="13" t="s">
        <v>17</v>
      </c>
      <c r="C45" s="16">
        <v>82218.75</v>
      </c>
      <c r="D45" s="13">
        <v>-4</v>
      </c>
      <c r="E45" s="13">
        <v>-4</v>
      </c>
      <c r="F45" s="13">
        <f>Table132[[#This Row],[New position]]-Table132[[#This Row],[Old position]]</f>
        <v>0</v>
      </c>
      <c r="G45" s="21">
        <v>-0.52600000000000002</v>
      </c>
      <c r="H45" s="16">
        <v>344527.24</v>
      </c>
      <c r="I45" s="41"/>
      <c r="K45" s="38"/>
      <c r="L45" s="2"/>
    </row>
    <row r="46" spans="1:12" x14ac:dyDescent="0.25">
      <c r="A46" s="13" t="s">
        <v>60</v>
      </c>
      <c r="B46" s="13" t="s">
        <v>17</v>
      </c>
      <c r="C46" s="16">
        <v>43586.38</v>
      </c>
      <c r="D46" s="13">
        <v>-8</v>
      </c>
      <c r="E46" s="13">
        <v>-8</v>
      </c>
      <c r="F46" s="13">
        <f>Table132[[#This Row],[New position]]-Table132[[#This Row],[Old position]]</f>
        <v>0</v>
      </c>
      <c r="G46" s="21">
        <v>-0.52600000000000002</v>
      </c>
      <c r="H46" s="16">
        <v>344527.24</v>
      </c>
      <c r="I46" s="6"/>
      <c r="K46" s="38"/>
      <c r="L46" s="2"/>
    </row>
    <row r="47" spans="1:12" x14ac:dyDescent="0.25">
      <c r="A47" s="13" t="s">
        <v>61</v>
      </c>
      <c r="B47" s="13" t="s">
        <v>17</v>
      </c>
      <c r="C47" s="16">
        <v>29809.360000000001</v>
      </c>
      <c r="D47" s="13">
        <v>-11</v>
      </c>
      <c r="E47" s="13">
        <v>-12</v>
      </c>
      <c r="F47" s="13">
        <f>Table132[[#This Row],[New position]]-Table132[[#This Row],[Old position]]</f>
        <v>-1</v>
      </c>
      <c r="G47" s="21">
        <v>-0.52600000000000002</v>
      </c>
      <c r="H47" s="16">
        <v>344527.24</v>
      </c>
      <c r="I47" s="6"/>
      <c r="K47" s="38"/>
      <c r="L47" s="2"/>
    </row>
    <row r="48" spans="1:12" x14ac:dyDescent="0.25">
      <c r="A48" s="13" t="s">
        <v>63</v>
      </c>
      <c r="B48" s="13"/>
      <c r="C48" s="16"/>
      <c r="D48" s="13"/>
      <c r="E48" s="13"/>
      <c r="F48" s="13"/>
      <c r="G48" s="21">
        <f>100 - SUM(G11:G40)+6.5*G46</f>
        <v>58.00800000000001</v>
      </c>
      <c r="H48" s="16"/>
      <c r="I48" s="6"/>
    </row>
    <row r="49" spans="1:9" x14ac:dyDescent="0.25">
      <c r="A49" s="13" t="s">
        <v>52</v>
      </c>
      <c r="B49" s="13"/>
      <c r="C49" s="16">
        <v>620</v>
      </c>
      <c r="D49" s="13">
        <v>1460</v>
      </c>
      <c r="E49" s="13">
        <v>1460</v>
      </c>
      <c r="F49" s="13">
        <f>E49-D49</f>
        <v>0</v>
      </c>
      <c r="G49" s="36"/>
      <c r="H49" s="16">
        <f>C49*D49</f>
        <v>905200</v>
      </c>
      <c r="I49" s="6"/>
    </row>
    <row r="50" spans="1:9" x14ac:dyDescent="0.25">
      <c r="A50" s="35"/>
      <c r="B50" s="7" t="s">
        <v>26</v>
      </c>
      <c r="D50" s="1"/>
      <c r="E50" s="7" t="s">
        <v>24</v>
      </c>
      <c r="F50" s="1"/>
      <c r="G50" s="34"/>
      <c r="H50" s="3" t="s">
        <v>3</v>
      </c>
      <c r="I50" s="6"/>
    </row>
    <row r="51" spans="1:9" x14ac:dyDescent="0.25">
      <c r="B51" s="7" t="s">
        <v>2</v>
      </c>
      <c r="D51" s="1"/>
      <c r="E51" s="7" t="s">
        <v>25</v>
      </c>
      <c r="F51" s="1"/>
      <c r="G51" s="34"/>
      <c r="H51" s="3" t="s">
        <v>4</v>
      </c>
    </row>
    <row r="52" spans="1:9" x14ac:dyDescent="0.25">
      <c r="B52" s="4"/>
      <c r="C52"/>
      <c r="D52" s="1"/>
      <c r="E52" s="4"/>
      <c r="F52" s="34"/>
      <c r="H52" s="5"/>
    </row>
    <row r="53" spans="1:9" x14ac:dyDescent="0.25">
      <c r="C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2022-11-07T06:40:07Z</cp:lastPrinted>
  <dcterms:created xsi:type="dcterms:W3CDTF">2020-06-30T03:42:56Z</dcterms:created>
  <dcterms:modified xsi:type="dcterms:W3CDTF">2022-11-07T06:40:19Z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