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67" documentId="14_{3388E964-FFDF-4E99-9AC8-78C53ACEEFD9}" xr6:coauthVersionLast="47" xr6:coauthVersionMax="47" xr10:uidLastSave="{EB452799-327F-4098-AA69-A06C978B27F8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3" i="3" l="1"/>
  <c r="G52" i="3"/>
  <c r="F39" i="3" l="1"/>
  <c r="F40" i="3"/>
  <c r="F41" i="3"/>
  <c r="F42" i="3"/>
  <c r="F43" i="3"/>
  <c r="F44" i="3"/>
  <c r="F45" i="3"/>
  <c r="F46" i="3"/>
  <c r="F47" i="3"/>
  <c r="F48" i="3"/>
  <c r="F49" i="3"/>
  <c r="F50" i="3"/>
  <c r="F51" i="3"/>
  <c r="H54" i="3"/>
  <c r="E53" i="3"/>
  <c r="F54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F53" i="3" l="1"/>
  <c r="C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<sst xmlns="http://schemas.openxmlformats.org/spreadsheetml/2006/main" count="109" uniqueCount="70">
  <si>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</si>
  <si>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</si>
  <si>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</si>
  <si>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</si>
  <si>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</si>
  <si>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</si>
  <si>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</si>
  <si>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</si>
  <si>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</si>
  <si>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</si>
  <si>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</si>
  <si>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</si>
  <si>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</si>
  <si>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</si>
  <si>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</si>
  <si>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</si>
  <si>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</si>
  <si>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</si>
  <si>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</si>
  <si>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</si>
  <si>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</si>
  <si>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</si>
  <si>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</si>
  <si>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</si>
  <si>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</si>
  <si>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</si>
  <si>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</si>
  <si>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</si>
  <si>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</si>
  <si>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SRE</t>
  </si>
  <si>
    <t>NOC</t>
  </si>
  <si>
    <t>MRK</t>
  </si>
  <si>
    <t>K</t>
  </si>
  <si>
    <t>ZM</t>
  </si>
  <si>
    <t>WM</t>
  </si>
  <si>
    <t>GIS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</si>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</sst>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L58"/>
  <sheetViews>
    <sheetView tabSelected="1" zoomScale="78" zoomScaleNormal="78" workbookViewId="0">
      <selection activeCell="E5" sqref="E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9.140625" style="1"/>
    <col min="12" max="12" width="14.5703125" style="1" bestFit="1" customWidth="1"/>
    <col min="13" max="16384" width="9.140625" style="1"/>
  </cols>
  <sheetData>
    <row r="1" spans="1:10" s="23" customFormat="1" ht="12.75" x14ac:dyDescent="0.25">
      <c r="A1" s="50" t="s">
        <v>0</v>
      </c>
      <c r="B1" s="50"/>
      <c r="C1" s="22">
        <v>44851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0.80837834769064787</v>
      </c>
      <c r="D2"/>
      <c r="E2" s="43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(C8-SUM(H31:H35))/C7</f>
        <v>0.72589069817446095</v>
      </c>
      <c r="D3" s="42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31397353</v>
      </c>
      <c r="D4" s="45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31397353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25380940.340000007</v>
      </c>
      <c r="D8" s="38" t="s">
        <v>69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352.65</v>
      </c>
      <c r="D11" s="13">
        <v>491</v>
      </c>
      <c r="E11" s="13">
        <v>491</v>
      </c>
      <c r="F11" s="13">
        <f>Table132[[#This Row],[New position]]-Table132[[#This Row],[Old position]]</f>
        <v>0</v>
      </c>
      <c r="G11" s="21">
        <v>0.33300000000000002</v>
      </c>
      <c r="H11" s="16">
        <v>172659.57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141.5</v>
      </c>
      <c r="D12" s="13">
        <v>1216</v>
      </c>
      <c r="E12" s="13">
        <v>0</v>
      </c>
      <c r="F12" s="13">
        <f>Table132[[#This Row],[New position]]-Table132[[#This Row],[Old position]]</f>
        <v>-1216</v>
      </c>
      <c r="G12" s="21">
        <v>0</v>
      </c>
      <c r="H12" s="16">
        <v>0</v>
      </c>
      <c r="I12" s="37"/>
    </row>
    <row r="13" spans="1:10" x14ac:dyDescent="0.25">
      <c r="A13" s="13" t="s">
        <v>30</v>
      </c>
      <c r="B13" s="13" t="s">
        <v>16</v>
      </c>
      <c r="C13" s="16">
        <v>466.2</v>
      </c>
      <c r="D13" s="13">
        <v>347</v>
      </c>
      <c r="E13" s="13">
        <v>370</v>
      </c>
      <c r="F13" s="13">
        <f>Table132[[#This Row],[New position]]-Table132[[#This Row],[Old position]]</f>
        <v>23</v>
      </c>
      <c r="G13" s="21">
        <v>0.33300000000000002</v>
      </c>
      <c r="H13" s="16">
        <v>172659.57</v>
      </c>
      <c r="I13" s="44"/>
    </row>
    <row r="14" spans="1:10" x14ac:dyDescent="0.25">
      <c r="A14" s="13" t="s">
        <v>31</v>
      </c>
      <c r="B14" s="13" t="s">
        <v>16</v>
      </c>
      <c r="C14" s="16">
        <v>92.17</v>
      </c>
      <c r="D14" s="13">
        <v>1880</v>
      </c>
      <c r="E14" s="13">
        <v>1880</v>
      </c>
      <c r="F14" s="13">
        <f>Table132[[#This Row],[New position]]-Table132[[#This Row],[Old position]]</f>
        <v>0</v>
      </c>
      <c r="G14" s="21">
        <v>0.33300000000000002</v>
      </c>
      <c r="H14" s="16">
        <v>172659.57</v>
      </c>
      <c r="I14" s="6"/>
    </row>
    <row r="15" spans="1:10" x14ac:dyDescent="0.25">
      <c r="A15" s="13" t="s">
        <v>32</v>
      </c>
      <c r="B15" s="13" t="s">
        <v>16</v>
      </c>
      <c r="C15" s="16">
        <v>72.010000000000005</v>
      </c>
      <c r="D15" s="13">
        <v>2324</v>
      </c>
      <c r="E15" s="13">
        <v>2398</v>
      </c>
      <c r="F15" s="13">
        <f>Table132[[#This Row],[New position]]-Table132[[#This Row],[Old position]]</f>
        <v>74</v>
      </c>
      <c r="G15" s="21">
        <v>0.33300000000000002</v>
      </c>
      <c r="H15" s="16">
        <v>172657.86</v>
      </c>
      <c r="I15" s="6"/>
    </row>
    <row r="16" spans="1:10" x14ac:dyDescent="0.25">
      <c r="A16" s="13" t="s">
        <v>34</v>
      </c>
      <c r="B16" s="13" t="s">
        <v>16</v>
      </c>
      <c r="C16" s="16">
        <v>154.72999999999999</v>
      </c>
      <c r="D16" s="13">
        <v>1105</v>
      </c>
      <c r="E16" s="13">
        <v>1105</v>
      </c>
      <c r="F16" s="13">
        <f>Table132[[#This Row],[New position]]-Table132[[#This Row],[Old position]]</f>
        <v>0</v>
      </c>
      <c r="G16" s="21">
        <v>0.33300000000000002</v>
      </c>
      <c r="H16" s="16">
        <v>172657.86</v>
      </c>
      <c r="I16" s="6"/>
    </row>
    <row r="17" spans="1:12" x14ac:dyDescent="0.25">
      <c r="A17" s="13" t="s">
        <v>35</v>
      </c>
      <c r="B17" s="13" t="s">
        <v>16</v>
      </c>
      <c r="C17" s="16">
        <v>78.3</v>
      </c>
      <c r="D17" s="13">
        <v>2155</v>
      </c>
      <c r="E17" s="13">
        <v>2155</v>
      </c>
      <c r="F17" s="13">
        <f>Table132[[#This Row],[New position]]-Table132[[#This Row],[Old position]]</f>
        <v>0</v>
      </c>
      <c r="G17" s="21">
        <v>0.33300000000000002</v>
      </c>
      <c r="H17" s="16">
        <v>172657.86</v>
      </c>
      <c r="I17" s="6"/>
    </row>
    <row r="18" spans="1:12" x14ac:dyDescent="0.25">
      <c r="A18" s="13" t="s">
        <v>38</v>
      </c>
      <c r="B18" s="13" t="s">
        <v>16</v>
      </c>
      <c r="C18" s="16">
        <v>84.3</v>
      </c>
      <c r="D18" s="13">
        <v>2052</v>
      </c>
      <c r="E18" s="13">
        <v>0</v>
      </c>
      <c r="F18" s="13">
        <f>Table132[[#This Row],[New position]]-Table132[[#This Row],[Old position]]</f>
        <v>-2052</v>
      </c>
      <c r="G18" s="21">
        <v>0</v>
      </c>
      <c r="H18" s="16">
        <v>0</v>
      </c>
      <c r="I18" s="6"/>
    </row>
    <row r="19" spans="1:12" x14ac:dyDescent="0.25">
      <c r="A19" s="13" t="s">
        <v>44</v>
      </c>
      <c r="B19" s="13" t="s">
        <v>16</v>
      </c>
      <c r="C19" s="16">
        <v>59</v>
      </c>
      <c r="D19" s="13">
        <v>2698</v>
      </c>
      <c r="E19" s="13">
        <v>2926</v>
      </c>
      <c r="F19" s="13">
        <f>Table132[[#This Row],[New position]]-Table132[[#This Row],[Old position]]</f>
        <v>228</v>
      </c>
      <c r="G19" s="21">
        <v>0.33300000000000002</v>
      </c>
      <c r="H19" s="16">
        <v>172657.86</v>
      </c>
      <c r="I19" s="6"/>
    </row>
    <row r="20" spans="1:12" x14ac:dyDescent="0.25">
      <c r="A20" s="13" t="s">
        <v>49</v>
      </c>
      <c r="B20" s="13" t="s">
        <v>16</v>
      </c>
      <c r="C20" s="16">
        <v>331.39</v>
      </c>
      <c r="D20" s="13">
        <v>515</v>
      </c>
      <c r="E20" s="13">
        <v>515</v>
      </c>
      <c r="F20" s="13">
        <f>Table132[[#This Row],[New position]]-Table132[[#This Row],[Old position]]</f>
        <v>0</v>
      </c>
      <c r="G20" s="21">
        <v>0.33300000000000002</v>
      </c>
      <c r="H20" s="16">
        <v>172657.86</v>
      </c>
      <c r="I20" s="6"/>
      <c r="L20" s="41"/>
    </row>
    <row r="21" spans="1:12" x14ac:dyDescent="0.25">
      <c r="A21" s="13" t="s">
        <v>51</v>
      </c>
      <c r="B21" s="13" t="s">
        <v>16</v>
      </c>
      <c r="C21" s="16">
        <v>222.71</v>
      </c>
      <c r="D21" s="13">
        <v>763</v>
      </c>
      <c r="E21" s="13">
        <v>763</v>
      </c>
      <c r="F21" s="13">
        <f>Table132[[#This Row],[New position]]-Table132[[#This Row],[Old position]]</f>
        <v>0</v>
      </c>
      <c r="G21" s="21">
        <v>0.33300000000000002</v>
      </c>
      <c r="H21" s="16">
        <v>172657.86</v>
      </c>
      <c r="I21" s="6"/>
    </row>
    <row r="22" spans="1:12" x14ac:dyDescent="0.25">
      <c r="A22" s="13" t="s">
        <v>52</v>
      </c>
      <c r="B22" s="13" t="s">
        <v>16</v>
      </c>
      <c r="C22" s="16">
        <v>70.62</v>
      </c>
      <c r="D22" s="13">
        <v>2457</v>
      </c>
      <c r="E22" s="13">
        <v>2457</v>
      </c>
      <c r="F22" s="13">
        <f>Table132[[#This Row],[New position]]-Table132[[#This Row],[Old position]]</f>
        <v>0</v>
      </c>
      <c r="G22" s="21">
        <v>0.33300000000000002</v>
      </c>
      <c r="H22" s="16">
        <v>172657.86</v>
      </c>
      <c r="I22" s="6"/>
    </row>
    <row r="23" spans="1:12" x14ac:dyDescent="0.25">
      <c r="A23" s="13" t="s">
        <v>56</v>
      </c>
      <c r="B23" s="13" t="s">
        <v>16</v>
      </c>
      <c r="C23" s="16">
        <v>351.86</v>
      </c>
      <c r="D23" s="13">
        <v>487</v>
      </c>
      <c r="E23" s="13">
        <v>487</v>
      </c>
      <c r="F23" s="13">
        <f>Table132[[#This Row],[New position]]-Table132[[#This Row],[Old position]]</f>
        <v>0</v>
      </c>
      <c r="G23" s="21">
        <v>0.33300000000000002</v>
      </c>
      <c r="H23" s="16">
        <v>172657.86</v>
      </c>
      <c r="I23" s="17"/>
    </row>
    <row r="24" spans="1:12" x14ac:dyDescent="0.25">
      <c r="A24" s="13" t="s">
        <v>57</v>
      </c>
      <c r="B24" s="13" t="s">
        <v>16</v>
      </c>
      <c r="C24" s="16">
        <v>83.73</v>
      </c>
      <c r="D24" s="13">
        <v>1919</v>
      </c>
      <c r="E24" s="13">
        <v>2062</v>
      </c>
      <c r="F24" s="13">
        <f>Table132[[#This Row],[New position]]-Table132[[#This Row],[Old position]]</f>
        <v>143</v>
      </c>
      <c r="G24" s="21">
        <v>0.33300000000000002</v>
      </c>
      <c r="H24" s="16">
        <v>172657.86</v>
      </c>
      <c r="I24" s="40"/>
    </row>
    <row r="25" spans="1:12" x14ac:dyDescent="0.25">
      <c r="A25" s="13" t="s">
        <v>58</v>
      </c>
      <c r="B25" s="13" t="s">
        <v>16</v>
      </c>
      <c r="C25" s="16">
        <v>251.8</v>
      </c>
      <c r="D25" s="13">
        <v>694</v>
      </c>
      <c r="E25" s="13">
        <v>694</v>
      </c>
      <c r="F25" s="13">
        <f>Table132[[#This Row],[New position]]-Table132[[#This Row],[Old position]]</f>
        <v>0</v>
      </c>
      <c r="G25" s="21">
        <v>0.33300000000000002</v>
      </c>
      <c r="H25" s="16">
        <v>172657.86</v>
      </c>
      <c r="I25" s="6"/>
    </row>
    <row r="26" spans="1:12" x14ac:dyDescent="0.25">
      <c r="A26" s="13" t="s">
        <v>65</v>
      </c>
      <c r="B26" s="13" t="s">
        <v>16</v>
      </c>
      <c r="C26" s="16">
        <v>296.08</v>
      </c>
      <c r="D26" s="13">
        <v>0</v>
      </c>
      <c r="E26" s="13">
        <v>583</v>
      </c>
      <c r="F26" s="13">
        <f>Table132[[#This Row],[New position]]-Table132[[#This Row],[Old position]]</f>
        <v>583</v>
      </c>
      <c r="G26" s="21">
        <v>0.33300000000000002</v>
      </c>
      <c r="H26" s="16">
        <v>172657.86</v>
      </c>
      <c r="I26" s="6"/>
    </row>
    <row r="27" spans="1:12" x14ac:dyDescent="0.25">
      <c r="A27" s="13" t="s">
        <v>66</v>
      </c>
      <c r="B27" s="13" t="s">
        <v>16</v>
      </c>
      <c r="C27" s="16">
        <v>500</v>
      </c>
      <c r="D27" s="13">
        <v>0</v>
      </c>
      <c r="E27" s="13">
        <v>345</v>
      </c>
      <c r="F27" s="13">
        <f>Table132[[#This Row],[New position]]-Table132[[#This Row],[Old position]]</f>
        <v>345</v>
      </c>
      <c r="G27" s="21">
        <v>0.33300000000000002</v>
      </c>
      <c r="H27" s="16">
        <v>172657.86</v>
      </c>
      <c r="I27" s="6"/>
    </row>
    <row r="28" spans="1:12" x14ac:dyDescent="0.25">
      <c r="A28" s="13" t="s">
        <v>13</v>
      </c>
      <c r="B28" s="13" t="s">
        <v>16</v>
      </c>
      <c r="C28" s="16">
        <v>264.10000000000002</v>
      </c>
      <c r="D28" s="13">
        <v>46421</v>
      </c>
      <c r="E28" s="13">
        <v>46421</v>
      </c>
      <c r="F28" s="13">
        <f>Table132[[#This Row],[New position]]-Table132[[#This Row],[Old position]]</f>
        <v>0</v>
      </c>
      <c r="G28" s="21">
        <v>24</v>
      </c>
      <c r="H28" s="16">
        <v>12431490.550000001</v>
      </c>
      <c r="I28" s="6"/>
    </row>
    <row r="29" spans="1:12" x14ac:dyDescent="0.25">
      <c r="A29" s="13" t="s">
        <v>23</v>
      </c>
      <c r="B29" s="13" t="s">
        <v>16</v>
      </c>
      <c r="C29" s="16">
        <v>80.989999999999995</v>
      </c>
      <c r="D29" s="13">
        <v>15702</v>
      </c>
      <c r="E29" s="13">
        <v>15702</v>
      </c>
      <c r="F29" s="13">
        <f>Table132[[#This Row],[New position]]-Table132[[#This Row],[Old position]]</f>
        <v>0</v>
      </c>
      <c r="G29" s="21">
        <v>2.5</v>
      </c>
      <c r="H29" s="16">
        <v>1294946.93</v>
      </c>
      <c r="I29" s="44"/>
    </row>
    <row r="30" spans="1:12" x14ac:dyDescent="0.25">
      <c r="A30" s="13" t="s">
        <v>39</v>
      </c>
      <c r="B30" s="13" t="s">
        <v>16</v>
      </c>
      <c r="C30" s="16">
        <v>36.24</v>
      </c>
      <c r="D30" s="13">
        <v>33942</v>
      </c>
      <c r="E30" s="13">
        <v>35733</v>
      </c>
      <c r="F30" s="13">
        <f>Table132[[#This Row],[New position]]-Table132[[#This Row],[Old position]]</f>
        <v>1791</v>
      </c>
      <c r="G30" s="21">
        <v>2.5</v>
      </c>
      <c r="H30" s="16">
        <v>1294946.93</v>
      </c>
      <c r="I30" s="6"/>
    </row>
    <row r="31" spans="1:12" x14ac:dyDescent="0.25">
      <c r="A31" s="13" t="s">
        <v>50</v>
      </c>
      <c r="B31" s="13" t="s">
        <v>17</v>
      </c>
      <c r="C31" s="16">
        <v>204539</v>
      </c>
      <c r="D31" s="13">
        <v>3</v>
      </c>
      <c r="E31" s="13">
        <v>3</v>
      </c>
      <c r="F31" s="13">
        <f>Table132[[#This Row],[New position]]-Table132[[#This Row],[Old position]]</f>
        <v>0</v>
      </c>
      <c r="G31" s="21">
        <v>1</v>
      </c>
      <c r="H31" s="16">
        <v>517978.77</v>
      </c>
      <c r="I31" s="6"/>
    </row>
    <row r="32" spans="1:12" x14ac:dyDescent="0.25">
      <c r="A32" s="13" t="s">
        <v>48</v>
      </c>
      <c r="B32" s="13" t="s">
        <v>17</v>
      </c>
      <c r="C32" s="16">
        <v>74537.86</v>
      </c>
      <c r="D32" s="13">
        <v>7</v>
      </c>
      <c r="E32" s="13">
        <v>7</v>
      </c>
      <c r="F32" s="13">
        <f>Table132[[#This Row],[New position]]-Table132[[#This Row],[Old position]]</f>
        <v>0</v>
      </c>
      <c r="G32" s="21">
        <v>1</v>
      </c>
      <c r="H32" s="16">
        <v>517978.77</v>
      </c>
      <c r="I32" s="44"/>
    </row>
    <row r="33" spans="1:10" x14ac:dyDescent="0.25">
      <c r="A33" s="13" t="s">
        <v>55</v>
      </c>
      <c r="B33" s="13" t="s">
        <v>17</v>
      </c>
      <c r="C33" s="16">
        <v>104093.2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517978.77</v>
      </c>
      <c r="I33" s="46"/>
      <c r="J33" s="48"/>
    </row>
    <row r="34" spans="1:10" x14ac:dyDescent="0.25">
      <c r="A34" s="13" t="s">
        <v>62</v>
      </c>
      <c r="B34" s="13" t="s">
        <v>17</v>
      </c>
      <c r="C34" s="16">
        <v>102505.60000000001</v>
      </c>
      <c r="D34" s="13">
        <v>5</v>
      </c>
      <c r="E34" s="13">
        <v>5</v>
      </c>
      <c r="F34" s="13">
        <f>Table132[[#This Row],[New position]]-Table132[[#This Row],[Old position]]</f>
        <v>0</v>
      </c>
      <c r="G34" s="21">
        <v>1</v>
      </c>
      <c r="H34" s="16">
        <v>517978.77</v>
      </c>
      <c r="I34" s="6"/>
    </row>
    <row r="35" spans="1:10" x14ac:dyDescent="0.25">
      <c r="A35" s="13" t="s">
        <v>27</v>
      </c>
      <c r="B35" s="13" t="s">
        <v>16</v>
      </c>
      <c r="C35" s="16">
        <v>31.46</v>
      </c>
      <c r="D35" s="13">
        <v>16576</v>
      </c>
      <c r="E35" s="13">
        <v>16576</v>
      </c>
      <c r="F35" s="13">
        <f>Table132[[#This Row],[New position]]-Table132[[#This Row],[Old position]]</f>
        <v>0</v>
      </c>
      <c r="G35" s="21">
        <v>1</v>
      </c>
      <c r="H35" s="16">
        <v>517978.77</v>
      </c>
      <c r="I35" s="47"/>
    </row>
    <row r="36" spans="1:10" x14ac:dyDescent="0.25">
      <c r="A36" s="13" t="s">
        <v>33</v>
      </c>
      <c r="B36" s="13" t="s">
        <v>17</v>
      </c>
      <c r="C36" s="16">
        <v>41040</v>
      </c>
      <c r="D36" s="13">
        <v>12</v>
      </c>
      <c r="E36" s="13">
        <v>7</v>
      </c>
      <c r="F36" s="13">
        <f>Table132[[#This Row],[New position]]-Table132[[#This Row],[Old position]]</f>
        <v>-5</v>
      </c>
      <c r="G36" s="21">
        <v>0.52600000000000002</v>
      </c>
      <c r="H36" s="16">
        <v>272620.40999999997</v>
      </c>
      <c r="I36" s="6"/>
    </row>
    <row r="37" spans="1:10" x14ac:dyDescent="0.25">
      <c r="A37" s="13" t="s">
        <v>36</v>
      </c>
      <c r="B37" s="13" t="s">
        <v>17</v>
      </c>
      <c r="C37" s="16">
        <v>110316</v>
      </c>
      <c r="D37" s="13">
        <v>5</v>
      </c>
      <c r="E37" s="13">
        <v>2</v>
      </c>
      <c r="F37" s="13">
        <f>Table132[[#This Row],[New position]]-Table132[[#This Row],[Old position]]</f>
        <v>-3</v>
      </c>
      <c r="G37" s="21">
        <v>0.52600000000000002</v>
      </c>
      <c r="H37" s="16">
        <v>272620.40999999997</v>
      </c>
      <c r="I37" s="6"/>
    </row>
    <row r="38" spans="1:10" x14ac:dyDescent="0.25">
      <c r="A38" s="13" t="s">
        <v>37</v>
      </c>
      <c r="B38" s="13" t="s">
        <v>17</v>
      </c>
      <c r="C38" s="16">
        <v>34512.5</v>
      </c>
      <c r="D38" s="13">
        <v>14</v>
      </c>
      <c r="E38" s="13">
        <v>8</v>
      </c>
      <c r="F38" s="13">
        <f>Table132[[#This Row],[New position]]-Table132[[#This Row],[Old position]]</f>
        <v>-6</v>
      </c>
      <c r="G38" s="21">
        <v>0.52600000000000002</v>
      </c>
      <c r="H38" s="16">
        <v>272620.40999999997</v>
      </c>
      <c r="I38" s="6"/>
    </row>
    <row r="39" spans="1:10" x14ac:dyDescent="0.25">
      <c r="A39" s="13" t="s">
        <v>40</v>
      </c>
      <c r="B39" s="13" t="s">
        <v>17</v>
      </c>
      <c r="C39" s="16">
        <v>91740</v>
      </c>
      <c r="D39" s="13">
        <v>5</v>
      </c>
      <c r="E39" s="13">
        <v>3</v>
      </c>
      <c r="F39" s="13">
        <f>Table132[[#This Row],[New position]]-Table132[[#This Row],[Old position]]</f>
        <v>-2</v>
      </c>
      <c r="G39" s="21">
        <v>0.52600000000000002</v>
      </c>
      <c r="H39" s="16">
        <v>272620.40999999997</v>
      </c>
      <c r="I39" s="44"/>
    </row>
    <row r="40" spans="1:10" x14ac:dyDescent="0.25">
      <c r="A40" s="13" t="s">
        <v>41</v>
      </c>
      <c r="B40" s="13" t="s">
        <v>17</v>
      </c>
      <c r="C40" s="16">
        <v>110380.25</v>
      </c>
      <c r="D40" s="13">
        <v>4</v>
      </c>
      <c r="E40" s="13">
        <v>2</v>
      </c>
      <c r="F40" s="13">
        <f>Table132[[#This Row],[New position]]-Table132[[#This Row],[Old position]]</f>
        <v>-2</v>
      </c>
      <c r="G40" s="21">
        <v>0.52600000000000002</v>
      </c>
      <c r="H40" s="16">
        <v>272620.40999999997</v>
      </c>
      <c r="I40" s="6"/>
    </row>
    <row r="41" spans="1:10" x14ac:dyDescent="0.25">
      <c r="A41" s="13" t="s">
        <v>42</v>
      </c>
      <c r="B41" s="13" t="s">
        <v>17</v>
      </c>
      <c r="C41" s="16">
        <v>169096.33</v>
      </c>
      <c r="D41" s="13">
        <v>3</v>
      </c>
      <c r="E41" s="13">
        <v>2</v>
      </c>
      <c r="F41" s="13">
        <f>Table132[[#This Row],[New position]]-Table132[[#This Row],[Old position]]</f>
        <v>-1</v>
      </c>
      <c r="G41" s="21">
        <v>0.52600000000000002</v>
      </c>
      <c r="H41" s="16">
        <v>272620.40999999997</v>
      </c>
      <c r="I41" s="6"/>
    </row>
    <row r="42" spans="1:10" x14ac:dyDescent="0.25">
      <c r="A42" s="13" t="s">
        <v>45</v>
      </c>
      <c r="B42" s="13" t="s">
        <v>17</v>
      </c>
      <c r="C42" s="16">
        <v>69225</v>
      </c>
      <c r="D42" s="13">
        <v>7</v>
      </c>
      <c r="E42" s="13">
        <v>-4</v>
      </c>
      <c r="F42" s="13">
        <f>Table132[[#This Row],[New position]]-Table132[[#This Row],[Old position]]</f>
        <v>-11</v>
      </c>
      <c r="G42" s="21">
        <v>-0.52600000000000002</v>
      </c>
      <c r="H42" s="16">
        <v>272620.40999999997</v>
      </c>
      <c r="I42" s="44"/>
    </row>
    <row r="43" spans="1:10" x14ac:dyDescent="0.25">
      <c r="A43" s="13" t="s">
        <v>43</v>
      </c>
      <c r="B43" s="13" t="s">
        <v>17</v>
      </c>
      <c r="C43" s="16">
        <v>72759.67</v>
      </c>
      <c r="D43" s="13">
        <v>-3</v>
      </c>
      <c r="E43" s="13">
        <v>-7</v>
      </c>
      <c r="F43" s="13">
        <f>Table132[[#This Row],[New position]]-Table132[[#This Row],[Old position]]</f>
        <v>-4</v>
      </c>
      <c r="G43" s="21">
        <v>-1.0529999999999999</v>
      </c>
      <c r="H43" s="16">
        <v>545241.03</v>
      </c>
      <c r="I43" s="46"/>
      <c r="J43" s="48"/>
    </row>
    <row r="44" spans="1:10" x14ac:dyDescent="0.25">
      <c r="A44" s="13" t="s">
        <v>46</v>
      </c>
      <c r="B44" s="13" t="s">
        <v>17</v>
      </c>
      <c r="C44" s="16">
        <v>87450</v>
      </c>
      <c r="D44" s="13">
        <v>-3</v>
      </c>
      <c r="E44" s="13">
        <v>-6</v>
      </c>
      <c r="F44" s="13">
        <f>Table132[[#This Row],[New position]]-Table132[[#This Row],[Old position]]</f>
        <v>-3</v>
      </c>
      <c r="G44" s="21">
        <v>-1.0529999999999999</v>
      </c>
      <c r="H44" s="16">
        <v>545241.03</v>
      </c>
      <c r="I44" s="6"/>
    </row>
    <row r="45" spans="1:10" x14ac:dyDescent="0.25">
      <c r="A45" s="13" t="s">
        <v>53</v>
      </c>
      <c r="B45" s="13" t="s">
        <v>17</v>
      </c>
      <c r="C45" s="16">
        <v>41785</v>
      </c>
      <c r="D45" s="13">
        <v>-6</v>
      </c>
      <c r="E45" s="13">
        <v>-13</v>
      </c>
      <c r="F45" s="13">
        <f>Table132[[#This Row],[New position]]-Table132[[#This Row],[Old position]]</f>
        <v>-7</v>
      </c>
      <c r="G45" s="21">
        <v>-1.0529999999999999</v>
      </c>
      <c r="H45" s="16">
        <v>545241.03</v>
      </c>
      <c r="I45" s="47"/>
    </row>
    <row r="46" spans="1:10" x14ac:dyDescent="0.25">
      <c r="A46" s="13" t="s">
        <v>61</v>
      </c>
      <c r="B46" s="13" t="s">
        <v>17</v>
      </c>
      <c r="C46" s="16">
        <v>59110</v>
      </c>
      <c r="D46" s="13">
        <v>-4</v>
      </c>
      <c r="E46" s="13">
        <v>-9</v>
      </c>
      <c r="F46" s="13">
        <f>Table132[[#This Row],[New position]]-Table132[[#This Row],[Old position]]</f>
        <v>-5</v>
      </c>
      <c r="G46" s="21">
        <v>-1.0529999999999999</v>
      </c>
      <c r="H46" s="16">
        <v>545241.03</v>
      </c>
      <c r="I46" s="6"/>
    </row>
    <row r="47" spans="1:10" x14ac:dyDescent="0.25">
      <c r="A47" s="13" t="s">
        <v>67</v>
      </c>
      <c r="B47" s="13" t="s">
        <v>17</v>
      </c>
      <c r="C47" s="16">
        <v>74362.5</v>
      </c>
      <c r="D47" s="13">
        <v>0</v>
      </c>
      <c r="E47" s="13">
        <v>-7</v>
      </c>
      <c r="F47" s="13">
        <f>Table132[[#This Row],[New position]]-Table132[[#This Row],[Old position]]</f>
        <v>-7</v>
      </c>
      <c r="G47" s="21">
        <v>-1.0529999999999999</v>
      </c>
      <c r="H47" s="16">
        <v>545241.03</v>
      </c>
      <c r="I47" s="6"/>
    </row>
    <row r="48" spans="1:10" x14ac:dyDescent="0.25">
      <c r="A48" s="13" t="s">
        <v>68</v>
      </c>
      <c r="B48" s="13" t="s">
        <v>17</v>
      </c>
      <c r="C48" s="16">
        <v>65400</v>
      </c>
      <c r="D48" s="13">
        <v>0</v>
      </c>
      <c r="E48" s="13">
        <v>-8</v>
      </c>
      <c r="F48" s="13">
        <f>Table132[[#This Row],[New position]]-Table132[[#This Row],[Old position]]</f>
        <v>-8</v>
      </c>
      <c r="G48" s="21">
        <v>-1.0529999999999999</v>
      </c>
      <c r="H48" s="16">
        <v>545241.03</v>
      </c>
      <c r="I48" s="6"/>
    </row>
    <row r="49" spans="1:10" x14ac:dyDescent="0.25">
      <c r="A49" s="13" t="s">
        <v>54</v>
      </c>
      <c r="B49" s="13" t="s">
        <v>17</v>
      </c>
      <c r="C49" s="16">
        <v>32950</v>
      </c>
      <c r="D49" s="13">
        <v>-8</v>
      </c>
      <c r="E49" s="13">
        <v>0</v>
      </c>
      <c r="F49" s="13">
        <f>Table132[[#This Row],[New position]]-Table132[[#This Row],[Old position]]</f>
        <v>8</v>
      </c>
      <c r="G49" s="21">
        <v>0</v>
      </c>
      <c r="H49" s="16">
        <v>0</v>
      </c>
      <c r="I49" s="6"/>
    </row>
    <row r="50" spans="1:10" x14ac:dyDescent="0.25">
      <c r="A50" s="13" t="s">
        <v>59</v>
      </c>
      <c r="B50" s="13" t="s">
        <v>17</v>
      </c>
      <c r="C50" s="16">
        <v>86062.67</v>
      </c>
      <c r="D50" s="13">
        <v>-3</v>
      </c>
      <c r="E50" s="13">
        <v>0</v>
      </c>
      <c r="F50" s="13">
        <f>Table132[[#This Row],[New position]]-Table132[[#This Row],[Old position]]</f>
        <v>3</v>
      </c>
      <c r="G50" s="21">
        <v>0</v>
      </c>
      <c r="H50" s="16">
        <v>0</v>
      </c>
      <c r="I50" s="44"/>
    </row>
    <row r="51" spans="1:10" x14ac:dyDescent="0.25">
      <c r="A51" s="13" t="s">
        <v>60</v>
      </c>
      <c r="B51" s="13" t="s">
        <v>17</v>
      </c>
      <c r="C51" s="16">
        <v>9180</v>
      </c>
      <c r="D51" s="13">
        <v>-27</v>
      </c>
      <c r="E51" s="13">
        <v>0</v>
      </c>
      <c r="F51" s="13">
        <f>Table132[[#This Row],[New position]]-Table132[[#This Row],[Old position]]</f>
        <v>27</v>
      </c>
      <c r="G51" s="21">
        <v>0</v>
      </c>
      <c r="H51" s="16">
        <v>0</v>
      </c>
      <c r="I51" s="46"/>
      <c r="J51" s="48"/>
    </row>
    <row r="52" spans="1:10" x14ac:dyDescent="0.25">
      <c r="A52" s="13" t="s">
        <v>63</v>
      </c>
      <c r="B52" s="13"/>
      <c r="C52" s="16"/>
      <c r="D52" s="13"/>
      <c r="E52" s="13"/>
      <c r="F52" s="13"/>
      <c r="G52" s="21">
        <f>100 - SUM(G11:G41)+6.5*G48</f>
        <v>51.004499999999979</v>
      </c>
      <c r="H52" s="16"/>
      <c r="I52" s="6"/>
    </row>
    <row r="53" spans="1:10" x14ac:dyDescent="0.25">
      <c r="A53" s="13" t="s">
        <v>47</v>
      </c>
      <c r="B53" s="13"/>
      <c r="C53" s="16">
        <v>388</v>
      </c>
      <c r="D53" s="13">
        <v>1460</v>
      </c>
      <c r="E53" s="13">
        <f>D53-E54</f>
        <v>1280</v>
      </c>
      <c r="F53" s="13">
        <f>E53-D53</f>
        <v>-180</v>
      </c>
      <c r="G53" s="36"/>
      <c r="H53" s="16">
        <f>E53*C53</f>
        <v>496640</v>
      </c>
      <c r="I53" s="6"/>
    </row>
    <row r="54" spans="1:10" x14ac:dyDescent="0.25">
      <c r="A54" s="13" t="s">
        <v>64</v>
      </c>
      <c r="B54" s="13"/>
      <c r="C54" s="16">
        <v>1922</v>
      </c>
      <c r="D54" s="13">
        <v>0</v>
      </c>
      <c r="E54" s="49">
        <v>180</v>
      </c>
      <c r="F54" s="13">
        <f>E54-D54</f>
        <v>180</v>
      </c>
      <c r="G54" s="36"/>
      <c r="H54" s="16">
        <f>C54*E54</f>
        <v>345960</v>
      </c>
      <c r="I54" s="6"/>
    </row>
    <row r="55" spans="1:10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10" x14ac:dyDescent="0.25">
      <c r="B56" s="7" t="s">
        <v>2</v>
      </c>
      <c r="D56" s="1"/>
      <c r="E56" s="7" t="s">
        <v>25</v>
      </c>
      <c r="F56" s="1"/>
      <c r="G56" s="34"/>
      <c r="H56" s="3" t="s">
        <v>4</v>
      </c>
    </row>
    <row r="57" spans="1:10" x14ac:dyDescent="0.25">
      <c r="B57" s="4"/>
      <c r="C57"/>
      <c r="D57" s="1"/>
      <c r="E57" s="4"/>
      <c r="F57" s="34"/>
      <c r="H57" s="5"/>
    </row>
    <row r="58" spans="1:10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