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19" documentId="14_{399F6595-B2B7-4311-9427-2DEDF4112A2D}" xr6:coauthVersionLast="47" xr6:coauthVersionMax="47" xr10:uidLastSave="{54D24D2E-C09C-4A6F-B476-815479AF4FFE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52" i="3" l="1"/>
  <c r="F44" i="3"/>
  <c r="F43" i="3"/>
  <c r="F42" i="3"/>
  <c r="F41" i="3"/>
  <c r="F40" i="3"/>
  <c r="F39" i="3"/>
  <c r="F45" i="3"/>
  <c r="F46" i="3"/>
  <c r="F47" i="3"/>
  <c r="F48" i="3"/>
  <c r="F49" i="3"/>
  <c r="F50" i="3"/>
  <c r="F51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2" i="3" l="1"/>
  <c r="F54" i="3" l="1"/>
  <c r="H54" i="3"/>
  <c r="H53" i="3" l="1"/>
  <c r="F5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<sst xmlns="http://schemas.openxmlformats.org/spreadsheetml/2006/main" count="109" uniqueCount="70">
  <si>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</si>
  <si>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</si>
  <si>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</si>
  <si>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</si>
  <si>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</si>
  <si>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</si>
  <si>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</si>
  <si>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</si>
  <si>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</si>
  <si>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</si>
  <si>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</si>
  <si>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</si>
  <si>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</si>
  <si>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</si>
  <si>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</si>
  <si>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</si>
  <si>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</si>
  <si>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</si>
  <si>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</si>
  <si>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</si>
  <si>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</si>
  <si>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</si>
  <si>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</si>
  <si>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</si>
  <si>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</si>
  <si>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</si>
  <si>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</si>
  <si>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</si>
  <si>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</si>
  <si>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</si>
  <si>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</si>
  <si>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</si>
  <si>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</si>
  <si>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WM</t>
  </si>
  <si>
    <t>GIS</t>
  </si>
  <si>
    <t>GOIL</t>
  </si>
  <si>
    <t>ZC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</si>
  <si>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</si>
  <si>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</si>
  <si>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</si>
  <si>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</si>
  <si>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</si>
  <si>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</si>
  <si>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</si>
  <si>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</si>
  <si>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</si>
  <si>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</si>
  <si>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</si>
  <si>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</si>
  <si>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</si>
  <si>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</si>
  <si>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</si>
  <si>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</si>
  <si>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</si>
  <si>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ADM</t>
  </si>
  <si>
    <t>AMGN</t>
  </si>
  <si>
    <t>LE</t>
  </si>
  <si>
    <t>BTS</t>
  </si>
  <si>
    <t>Cash</t>
  </si>
  <si>
    <t xml:space="preserve">QQQ 03/17/2023 C280 </t>
  </si>
  <si>
    <t>CI</t>
  </si>
  <si>
    <t>HUM</t>
  </si>
  <si>
    <t>KC</t>
  </si>
  <si>
    <t>NG</t>
  </si>
  <si>
    <t>AZO</t>
  </si>
  <si>
    <t>HE</t>
  </si>
  <si>
    <t>SCI</t>
  </si>
  <si>
    <t>TSR20</t>
  </si>
  <si>
    <t>ZO</t>
  </si>
  <si>
    <t>(Excluding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</si>
</sst>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2" totalsRowShown="0" headerRowDxfId="13" dataDxfId="11" headerRowBorderDxfId="12" tableBorderDxfId="10" totalsRowBorderDxfId="9">
  <autoFilter ref="A10:I52" xr:uid="{00000000-0009-0000-0100-000001000000}"/>
  <sortState xmlns:xlrd2="http://schemas.microsoft.com/office/spreadsheetml/2017/richdata2" ref="A11:I52">
    <sortCondition ref="A10:A5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8"/>
  <sheetViews>
    <sheetView tabSelected="1" zoomScale="91" zoomScaleNormal="91" workbookViewId="0">
      <selection activeCell="D8" sqref="D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44858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0.84119999406418178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(C8-SUM(H30:H34))/C7</f>
        <v>0.75536319405652896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32615553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32615553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27436202.990000006</v>
      </c>
      <c r="D8" s="38" t="s">
        <v>69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370.64</v>
      </c>
      <c r="D11" s="13">
        <v>508</v>
      </c>
      <c r="E11" s="13">
        <v>508</v>
      </c>
      <c r="F11" s="13">
        <f>Table132[[#This Row],[New position]]-Table132[[#This Row],[Old position]]</f>
        <v>0</v>
      </c>
      <c r="G11" s="21">
        <v>0.33300000000000002</v>
      </c>
      <c r="H11" s="16">
        <v>186640.96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523.20000000000005</v>
      </c>
      <c r="D12" s="13">
        <v>359</v>
      </c>
      <c r="E12" s="13">
        <v>359</v>
      </c>
      <c r="F12" s="13">
        <f>Table132[[#This Row],[New position]]-Table132[[#This Row],[Old position]]</f>
        <v>0</v>
      </c>
      <c r="G12" s="21">
        <v>0.33300000000000002</v>
      </c>
      <c r="H12" s="16">
        <v>186640.96</v>
      </c>
      <c r="I12" s="37"/>
    </row>
    <row r="13" spans="1:10" x14ac:dyDescent="0.25">
      <c r="A13" s="13" t="s">
        <v>30</v>
      </c>
      <c r="B13" s="13" t="s">
        <v>16</v>
      </c>
      <c r="C13" s="16">
        <v>96.49</v>
      </c>
      <c r="D13" s="13">
        <v>1963</v>
      </c>
      <c r="E13" s="13">
        <v>1963</v>
      </c>
      <c r="F13" s="13">
        <f>Table132[[#This Row],[New position]]-Table132[[#This Row],[Old position]]</f>
        <v>0</v>
      </c>
      <c r="G13" s="21">
        <v>0.33300000000000002</v>
      </c>
      <c r="H13" s="16">
        <v>186640.96</v>
      </c>
      <c r="I13" s="43"/>
    </row>
    <row r="14" spans="1:10" x14ac:dyDescent="0.25">
      <c r="A14" s="13" t="s">
        <v>31</v>
      </c>
      <c r="B14" s="13" t="s">
        <v>16</v>
      </c>
      <c r="C14" s="16">
        <v>72.239999999999995</v>
      </c>
      <c r="D14" s="13">
        <v>2488</v>
      </c>
      <c r="E14" s="13">
        <v>2584</v>
      </c>
      <c r="F14" s="13">
        <f>Table132[[#This Row],[New position]]-Table132[[#This Row],[Old position]]</f>
        <v>96</v>
      </c>
      <c r="G14" s="21">
        <v>0.33300000000000002</v>
      </c>
      <c r="H14" s="16">
        <v>186639.11</v>
      </c>
      <c r="I14" s="6"/>
    </row>
    <row r="15" spans="1:10" x14ac:dyDescent="0.25">
      <c r="A15" s="13" t="s">
        <v>33</v>
      </c>
      <c r="B15" s="13" t="s">
        <v>16</v>
      </c>
      <c r="C15" s="16">
        <v>159.83000000000001</v>
      </c>
      <c r="D15" s="13">
        <v>1105</v>
      </c>
      <c r="E15" s="13">
        <v>0</v>
      </c>
      <c r="F15" s="13">
        <f>Table132[[#This Row],[New position]]-Table132[[#This Row],[Old position]]</f>
        <v>-1105</v>
      </c>
      <c r="G15" s="21">
        <v>0</v>
      </c>
      <c r="H15" s="16">
        <v>0</v>
      </c>
      <c r="I15" s="6"/>
    </row>
    <row r="16" spans="1:10" x14ac:dyDescent="0.25">
      <c r="A16" s="13" t="s">
        <v>34</v>
      </c>
      <c r="B16" s="13" t="s">
        <v>16</v>
      </c>
      <c r="C16" s="16">
        <v>77.040000000000006</v>
      </c>
      <c r="D16" s="13">
        <v>2361</v>
      </c>
      <c r="E16" s="13">
        <v>2361</v>
      </c>
      <c r="F16" s="13">
        <f>Table132[[#This Row],[New position]]-Table132[[#This Row],[Old position]]</f>
        <v>0</v>
      </c>
      <c r="G16" s="21">
        <v>0.33300000000000002</v>
      </c>
      <c r="H16" s="16">
        <v>186639.11</v>
      </c>
      <c r="I16" s="6"/>
    </row>
    <row r="17" spans="1:9" x14ac:dyDescent="0.25">
      <c r="A17" s="13" t="s">
        <v>42</v>
      </c>
      <c r="B17" s="13" t="s">
        <v>16</v>
      </c>
      <c r="C17" s="16">
        <v>62.88</v>
      </c>
      <c r="D17" s="13">
        <v>2926</v>
      </c>
      <c r="E17" s="13">
        <v>2926</v>
      </c>
      <c r="F17" s="13">
        <f>Table132[[#This Row],[New position]]-Table132[[#This Row],[Old position]]</f>
        <v>0</v>
      </c>
      <c r="G17" s="21">
        <v>0.33300000000000002</v>
      </c>
      <c r="H17" s="16">
        <v>186639.11</v>
      </c>
      <c r="I17" s="6"/>
    </row>
    <row r="18" spans="1:9" x14ac:dyDescent="0.25">
      <c r="A18" s="13" t="s">
        <v>47</v>
      </c>
      <c r="B18" s="13" t="s">
        <v>16</v>
      </c>
      <c r="C18" s="16">
        <v>342</v>
      </c>
      <c r="D18" s="13">
        <v>556</v>
      </c>
      <c r="E18" s="13">
        <v>556</v>
      </c>
      <c r="F18" s="13">
        <f>Table132[[#This Row],[New position]]-Table132[[#This Row],[Old position]]</f>
        <v>0</v>
      </c>
      <c r="G18" s="21">
        <v>0.33300000000000002</v>
      </c>
      <c r="H18" s="16">
        <v>186639.11</v>
      </c>
      <c r="I18" s="6"/>
    </row>
    <row r="19" spans="1:9" x14ac:dyDescent="0.25">
      <c r="A19" s="13" t="s">
        <v>49</v>
      </c>
      <c r="B19" s="13" t="s">
        <v>16</v>
      </c>
      <c r="C19" s="16">
        <v>227.45</v>
      </c>
      <c r="D19" s="13">
        <v>809</v>
      </c>
      <c r="E19" s="13">
        <v>809</v>
      </c>
      <c r="F19" s="13">
        <f>Table132[[#This Row],[New position]]-Table132[[#This Row],[Old position]]</f>
        <v>0</v>
      </c>
      <c r="G19" s="21">
        <v>0.33300000000000002</v>
      </c>
      <c r="H19" s="16">
        <v>186639.11</v>
      </c>
      <c r="I19" s="6"/>
    </row>
    <row r="20" spans="1:9" x14ac:dyDescent="0.25">
      <c r="A20" s="13" t="s">
        <v>50</v>
      </c>
      <c r="B20" s="13" t="s">
        <v>16</v>
      </c>
      <c r="C20" s="16">
        <v>71.680000000000007</v>
      </c>
      <c r="D20" s="13">
        <v>2574</v>
      </c>
      <c r="E20" s="13">
        <v>2574</v>
      </c>
      <c r="F20" s="13">
        <f>Table132[[#This Row],[New position]]-Table132[[#This Row],[Old position]]</f>
        <v>0</v>
      </c>
      <c r="G20" s="21">
        <v>0.33300000000000002</v>
      </c>
      <c r="H20" s="16">
        <v>186639.11</v>
      </c>
      <c r="I20" s="6"/>
    </row>
    <row r="21" spans="1:9" x14ac:dyDescent="0.25">
      <c r="A21" s="13" t="s">
        <v>53</v>
      </c>
      <c r="B21" s="13" t="s">
        <v>16</v>
      </c>
      <c r="C21" s="16">
        <v>360.38</v>
      </c>
      <c r="D21" s="13">
        <v>518</v>
      </c>
      <c r="E21" s="13">
        <v>518</v>
      </c>
      <c r="F21" s="13">
        <f>Table132[[#This Row],[New position]]-Table132[[#This Row],[Old position]]</f>
        <v>0</v>
      </c>
      <c r="G21" s="21">
        <v>0.33300000000000002</v>
      </c>
      <c r="H21" s="16">
        <v>186639.11</v>
      </c>
      <c r="I21" s="6"/>
    </row>
    <row r="22" spans="1:9" x14ac:dyDescent="0.25">
      <c r="A22" s="13" t="s">
        <v>54</v>
      </c>
      <c r="B22" s="13" t="s">
        <v>16</v>
      </c>
      <c r="C22" s="16">
        <v>90</v>
      </c>
      <c r="D22" s="13">
        <v>2062</v>
      </c>
      <c r="E22" s="13">
        <v>2062</v>
      </c>
      <c r="F22" s="13">
        <f>Table132[[#This Row],[New position]]-Table132[[#This Row],[Old position]]</f>
        <v>0</v>
      </c>
      <c r="G22" s="21">
        <v>0.33300000000000002</v>
      </c>
      <c r="H22" s="16">
        <v>186639.11</v>
      </c>
      <c r="I22" s="6"/>
    </row>
    <row r="23" spans="1:9" x14ac:dyDescent="0.25">
      <c r="A23" s="13" t="s">
        <v>55</v>
      </c>
      <c r="B23" s="13" t="s">
        <v>16</v>
      </c>
      <c r="C23" s="16">
        <v>253.65</v>
      </c>
      <c r="D23" s="13">
        <v>738</v>
      </c>
      <c r="E23" s="13">
        <v>738</v>
      </c>
      <c r="F23" s="13">
        <f>Table132[[#This Row],[New position]]-Table132[[#This Row],[Old position]]</f>
        <v>0</v>
      </c>
      <c r="G23" s="21">
        <v>0.33300000000000002</v>
      </c>
      <c r="H23" s="16">
        <v>186639.11</v>
      </c>
      <c r="I23" s="17"/>
    </row>
    <row r="24" spans="1:9" x14ac:dyDescent="0.25">
      <c r="A24" s="13" t="s">
        <v>60</v>
      </c>
      <c r="B24" s="13" t="s">
        <v>16</v>
      </c>
      <c r="C24" s="16">
        <v>301.33999999999997</v>
      </c>
      <c r="D24" s="13">
        <v>609</v>
      </c>
      <c r="E24" s="13">
        <v>609</v>
      </c>
      <c r="F24" s="13">
        <f>Table132[[#This Row],[New position]]-Table132[[#This Row],[Old position]]</f>
        <v>0</v>
      </c>
      <c r="G24" s="21">
        <v>0.33300000000000002</v>
      </c>
      <c r="H24" s="16">
        <v>186639.11</v>
      </c>
      <c r="I24" s="40"/>
    </row>
    <row r="25" spans="1:9" x14ac:dyDescent="0.25">
      <c r="A25" s="13" t="s">
        <v>61</v>
      </c>
      <c r="B25" s="13" t="s">
        <v>16</v>
      </c>
      <c r="C25" s="16">
        <v>510.54</v>
      </c>
      <c r="D25" s="13">
        <v>366</v>
      </c>
      <c r="E25" s="13">
        <v>366</v>
      </c>
      <c r="F25" s="13">
        <f>Table132[[#This Row],[New position]]-Table132[[#This Row],[Old position]]</f>
        <v>0</v>
      </c>
      <c r="G25" s="21">
        <v>0.33300000000000002</v>
      </c>
      <c r="H25" s="16">
        <v>186639.11</v>
      </c>
      <c r="I25" s="6"/>
    </row>
    <row r="26" spans="1:9" x14ac:dyDescent="0.25">
      <c r="A26" s="13" t="s">
        <v>64</v>
      </c>
      <c r="B26" s="13" t="s">
        <v>16</v>
      </c>
      <c r="C26" s="16">
        <v>2301.0300000000002</v>
      </c>
      <c r="D26" s="13">
        <v>0</v>
      </c>
      <c r="E26" s="13">
        <v>81</v>
      </c>
      <c r="F26" s="13">
        <f>Table132[[#This Row],[New position]]-Table132[[#This Row],[Old position]]</f>
        <v>81</v>
      </c>
      <c r="G26" s="21">
        <v>0.33300000000000002</v>
      </c>
      <c r="H26" s="16">
        <v>186639.11</v>
      </c>
      <c r="I26" s="6"/>
    </row>
    <row r="27" spans="1:9" x14ac:dyDescent="0.25">
      <c r="A27" s="13" t="s">
        <v>13</v>
      </c>
      <c r="B27" s="13" t="s">
        <v>16</v>
      </c>
      <c r="C27" s="16">
        <v>276.32</v>
      </c>
      <c r="D27" s="13">
        <v>48655</v>
      </c>
      <c r="E27" s="13">
        <v>48655</v>
      </c>
      <c r="F27" s="13">
        <f>Table132[[#This Row],[New position]]-Table132[[#This Row],[Old position]]</f>
        <v>0</v>
      </c>
      <c r="G27" s="21">
        <v>24</v>
      </c>
      <c r="H27" s="16">
        <v>13438150.560000001</v>
      </c>
      <c r="I27" s="6"/>
    </row>
    <row r="28" spans="1:9" x14ac:dyDescent="0.25">
      <c r="A28" s="13" t="s">
        <v>23</v>
      </c>
      <c r="B28" s="13" t="s">
        <v>16</v>
      </c>
      <c r="C28" s="16">
        <v>86.73</v>
      </c>
      <c r="D28" s="13">
        <v>16181</v>
      </c>
      <c r="E28" s="13">
        <v>16181</v>
      </c>
      <c r="F28" s="13">
        <f>Table132[[#This Row],[New position]]-Table132[[#This Row],[Old position]]</f>
        <v>0</v>
      </c>
      <c r="G28" s="21">
        <v>2.5</v>
      </c>
      <c r="H28" s="16">
        <v>1399807.35</v>
      </c>
      <c r="I28" s="6"/>
    </row>
    <row r="29" spans="1:9" x14ac:dyDescent="0.25">
      <c r="A29" s="13" t="s">
        <v>37</v>
      </c>
      <c r="B29" s="13" t="s">
        <v>16</v>
      </c>
      <c r="C29" s="16">
        <v>38.909999999999997</v>
      </c>
      <c r="D29" s="13">
        <v>35733</v>
      </c>
      <c r="E29" s="13">
        <v>35733</v>
      </c>
      <c r="F29" s="13">
        <f>Table132[[#This Row],[New position]]-Table132[[#This Row],[Old position]]</f>
        <v>0</v>
      </c>
      <c r="G29" s="21">
        <v>2.5</v>
      </c>
      <c r="H29" s="16">
        <v>1399807.35</v>
      </c>
      <c r="I29" s="43"/>
    </row>
    <row r="30" spans="1:9" x14ac:dyDescent="0.25">
      <c r="A30" s="13" t="s">
        <v>48</v>
      </c>
      <c r="B30" s="13" t="s">
        <v>17</v>
      </c>
      <c r="C30" s="16">
        <v>204539</v>
      </c>
      <c r="D30" s="13">
        <v>3</v>
      </c>
      <c r="E30" s="13">
        <v>3</v>
      </c>
      <c r="F30" s="13">
        <f>Table132[[#This Row],[New position]]-Table132[[#This Row],[Old position]]</f>
        <v>0</v>
      </c>
      <c r="G30" s="21">
        <v>1</v>
      </c>
      <c r="H30" s="16">
        <v>559922.93999999994</v>
      </c>
      <c r="I30" s="6"/>
    </row>
    <row r="31" spans="1:9" x14ac:dyDescent="0.25">
      <c r="A31" s="13" t="s">
        <v>46</v>
      </c>
      <c r="B31" s="13" t="s">
        <v>17</v>
      </c>
      <c r="C31" s="16">
        <v>74989.570000000007</v>
      </c>
      <c r="D31" s="13">
        <v>7</v>
      </c>
      <c r="E31" s="13">
        <v>7</v>
      </c>
      <c r="F31" s="13">
        <f>Table132[[#This Row],[New position]]-Table132[[#This Row],[Old position]]</f>
        <v>0</v>
      </c>
      <c r="G31" s="21">
        <v>1</v>
      </c>
      <c r="H31" s="16">
        <v>559922.93999999994</v>
      </c>
      <c r="I31" s="6"/>
    </row>
    <row r="32" spans="1:9" x14ac:dyDescent="0.25">
      <c r="A32" s="13" t="s">
        <v>52</v>
      </c>
      <c r="B32" s="13" t="s">
        <v>17</v>
      </c>
      <c r="C32" s="16">
        <v>104908.8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559922.93999999994</v>
      </c>
      <c r="I32" s="43"/>
    </row>
    <row r="33" spans="1:10" x14ac:dyDescent="0.25">
      <c r="A33" s="13" t="s">
        <v>57</v>
      </c>
      <c r="B33" s="13" t="s">
        <v>17</v>
      </c>
      <c r="C33" s="16">
        <v>103671.6</v>
      </c>
      <c r="D33" s="13">
        <v>5</v>
      </c>
      <c r="E33" s="13">
        <v>5</v>
      </c>
      <c r="F33" s="13">
        <f>Table132[[#This Row],[New position]]-Table132[[#This Row],[Old position]]</f>
        <v>0</v>
      </c>
      <c r="G33" s="21">
        <v>1</v>
      </c>
      <c r="H33" s="16">
        <v>559922.93999999994</v>
      </c>
      <c r="I33" s="45"/>
      <c r="J33" s="47"/>
    </row>
    <row r="34" spans="1:10" x14ac:dyDescent="0.25">
      <c r="A34" s="13" t="s">
        <v>27</v>
      </c>
      <c r="B34" s="13" t="s">
        <v>16</v>
      </c>
      <c r="C34" s="16">
        <v>31.29</v>
      </c>
      <c r="D34" s="13">
        <v>17674</v>
      </c>
      <c r="E34" s="13">
        <v>17674</v>
      </c>
      <c r="F34" s="13">
        <f>Table132[[#This Row],[New position]]-Table132[[#This Row],[Old position]]</f>
        <v>0</v>
      </c>
      <c r="G34" s="21">
        <v>1</v>
      </c>
      <c r="H34" s="16">
        <v>559922.93999999994</v>
      </c>
      <c r="I34" s="6"/>
    </row>
    <row r="35" spans="1:10" x14ac:dyDescent="0.25">
      <c r="A35" s="13" t="s">
        <v>32</v>
      </c>
      <c r="B35" s="13" t="s">
        <v>17</v>
      </c>
      <c r="C35" s="16">
        <v>41500</v>
      </c>
      <c r="D35" s="13">
        <v>7</v>
      </c>
      <c r="E35" s="13">
        <v>7</v>
      </c>
      <c r="F35" s="13">
        <f>Table132[[#This Row],[New position]]-Table132[[#This Row],[Old position]]</f>
        <v>0</v>
      </c>
      <c r="G35" s="21">
        <v>0.52600000000000002</v>
      </c>
      <c r="H35" s="16">
        <v>294696.28999999998</v>
      </c>
      <c r="I35" s="46"/>
    </row>
    <row r="36" spans="1:10" x14ac:dyDescent="0.25">
      <c r="A36" s="13" t="s">
        <v>35</v>
      </c>
      <c r="B36" s="13" t="s">
        <v>17</v>
      </c>
      <c r="C36" s="16">
        <v>107604.67</v>
      </c>
      <c r="D36" s="13">
        <v>3</v>
      </c>
      <c r="E36" s="13">
        <v>3</v>
      </c>
      <c r="F36" s="13">
        <f>Table132[[#This Row],[New position]]-Table132[[#This Row],[Old position]]</f>
        <v>0</v>
      </c>
      <c r="G36" s="21">
        <v>0.52600000000000002</v>
      </c>
      <c r="H36" s="16">
        <v>294696.28999999998</v>
      </c>
      <c r="I36" s="6"/>
    </row>
    <row r="37" spans="1:10" x14ac:dyDescent="0.25">
      <c r="A37" s="13" t="s">
        <v>36</v>
      </c>
      <c r="B37" s="13" t="s">
        <v>17</v>
      </c>
      <c r="C37" s="16">
        <v>34000</v>
      </c>
      <c r="D37" s="13">
        <v>8</v>
      </c>
      <c r="E37" s="13">
        <v>9</v>
      </c>
      <c r="F37" s="13">
        <f>Table132[[#This Row],[New position]]-Table132[[#This Row],[Old position]]</f>
        <v>1</v>
      </c>
      <c r="G37" s="21">
        <v>0.52600000000000002</v>
      </c>
      <c r="H37" s="16">
        <v>294696.28999999998</v>
      </c>
      <c r="I37" s="6"/>
    </row>
    <row r="38" spans="1:10" x14ac:dyDescent="0.25">
      <c r="A38" s="13" t="s">
        <v>39</v>
      </c>
      <c r="B38" s="13" t="s">
        <v>17</v>
      </c>
      <c r="C38" s="16">
        <v>102135.67</v>
      </c>
      <c r="D38" s="13">
        <v>3</v>
      </c>
      <c r="E38" s="13">
        <v>3</v>
      </c>
      <c r="F38" s="13">
        <f>Table132[[#This Row],[New position]]-Table132[[#This Row],[Old position]]</f>
        <v>0</v>
      </c>
      <c r="G38" s="21">
        <v>0.52600000000000002</v>
      </c>
      <c r="H38" s="16">
        <v>294696.28999999998</v>
      </c>
      <c r="I38" s="6"/>
    </row>
    <row r="39" spans="1:10" x14ac:dyDescent="0.25">
      <c r="A39" s="13" t="s">
        <v>40</v>
      </c>
      <c r="B39" s="13" t="s">
        <v>17</v>
      </c>
      <c r="C39" s="16">
        <v>149499</v>
      </c>
      <c r="D39" s="13">
        <v>2</v>
      </c>
      <c r="E39" s="13">
        <v>2</v>
      </c>
      <c r="F39" s="13">
        <f>Table132[[#This Row],[New position]]-Table132[[#This Row],[Old position]]</f>
        <v>0</v>
      </c>
      <c r="G39" s="21">
        <v>0.52600000000000002</v>
      </c>
      <c r="H39" s="16">
        <v>294696.28999999998</v>
      </c>
      <c r="I39" s="6"/>
    </row>
    <row r="40" spans="1:10" x14ac:dyDescent="0.25">
      <c r="A40" s="13" t="s">
        <v>65</v>
      </c>
      <c r="B40" s="13" t="s">
        <v>17</v>
      </c>
      <c r="C40" s="16">
        <v>35650</v>
      </c>
      <c r="D40" s="13">
        <v>0</v>
      </c>
      <c r="E40" s="13">
        <v>8</v>
      </c>
      <c r="F40" s="13">
        <f>Table132[[#This Row],[New position]]-Table132[[#This Row],[Old position]]</f>
        <v>8</v>
      </c>
      <c r="G40" s="21">
        <v>0.52600000000000002</v>
      </c>
      <c r="H40" s="16">
        <v>294696.28999999998</v>
      </c>
      <c r="I40" s="46"/>
    </row>
    <row r="41" spans="1:10" x14ac:dyDescent="0.25">
      <c r="A41" s="13" t="s">
        <v>43</v>
      </c>
      <c r="B41" s="13" t="s">
        <v>17</v>
      </c>
      <c r="C41" s="16">
        <v>69062.5</v>
      </c>
      <c r="D41" s="13">
        <v>-4</v>
      </c>
      <c r="E41" s="13">
        <v>-4</v>
      </c>
      <c r="F41" s="13">
        <f>Table132[[#This Row],[New position]]-Table132[[#This Row],[Old position]]</f>
        <v>0</v>
      </c>
      <c r="G41" s="21">
        <v>-0.52600000000000002</v>
      </c>
      <c r="H41" s="16">
        <v>294696.28999999998</v>
      </c>
      <c r="I41" s="6"/>
    </row>
    <row r="42" spans="1:10" x14ac:dyDescent="0.25">
      <c r="A42" s="13" t="s">
        <v>51</v>
      </c>
      <c r="B42" s="13" t="s">
        <v>17</v>
      </c>
      <c r="C42" s="16">
        <v>39620</v>
      </c>
      <c r="D42" s="13">
        <v>-15</v>
      </c>
      <c r="E42" s="13">
        <v>-15</v>
      </c>
      <c r="F42" s="13">
        <f>Table132[[#This Row],[New position]]-Table132[[#This Row],[Old position]]</f>
        <v>0</v>
      </c>
      <c r="G42" s="21">
        <v>-1.0529999999999999</v>
      </c>
      <c r="H42" s="16">
        <v>589392.80000000005</v>
      </c>
      <c r="I42" s="6"/>
    </row>
    <row r="43" spans="1:10" x14ac:dyDescent="0.25">
      <c r="A43" s="13" t="s">
        <v>62</v>
      </c>
      <c r="B43" s="13" t="s">
        <v>17</v>
      </c>
      <c r="C43" s="16">
        <v>72300</v>
      </c>
      <c r="D43" s="13">
        <v>-8</v>
      </c>
      <c r="E43" s="13">
        <v>-8</v>
      </c>
      <c r="F43" s="13">
        <f>Table132[[#This Row],[New position]]-Table132[[#This Row],[Old position]]</f>
        <v>0</v>
      </c>
      <c r="G43" s="21">
        <v>-1.0529999999999999</v>
      </c>
      <c r="H43" s="16">
        <v>589392.80000000005</v>
      </c>
      <c r="I43" s="6"/>
    </row>
    <row r="44" spans="1:10" x14ac:dyDescent="0.25">
      <c r="A44" s="13" t="s">
        <v>63</v>
      </c>
      <c r="B44" s="13" t="s">
        <v>17</v>
      </c>
      <c r="C44" s="16">
        <v>54105.2</v>
      </c>
      <c r="D44" s="13">
        <v>-10</v>
      </c>
      <c r="E44" s="13">
        <v>-11</v>
      </c>
      <c r="F44" s="13">
        <f>Table132[[#This Row],[New position]]-Table132[[#This Row],[Old position]]</f>
        <v>-1</v>
      </c>
      <c r="G44" s="21">
        <v>-1.0529999999999999</v>
      </c>
      <c r="H44" s="16">
        <v>589392.80000000005</v>
      </c>
      <c r="I44" s="6"/>
    </row>
    <row r="45" spans="1:10" x14ac:dyDescent="0.25">
      <c r="A45" s="13" t="s">
        <v>66</v>
      </c>
      <c r="B45" s="13" t="s">
        <v>17</v>
      </c>
      <c r="C45" s="16">
        <v>9055</v>
      </c>
      <c r="D45" s="13">
        <v>0</v>
      </c>
      <c r="E45" s="13">
        <v>-65</v>
      </c>
      <c r="F45" s="13">
        <f>Table132[[#This Row],[New position]]-Table132[[#This Row],[Old position]]</f>
        <v>-65</v>
      </c>
      <c r="G45" s="21">
        <v>-1.0529999999999999</v>
      </c>
      <c r="H45" s="16">
        <v>589392.80000000005</v>
      </c>
      <c r="I45" s="43"/>
    </row>
    <row r="46" spans="1:10" x14ac:dyDescent="0.25">
      <c r="A46" s="13" t="s">
        <v>67</v>
      </c>
      <c r="B46" s="13" t="s">
        <v>17</v>
      </c>
      <c r="C46" s="16">
        <v>6190</v>
      </c>
      <c r="D46" s="13">
        <v>0</v>
      </c>
      <c r="E46" s="13">
        <v>-95</v>
      </c>
      <c r="F46" s="13">
        <f>Table132[[#This Row],[New position]]-Table132[[#This Row],[Old position]]</f>
        <v>-95</v>
      </c>
      <c r="G46" s="21">
        <v>-1.0529999999999999</v>
      </c>
      <c r="H46" s="16">
        <v>589392.80000000005</v>
      </c>
      <c r="I46" s="6"/>
    </row>
    <row r="47" spans="1:10" x14ac:dyDescent="0.25">
      <c r="A47" s="13" t="s">
        <v>68</v>
      </c>
      <c r="B47" s="13" t="s">
        <v>17</v>
      </c>
      <c r="C47" s="16">
        <v>18900</v>
      </c>
      <c r="D47" s="13">
        <v>0</v>
      </c>
      <c r="E47" s="13">
        <v>-31</v>
      </c>
      <c r="F47" s="13">
        <f>Table132[[#This Row],[New position]]-Table132[[#This Row],[Old position]]</f>
        <v>-31</v>
      </c>
      <c r="G47" s="21">
        <v>-1.0529999999999999</v>
      </c>
      <c r="H47" s="16">
        <v>589392.80000000005</v>
      </c>
      <c r="I47" s="6"/>
    </row>
    <row r="48" spans="1:10" x14ac:dyDescent="0.25">
      <c r="A48" s="13" t="s">
        <v>38</v>
      </c>
      <c r="B48" s="13" t="s">
        <v>17</v>
      </c>
      <c r="C48" s="16">
        <v>90410</v>
      </c>
      <c r="D48" s="13">
        <v>3</v>
      </c>
      <c r="E48" s="13">
        <v>0</v>
      </c>
      <c r="F48" s="13">
        <f>Table132[[#This Row],[New position]]-Table132[[#This Row],[Old position]]</f>
        <v>-3</v>
      </c>
      <c r="G48" s="21">
        <v>0</v>
      </c>
      <c r="H48" s="16">
        <v>0</v>
      </c>
      <c r="I48" s="43"/>
    </row>
    <row r="49" spans="1:10" x14ac:dyDescent="0.25">
      <c r="A49" s="13" t="s">
        <v>41</v>
      </c>
      <c r="B49" s="13" t="s">
        <v>17</v>
      </c>
      <c r="C49" s="16">
        <v>75069.38</v>
      </c>
      <c r="D49" s="13">
        <v>-8</v>
      </c>
      <c r="E49" s="13">
        <v>0</v>
      </c>
      <c r="F49" s="13">
        <f>Table132[[#This Row],[New position]]-Table132[[#This Row],[Old position]]</f>
        <v>8</v>
      </c>
      <c r="G49" s="21">
        <v>0</v>
      </c>
      <c r="H49" s="16">
        <v>0</v>
      </c>
      <c r="I49" s="45"/>
      <c r="J49" s="47"/>
    </row>
    <row r="50" spans="1:10" x14ac:dyDescent="0.25">
      <c r="A50" s="13" t="s">
        <v>44</v>
      </c>
      <c r="B50" s="13" t="s">
        <v>17</v>
      </c>
      <c r="C50" s="16">
        <v>90087.5</v>
      </c>
      <c r="D50" s="13">
        <v>-6</v>
      </c>
      <c r="E50" s="13">
        <v>0</v>
      </c>
      <c r="F50" s="13">
        <f>Table132[[#This Row],[New position]]-Table132[[#This Row],[Old position]]</f>
        <v>6</v>
      </c>
      <c r="G50" s="21">
        <v>0</v>
      </c>
      <c r="H50" s="16">
        <v>0</v>
      </c>
      <c r="I50" s="6"/>
    </row>
    <row r="51" spans="1:10" x14ac:dyDescent="0.25">
      <c r="A51" s="13" t="s">
        <v>56</v>
      </c>
      <c r="B51" s="13" t="s">
        <v>17</v>
      </c>
      <c r="C51" s="16">
        <v>60940</v>
      </c>
      <c r="D51" s="13">
        <v>-9</v>
      </c>
      <c r="E51" s="13">
        <v>0</v>
      </c>
      <c r="F51" s="13">
        <f>Table132[[#This Row],[New position]]-Table132[[#This Row],[Old position]]</f>
        <v>9</v>
      </c>
      <c r="G51" s="21">
        <v>0</v>
      </c>
      <c r="H51" s="16">
        <v>0</v>
      </c>
      <c r="I51" s="46"/>
    </row>
    <row r="52" spans="1:10" x14ac:dyDescent="0.25">
      <c r="A52" s="13" t="s">
        <v>58</v>
      </c>
      <c r="B52" s="13"/>
      <c r="C52" s="16"/>
      <c r="D52" s="13"/>
      <c r="E52" s="13"/>
      <c r="F52" s="13"/>
      <c r="G52" s="21">
        <f>100 - SUM(G11:G40)+6.5*G47</f>
        <v>51.004499999999979</v>
      </c>
      <c r="H52" s="16"/>
      <c r="I52" s="6"/>
    </row>
    <row r="53" spans="1:10" x14ac:dyDescent="0.25">
      <c r="A53" s="13" t="s">
        <v>45</v>
      </c>
      <c r="B53" s="13"/>
      <c r="C53" s="16">
        <v>570</v>
      </c>
      <c r="D53" s="13">
        <v>1197</v>
      </c>
      <c r="E53" s="49">
        <v>1114</v>
      </c>
      <c r="F53" s="49">
        <f>E53-D53</f>
        <v>-83</v>
      </c>
      <c r="G53" s="36"/>
      <c r="H53" s="16">
        <f>E53*C53</f>
        <v>634980</v>
      </c>
      <c r="I53" s="6"/>
    </row>
    <row r="54" spans="1:10" x14ac:dyDescent="0.25">
      <c r="A54" s="13" t="s">
        <v>59</v>
      </c>
      <c r="B54" s="13"/>
      <c r="C54" s="16">
        <v>2349</v>
      </c>
      <c r="D54" s="13">
        <v>263</v>
      </c>
      <c r="E54" s="48">
        <v>346</v>
      </c>
      <c r="F54" s="49">
        <f>E54-D54</f>
        <v>83</v>
      </c>
      <c r="G54" s="36"/>
      <c r="H54" s="16">
        <f>C54*E54</f>
        <v>812754</v>
      </c>
      <c r="I54" s="6"/>
    </row>
    <row r="55" spans="1:10" x14ac:dyDescent="0.25">
      <c r="A55" s="35"/>
      <c r="B55" s="7" t="s">
        <v>26</v>
      </c>
      <c r="D55" s="1"/>
      <c r="E55" s="7" t="s">
        <v>24</v>
      </c>
      <c r="F55" s="1"/>
      <c r="G55" s="34"/>
      <c r="H55" s="3" t="s">
        <v>3</v>
      </c>
      <c r="I55" s="6"/>
    </row>
    <row r="56" spans="1:10" x14ac:dyDescent="0.25">
      <c r="B56" s="7" t="s">
        <v>2</v>
      </c>
      <c r="D56" s="1"/>
      <c r="E56" s="7" t="s">
        <v>25</v>
      </c>
      <c r="F56" s="1"/>
      <c r="G56" s="34"/>
      <c r="H56" s="3" t="s">
        <v>4</v>
      </c>
    </row>
    <row r="57" spans="1:10" x14ac:dyDescent="0.25">
      <c r="B57" s="4"/>
      <c r="C57"/>
      <c r="D57" s="1"/>
      <c r="E57" s="4"/>
      <c r="F57" s="34"/>
      <c r="H57" s="5"/>
    </row>
    <row r="58" spans="1:10" x14ac:dyDescent="0.25">
      <c r="C58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2022-08-29T10:41:33Z</cp:lastPrinted>
  <dcterms:created xsi:type="dcterms:W3CDTF">2020-06-30T03:42:56Z</dcterms:created>
  <dcterms:modified xsi:type="dcterms:W3CDTF">2022-11-10T06:32:03Z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