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2/11-2022/"/>
    </mc:Choice>
  </mc:AlternateContent>
  <xr:revisionPtr revIDLastSave="155" documentId="14_{4E422093-78EE-472B-8E7A-957C7FE743DF}" xr6:coauthVersionLast="47" xr6:coauthVersionMax="47" xr10:uidLastSave="{73177FD7-688A-45F4-AB31-EEC42B96BFAE}"/>
  <bookViews>
    <workbookView xWindow="-28950" yWindow="15900" windowWidth="29040" windowHeight="15840" xr2:uid="{00000000-000D-0000-FFFF-FFFF00000000}"/>
  </bookViews>
  <sheets>
    <sheet name="Sheet1" sheetId="3" r:id="rId1"/>
    <sheet name="Sheet1 (2)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3" l="1"/>
  <c r="F47" i="3" l="1"/>
  <c r="F48" i="3"/>
  <c r="F49" i="3"/>
  <c r="G17" i="4"/>
  <c r="F31" i="4"/>
  <c r="F23" i="4"/>
  <c r="F51" i="4"/>
  <c r="F38" i="4"/>
  <c r="F24" i="4"/>
  <c r="F48" i="4"/>
  <c r="F30" i="4"/>
  <c r="F49" i="4"/>
  <c r="F50" i="4"/>
  <c r="F32" i="4"/>
  <c r="F45" i="4"/>
  <c r="F35" i="4"/>
  <c r="F34" i="4"/>
  <c r="F36" i="4"/>
  <c r="F26" i="4"/>
  <c r="F11" i="4"/>
  <c r="F14" i="4"/>
  <c r="F15" i="4"/>
  <c r="F27" i="4"/>
  <c r="F19" i="4"/>
  <c r="F20" i="4"/>
  <c r="F21" i="4"/>
  <c r="F37" i="4"/>
  <c r="F47" i="4"/>
  <c r="F44" i="4"/>
  <c r="F22" i="4"/>
  <c r="F18" i="4"/>
  <c r="F25" i="4"/>
  <c r="F28" i="4"/>
  <c r="F43" i="4"/>
  <c r="F46" i="4"/>
  <c r="F16" i="4"/>
  <c r="F13" i="4"/>
  <c r="F33" i="4"/>
  <c r="F12" i="4"/>
  <c r="F39" i="4"/>
  <c r="F29" i="4"/>
  <c r="F41" i="4"/>
  <c r="F42" i="4"/>
  <c r="F40" i="4"/>
  <c r="C8" i="4" a="1"/>
  <c r="C8" i="4" s="1"/>
  <c r="C7" i="4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11" i="3"/>
  <c r="C3" i="4" l="1"/>
  <c r="C2" i="4"/>
  <c r="C8" i="3" a="1"/>
  <c r="C8" i="3" s="1"/>
  <c r="C7" i="3"/>
  <c r="C2" i="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<sst xmlns="http://schemas.openxmlformats.org/spreadsheetml/2006/main" count="207" uniqueCount="71">
  <si>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</si>
  <si>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</si>
  <si>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</si>
  <si>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</si>
  <si>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</si>
  <si>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</si>
  <si>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</si>
  <si>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</si>
  <si>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</si>
  <si>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</si>
  <si>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</si>
  <si>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</si>
  <si>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</si>
  <si>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</si>
  <si>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</si>
  <si>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</si>
  <si>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</si>
  <si>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</si>
  <si>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</si>
  <si>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</si>
  <si>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</si>
  <si>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</si>
  <si>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</si>
  <si>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XLE</t>
  </si>
  <si>
    <t>Prepared and Checked by:</t>
  </si>
  <si>
    <t>Tang Jiayun</t>
  </si>
  <si>
    <t>Recommended by:</t>
  </si>
  <si>
    <t>IAU</t>
  </si>
  <si>
    <t>MCK</t>
  </si>
  <si>
    <t>NOC</t>
  </si>
  <si>
    <t>MRK</t>
  </si>
  <si>
    <t>GIS</t>
  </si>
  <si>
    <t>GOIL</t>
  </si>
  <si>
    <t>ZC</t>
  </si>
  <si>
    <t>IXC</t>
  </si>
  <si>
    <t>RB</t>
  </si>
  <si>
    <t>HO</t>
  </si>
  <si>
    <t>ZS</t>
  </si>
  <si>
    <t>CGZ</t>
  </si>
  <si>
    <t>LLY</t>
  </si>
  <si>
    <t>GBS</t>
  </si>
  <si>
    <t>AMGN</t>
  </si>
  <si>
    <t>BTS</t>
  </si>
  <si>
    <t>Cash</t>
  </si>
  <si>
    <t>HUM</t>
  </si>
  <si>
    <t>KC</t>
  </si>
  <si>
    <t>AZO</t>
  </si>
  <si>
    <t>(Excluding Options)</t>
  </si>
  <si>
    <t>CGF</t>
  </si>
  <si>
    <t>CAH</t>
  </si>
  <si>
    <t>ZW</t>
  </si>
  <si>
    <t>ROL</t>
  </si>
  <si>
    <t>ORLY</t>
  </si>
  <si>
    <t>ZL</t>
  </si>
  <si>
    <t>CGB</t>
  </si>
  <si>
    <t>GILD</t>
  </si>
  <si>
    <t>CTVA</t>
  </si>
  <si>
    <t>IGSB</t>
  </si>
  <si>
    <t>COIL</t>
  </si>
  <si>
    <t>BTP</t>
  </si>
  <si>
    <t>3KTB</t>
  </si>
  <si>
    <t>HYG</t>
  </si>
  <si>
    <t>CEG</t>
  </si>
  <si>
    <t>CI</t>
  </si>
  <si>
    <t>FLKTB</t>
  </si>
  <si>
    <t>CL</t>
  </si>
  <si>
    <t>HE</t>
  </si>
  <si>
    <t>PGR</t>
  </si>
  <si>
    <t>IGIB</t>
  </si>
  <si>
    <t>IGLB</t>
  </si>
  <si>
    <t>ZM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</si>
</sst>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2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Font="1" applyFill="1" applyBorder="1"/>
    <xf numFmtId="44" fontId="6" fillId="3" borderId="1" xfId="1" applyFont="1" applyFill="1" applyBorder="1" applyAlignment="1">
      <alignment horizontal="center" vertical="center" wrapText="1"/>
    </xf>
    <xf numFmtId="44" fontId="0" fillId="2" borderId="1" xfId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44" fontId="2" fillId="0" borderId="0" xfId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44" fontId="2" fillId="0" borderId="0" xfId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0" fontId="11" fillId="2" borderId="0" xfId="0" applyFont="1" applyFill="1"/>
    <xf numFmtId="170" fontId="2" fillId="0" borderId="0" xfId="0" applyNumberFormat="1" applyFont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12" fillId="2" borderId="0" xfId="0" applyFont="1" applyFill="1"/>
    <xf numFmtId="172" fontId="2" fillId="0" borderId="0" xfId="0" applyNumberFormat="1" applyFont="1" applyAlignment="1">
      <alignment vertical="center"/>
    </xf>
    <xf numFmtId="173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wrapText="1"/>
    </xf>
    <xf numFmtId="174" fontId="2" fillId="0" borderId="0" xfId="0" applyNumberFormat="1" applyFont="1" applyAlignment="1">
      <alignment vertical="center"/>
    </xf>
    <xf numFmtId="0" fontId="13" fillId="2" borderId="0" xfId="0" applyFont="1" applyFill="1"/>
    <xf numFmtId="0" fontId="14" fillId="2" borderId="0" xfId="0" applyFont="1" applyFill="1"/>
    <xf numFmtId="44" fontId="0" fillId="0" borderId="0" xfId="0" applyNumberFormat="1"/>
    <xf numFmtId="1" fontId="0" fillId="2" borderId="1" xfId="0" applyNumberFormat="1" applyFill="1" applyBorder="1"/>
    <xf numFmtId="0" fontId="13" fillId="2" borderId="1" xfId="0" applyFont="1" applyFill="1" applyBorder="1"/>
    <xf numFmtId="0" fontId="11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2" fillId="2" borderId="1" xfId="0" applyFont="1" applyFill="1" applyBorder="1"/>
    <xf numFmtId="0" fontId="14" fillId="2" borderId="1" xfId="0" applyFont="1" applyFill="1" applyBorder="1"/>
    <xf numFmtId="0" fontId="0" fillId="2" borderId="1" xfId="5" applyNumberFormat="1" applyFont="1" applyFill="1" applyBorder="1"/>
    <xf numFmtId="2" fontId="0" fillId="2" borderId="1" xfId="1" applyNumberFormat="1" applyFont="1" applyFill="1" applyBorder="1"/>
    <xf numFmtId="44" fontId="0" fillId="2" borderId="1" xfId="0" applyNumberFormat="1" applyFill="1" applyBorder="1"/>
    <xf numFmtId="44" fontId="0" fillId="2" borderId="1" xfId="0" applyNumberFormat="1" applyFill="1" applyBorder="1" applyAlignment="1">
      <alignment wrapText="1"/>
    </xf>
    <xf numFmtId="44" fontId="0" fillId="2" borderId="1" xfId="0" applyNumberFormat="1" applyFill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1161841</xdr:colOff>
      <xdr:row>5</xdr:row>
      <xdr:rowOff>96596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9040" y="445032"/>
          <a:ext cx="3086100" cy="68026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1161841</xdr:colOff>
      <xdr:row>5</xdr:row>
      <xdr:rowOff>96596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38A1D95-FF44-49B1-BB40-ED1A9079D6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3865" y="445032"/>
          <a:ext cx="3086101" cy="68026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0:I54" totalsRowShown="0" headerRowDxfId="27" dataDxfId="25" headerRowBorderDxfId="26" tableBorderDxfId="24" totalsRowBorderDxfId="23">
  <autoFilter ref="A10:I54" xr:uid="{00000000-0009-0000-0100-000001000000}"/>
  <sortState xmlns:xlrd2="http://schemas.microsoft.com/office/spreadsheetml/2017/richdata2" ref="A11:I51">
    <sortCondition ref="A10:A51"/>
  </sortState>
  <tableColumns count="9">
    <tableColumn id="1" xr3:uid="{7FE84375-2ECC-47A9-9D00-9FCF72501203}" name="Symbol" dataDxfId="22"/>
    <tableColumn id="2" xr3:uid="{4147CA84-8DD6-48B8-A445-13433BB87734}" name="SecType" dataDxfId="21"/>
    <tableColumn id="5" xr3:uid="{81A54A51-7767-4825-B4AC-865A5764619F}" name="Last_Price" dataDxfId="20" dataCellStyle="Currency"/>
    <tableColumn id="12" xr3:uid="{254E144A-B95A-43CA-8500-4FF593153FD2}" name="Old position" dataDxfId="19" dataCellStyle="Currency"/>
    <tableColumn id="13" xr3:uid="{7C43C183-226B-43AD-97D0-CAEE872EB579}" name="New position" dataDxfId="18" dataCellStyle="Currency"/>
    <tableColumn id="7" xr3:uid="{09097DAF-39E1-4129-B0D2-64B83A9F7410}" name="Change" dataDxfId="17">
      <calculatedColumnFormula>ROUND(Table132[[#This Row],[New position]]-Table132[[#This Row],[Old position]], -2)</calculatedColumnFormula>
    </tableColumn>
    <tableColumn id="4" xr3:uid="{3CDE831D-E4D4-4AB0-92BF-985D2D13F4F3}" name="Weights (%)" dataDxfId="16"/>
    <tableColumn id="3" xr3:uid="{1687135D-D33B-4813-B688-CF7701296354}" name="Target allocation ($)" dataDxfId="15" dataCellStyle="Currency"/>
    <tableColumn id="8" xr3:uid="{EAC8B0C4-6E0D-4F42-8249-5197FB4C2A91}" name="Comments" dataDxfId="14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1E7482-DC22-4D98-8AA5-9CFF817FE1EF}" name="Table1323" displayName="Table1323" ref="A10:I51" totalsRowShown="0" headerRowDxfId="13" dataDxfId="11" headerRowBorderDxfId="12" tableBorderDxfId="10" totalsRowBorderDxfId="9">
  <autoFilter ref="A10:I51" xr:uid="{00000000-0009-0000-0100-000001000000}"/>
  <sortState xmlns:xlrd2="http://schemas.microsoft.com/office/spreadsheetml/2017/richdata2" ref="A11:I51">
    <sortCondition ref="A10:A51"/>
  </sortState>
  <tableColumns count="9">
    <tableColumn id="1" xr3:uid="{2EFAF081-2CC2-415F-9813-EA0FCAF888EE}" name="Symbol" dataDxfId="8"/>
    <tableColumn id="2" xr3:uid="{C8C83980-1F87-42C6-88C0-ECDC6365019B}" name="SecType" dataDxfId="7"/>
    <tableColumn id="5" xr3:uid="{4A71C024-C150-407B-A634-29290396DA42}" name="Last_Price" dataDxfId="6" dataCellStyle="Currency"/>
    <tableColumn id="12" xr3:uid="{C052D4F3-5618-4F9B-847A-17CBE4923024}" name="Old position" dataDxfId="5" dataCellStyle="Currency"/>
    <tableColumn id="13" xr3:uid="{CF4529AB-664D-4E00-846A-8340425805AD}" name="New position" dataDxfId="4" dataCellStyle="Currency"/>
    <tableColumn id="7" xr3:uid="{5F0E883A-1047-49EA-8F2C-9C7D69A8CB7C}" name="Change" dataDxfId="3">
      <calculatedColumnFormula>ROUND(Table1323[[#This Row],[New position]]-Table1323[[#This Row],[Old position]], -2)</calculatedColumnFormula>
    </tableColumn>
    <tableColumn id="4" xr3:uid="{48B02A3A-8D6F-49A2-B22B-20413E6A75AE}" name="Weights (%)" dataDxfId="2"/>
    <tableColumn id="3" xr3:uid="{71C9D089-13C2-4F44-A6A5-87B796DBDFFA}" name="Target allocation ($)" dataDxfId="1" dataCellStyle="Currency"/>
    <tableColumn id="8" xr3:uid="{0038FE1C-E5B6-4890-94D3-AA08072A140D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J58"/>
  <sheetViews>
    <sheetView tabSelected="1" zoomScale="130" zoomScaleNormal="130" workbookViewId="0">
      <selection activeCell="N15" sqref="N15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6384" width="9.140625" style="1"/>
  </cols>
  <sheetData>
    <row r="1" spans="1:10" s="23" customFormat="1" ht="12.75" x14ac:dyDescent="0.25">
      <c r="A1" s="60" t="s">
        <v>0</v>
      </c>
      <c r="B1" s="60"/>
      <c r="C1" s="22">
        <v>44894</v>
      </c>
      <c r="E1" s="24"/>
      <c r="F1" s="24"/>
      <c r="H1" s="25"/>
    </row>
    <row r="2" spans="1:10" s="23" customFormat="1" x14ac:dyDescent="0.25">
      <c r="A2" s="60" t="s">
        <v>11</v>
      </c>
      <c r="B2" s="60"/>
      <c r="C2" s="26">
        <f>C8/C7</f>
        <v>2.5191690097005237</v>
      </c>
      <c r="D2"/>
      <c r="E2" s="41"/>
      <c r="F2" s="28"/>
      <c r="H2" s="38"/>
    </row>
    <row r="3" spans="1:10" s="23" customFormat="1" ht="27.75" customHeight="1" x14ac:dyDescent="0.25">
      <c r="A3" s="61" t="s">
        <v>12</v>
      </c>
      <c r="B3" s="61"/>
      <c r="C3" s="32">
        <f>(C8-SUM(H29:H39))/C7</f>
        <v>1.1336255102595882</v>
      </c>
      <c r="D3" s="40"/>
      <c r="E3" s="27"/>
      <c r="F3" s="28"/>
      <c r="H3" s="29"/>
    </row>
    <row r="4" spans="1:10" s="23" customFormat="1" ht="12.75" x14ac:dyDescent="0.25">
      <c r="A4" s="60" t="s">
        <v>9</v>
      </c>
      <c r="B4" s="60"/>
      <c r="C4" s="30">
        <v>33091000</v>
      </c>
      <c r="D4" s="43"/>
      <c r="E4" s="28"/>
      <c r="F4" s="28"/>
      <c r="H4" s="29"/>
    </row>
    <row r="5" spans="1:10" s="23" customFormat="1" ht="12.75" x14ac:dyDescent="0.25">
      <c r="A5" s="60" t="s">
        <v>7</v>
      </c>
      <c r="B5" s="60"/>
      <c r="C5" s="30">
        <v>0</v>
      </c>
      <c r="F5" s="28"/>
      <c r="H5" s="29"/>
    </row>
    <row r="6" spans="1:10" s="23" customFormat="1" ht="12.75" x14ac:dyDescent="0.25">
      <c r="A6" s="60" t="s">
        <v>8</v>
      </c>
      <c r="B6" s="60"/>
      <c r="C6" s="30">
        <v>0</v>
      </c>
      <c r="D6" s="37"/>
      <c r="E6" s="28"/>
      <c r="F6" s="28"/>
      <c r="H6" s="29"/>
    </row>
    <row r="7" spans="1:10" s="23" customFormat="1" ht="12.75" x14ac:dyDescent="0.25">
      <c r="A7" s="60" t="s">
        <v>10</v>
      </c>
      <c r="B7" s="60"/>
      <c r="C7" s="30">
        <f>C4+C5-C6</f>
        <v>33091000</v>
      </c>
      <c r="D7" s="37"/>
      <c r="E7" s="28"/>
      <c r="F7" s="28"/>
      <c r="G7" s="33"/>
    </row>
    <row r="8" spans="1:10" s="23" customFormat="1" ht="27.75" customHeight="1" x14ac:dyDescent="0.25">
      <c r="A8" s="61" t="s">
        <v>6</v>
      </c>
      <c r="B8" s="61"/>
      <c r="C8" s="19" cm="1">
        <f t="array" ref="C8">SUM(ABS(Table132[Target allocation ($)]))</f>
        <v>83361821.700000033</v>
      </c>
      <c r="D8" s="37" t="s">
        <v>47</v>
      </c>
      <c r="E8" s="28"/>
      <c r="F8" s="28"/>
      <c r="H8" s="29"/>
      <c r="J8" s="31"/>
    </row>
    <row r="9" spans="1:10" s="10" customFormat="1" ht="2.25" customHeight="1" x14ac:dyDescent="0.2">
      <c r="A9" s="8"/>
      <c r="B9" s="8"/>
      <c r="C9" s="6"/>
      <c r="D9" s="1"/>
      <c r="E9" s="1"/>
      <c r="F9" s="1"/>
      <c r="G9" s="6"/>
      <c r="H9" s="14"/>
      <c r="I9" s="1"/>
    </row>
    <row r="10" spans="1:10" s="2" customFormat="1" ht="12.75" x14ac:dyDescent="0.25">
      <c r="A10" s="9" t="s">
        <v>14</v>
      </c>
      <c r="B10" s="9" t="s">
        <v>15</v>
      </c>
      <c r="C10" s="9" t="s">
        <v>18</v>
      </c>
      <c r="D10" s="9" t="s">
        <v>19</v>
      </c>
      <c r="E10" s="9" t="s">
        <v>20</v>
      </c>
      <c r="F10" s="12" t="s">
        <v>5</v>
      </c>
      <c r="G10" s="15" t="s">
        <v>21</v>
      </c>
      <c r="H10" s="18" t="s">
        <v>22</v>
      </c>
      <c r="I10" s="18" t="s">
        <v>1</v>
      </c>
    </row>
    <row r="11" spans="1:10" s="2" customFormat="1" x14ac:dyDescent="0.25">
      <c r="A11" s="47" t="s">
        <v>28</v>
      </c>
      <c r="B11" s="47" t="s">
        <v>16</v>
      </c>
      <c r="C11" s="57">
        <v>380.34</v>
      </c>
      <c r="D11" s="47">
        <v>742</v>
      </c>
      <c r="E11" s="47">
        <v>742</v>
      </c>
      <c r="F11" s="55">
        <f>E11-D11</f>
        <v>0</v>
      </c>
      <c r="G11" s="56">
        <v>0.33300000000000002</v>
      </c>
      <c r="H11" s="57">
        <v>277872.82</v>
      </c>
      <c r="I11" s="48"/>
      <c r="J11"/>
    </row>
    <row r="12" spans="1:10" x14ac:dyDescent="0.25">
      <c r="A12" s="47" t="s">
        <v>29</v>
      </c>
      <c r="B12" s="47" t="s">
        <v>16</v>
      </c>
      <c r="C12" s="57">
        <v>524.88</v>
      </c>
      <c r="D12" s="47">
        <v>543</v>
      </c>
      <c r="E12" s="47">
        <v>543</v>
      </c>
      <c r="F12" s="55">
        <f t="shared" ref="F12:F46" si="0">E12-D12</f>
        <v>0</v>
      </c>
      <c r="G12" s="56">
        <v>0.33300000000000002</v>
      </c>
      <c r="H12" s="57">
        <v>277872.82</v>
      </c>
      <c r="I12" s="49"/>
    </row>
    <row r="13" spans="1:10" x14ac:dyDescent="0.25">
      <c r="A13" s="47" t="s">
        <v>30</v>
      </c>
      <c r="B13" s="47" t="s">
        <v>16</v>
      </c>
      <c r="C13" s="57">
        <v>108.05</v>
      </c>
      <c r="D13" s="47">
        <v>2646</v>
      </c>
      <c r="E13" s="47">
        <v>2646</v>
      </c>
      <c r="F13" s="55">
        <f t="shared" si="0"/>
        <v>0</v>
      </c>
      <c r="G13" s="56">
        <v>0.33300000000000002</v>
      </c>
      <c r="H13" s="58">
        <v>277872.82</v>
      </c>
      <c r="I13" s="50"/>
    </row>
    <row r="14" spans="1:10" x14ac:dyDescent="0.25">
      <c r="A14" s="47" t="s">
        <v>31</v>
      </c>
      <c r="B14" s="47" t="s">
        <v>16</v>
      </c>
      <c r="C14" s="57">
        <v>82.93</v>
      </c>
      <c r="D14" s="47">
        <v>3414</v>
      </c>
      <c r="E14" s="47">
        <v>3414</v>
      </c>
      <c r="F14" s="55">
        <f t="shared" si="0"/>
        <v>0</v>
      </c>
      <c r="G14" s="56">
        <v>0.33300000000000002</v>
      </c>
      <c r="H14" s="57">
        <v>277870.07</v>
      </c>
      <c r="I14" s="51"/>
    </row>
    <row r="15" spans="1:10" x14ac:dyDescent="0.25">
      <c r="A15" s="47" t="s">
        <v>39</v>
      </c>
      <c r="B15" s="47" t="s">
        <v>16</v>
      </c>
      <c r="C15" s="57">
        <v>365.77</v>
      </c>
      <c r="D15" s="47">
        <v>781</v>
      </c>
      <c r="E15" s="47">
        <v>781</v>
      </c>
      <c r="F15" s="55">
        <f t="shared" si="0"/>
        <v>0</v>
      </c>
      <c r="G15" s="56">
        <v>0.33300000000000002</v>
      </c>
      <c r="H15" s="57">
        <v>277870.07</v>
      </c>
      <c r="I15" s="51"/>
    </row>
    <row r="16" spans="1:10" x14ac:dyDescent="0.25">
      <c r="A16" s="47" t="s">
        <v>41</v>
      </c>
      <c r="B16" s="47" t="s">
        <v>16</v>
      </c>
      <c r="C16" s="57">
        <v>282.62</v>
      </c>
      <c r="D16" s="47">
        <v>997</v>
      </c>
      <c r="E16" s="47">
        <v>997</v>
      </c>
      <c r="F16" s="55">
        <f t="shared" si="0"/>
        <v>0</v>
      </c>
      <c r="G16" s="56">
        <v>0.33300000000000002</v>
      </c>
      <c r="H16" s="57">
        <v>277870.07</v>
      </c>
      <c r="I16" s="51"/>
    </row>
    <row r="17" spans="1:9" x14ac:dyDescent="0.25">
      <c r="A17" s="47" t="s">
        <v>44</v>
      </c>
      <c r="B17" s="47" t="s">
        <v>16</v>
      </c>
      <c r="C17" s="57">
        <v>534.29</v>
      </c>
      <c r="D17" s="47">
        <v>525</v>
      </c>
      <c r="E17" s="47">
        <v>525</v>
      </c>
      <c r="F17" s="55">
        <f t="shared" si="0"/>
        <v>0</v>
      </c>
      <c r="G17" s="56">
        <v>0.33300000000000002</v>
      </c>
      <c r="H17" s="57">
        <v>277870.07</v>
      </c>
      <c r="I17" s="51"/>
    </row>
    <row r="18" spans="1:9" x14ac:dyDescent="0.25">
      <c r="A18" s="47" t="s">
        <v>46</v>
      </c>
      <c r="B18" s="47" t="s">
        <v>16</v>
      </c>
      <c r="C18" s="57">
        <v>2545.98</v>
      </c>
      <c r="D18" s="47">
        <v>112</v>
      </c>
      <c r="E18" s="47">
        <v>112</v>
      </c>
      <c r="F18" s="55">
        <f t="shared" si="0"/>
        <v>0</v>
      </c>
      <c r="G18" s="56">
        <v>0.33300000000000002</v>
      </c>
      <c r="H18" s="57">
        <v>277870.07</v>
      </c>
      <c r="I18" s="51"/>
    </row>
    <row r="19" spans="1:9" x14ac:dyDescent="0.25">
      <c r="A19" s="47" t="s">
        <v>49</v>
      </c>
      <c r="B19" s="47" t="s">
        <v>16</v>
      </c>
      <c r="C19" s="57">
        <v>78.459999999999994</v>
      </c>
      <c r="D19" s="47">
        <v>3603</v>
      </c>
      <c r="E19" s="47">
        <v>3603</v>
      </c>
      <c r="F19" s="55">
        <f t="shared" si="0"/>
        <v>0</v>
      </c>
      <c r="G19" s="56">
        <v>0.33300000000000002</v>
      </c>
      <c r="H19" s="57">
        <v>277870.07</v>
      </c>
      <c r="I19" s="51"/>
    </row>
    <row r="20" spans="1:9" x14ac:dyDescent="0.25">
      <c r="A20" s="47" t="s">
        <v>51</v>
      </c>
      <c r="B20" s="47" t="s">
        <v>16</v>
      </c>
      <c r="C20" s="57">
        <v>39.78</v>
      </c>
      <c r="D20" s="47">
        <v>7116</v>
      </c>
      <c r="E20" s="47">
        <v>7116</v>
      </c>
      <c r="F20" s="55">
        <f t="shared" si="0"/>
        <v>0</v>
      </c>
      <c r="G20" s="56">
        <v>0.33300000000000002</v>
      </c>
      <c r="H20" s="57">
        <v>277870.07</v>
      </c>
      <c r="I20" s="51"/>
    </row>
    <row r="21" spans="1:9" x14ac:dyDescent="0.25">
      <c r="A21" s="47" t="s">
        <v>52</v>
      </c>
      <c r="B21" s="47" t="s">
        <v>16</v>
      </c>
      <c r="C21" s="57">
        <v>852.56</v>
      </c>
      <c r="D21" s="47">
        <v>332</v>
      </c>
      <c r="E21" s="47">
        <v>332</v>
      </c>
      <c r="F21" s="55">
        <f t="shared" si="0"/>
        <v>0</v>
      </c>
      <c r="G21" s="56">
        <v>0.33300000000000002</v>
      </c>
      <c r="H21" s="57">
        <v>277870.07</v>
      </c>
      <c r="I21" s="51"/>
    </row>
    <row r="22" spans="1:9" x14ac:dyDescent="0.25">
      <c r="A22" s="47" t="s">
        <v>55</v>
      </c>
      <c r="B22" s="47" t="s">
        <v>16</v>
      </c>
      <c r="C22" s="57">
        <v>85.21</v>
      </c>
      <c r="D22" s="47">
        <v>3309</v>
      </c>
      <c r="E22" s="47">
        <v>3309</v>
      </c>
      <c r="F22" s="55">
        <f t="shared" si="0"/>
        <v>0</v>
      </c>
      <c r="G22" s="56">
        <v>0.33300000000000002</v>
      </c>
      <c r="H22" s="57">
        <v>277870.07</v>
      </c>
      <c r="I22" s="51"/>
    </row>
    <row r="23" spans="1:9" x14ac:dyDescent="0.25">
      <c r="A23" s="47" t="s">
        <v>62</v>
      </c>
      <c r="B23" s="47" t="s">
        <v>16</v>
      </c>
      <c r="C23" s="57">
        <v>94.81</v>
      </c>
      <c r="D23" s="47">
        <v>2925</v>
      </c>
      <c r="E23" s="47">
        <v>2925</v>
      </c>
      <c r="F23" s="55">
        <f t="shared" si="0"/>
        <v>0</v>
      </c>
      <c r="G23" s="56">
        <v>0.33300000000000002</v>
      </c>
      <c r="H23" s="59">
        <v>277870.07</v>
      </c>
      <c r="I23" s="52"/>
    </row>
    <row r="24" spans="1:9" x14ac:dyDescent="0.25">
      <c r="A24" s="47" t="s">
        <v>63</v>
      </c>
      <c r="B24" s="47" t="s">
        <v>16</v>
      </c>
      <c r="C24" s="57">
        <v>319.51</v>
      </c>
      <c r="D24" s="47">
        <v>884</v>
      </c>
      <c r="E24" s="47">
        <v>884</v>
      </c>
      <c r="F24" s="55">
        <f t="shared" si="0"/>
        <v>0</v>
      </c>
      <c r="G24" s="56">
        <v>0.33300000000000002</v>
      </c>
      <c r="H24" s="57">
        <v>277870.07</v>
      </c>
      <c r="I24" s="53"/>
    </row>
    <row r="25" spans="1:9" x14ac:dyDescent="0.25">
      <c r="A25" s="47" t="s">
        <v>67</v>
      </c>
      <c r="B25" s="47" t="s">
        <v>16</v>
      </c>
      <c r="C25" s="57">
        <v>130.02000000000001</v>
      </c>
      <c r="D25" s="47">
        <v>2117</v>
      </c>
      <c r="E25" s="47">
        <v>2117</v>
      </c>
      <c r="F25" s="55">
        <f t="shared" si="0"/>
        <v>0</v>
      </c>
      <c r="G25" s="56">
        <v>0.33300000000000002</v>
      </c>
      <c r="H25" s="57">
        <v>277870.07</v>
      </c>
      <c r="I25" s="51"/>
    </row>
    <row r="26" spans="1:9" x14ac:dyDescent="0.25">
      <c r="A26" s="47" t="s">
        <v>13</v>
      </c>
      <c r="B26" s="47" t="s">
        <v>16</v>
      </c>
      <c r="C26" s="57">
        <v>284.33</v>
      </c>
      <c r="D26" s="47">
        <v>87978</v>
      </c>
      <c r="E26" s="47">
        <v>87978</v>
      </c>
      <c r="F26" s="55">
        <f t="shared" si="0"/>
        <v>0</v>
      </c>
      <c r="G26" s="56">
        <v>30</v>
      </c>
      <c r="H26" s="57">
        <v>25008556.34</v>
      </c>
      <c r="I26" s="51"/>
    </row>
    <row r="27" spans="1:9" x14ac:dyDescent="0.25">
      <c r="A27" s="47" t="s">
        <v>23</v>
      </c>
      <c r="B27" s="47" t="s">
        <v>16</v>
      </c>
      <c r="C27" s="57">
        <v>90.88</v>
      </c>
      <c r="D27" s="47">
        <v>22785</v>
      </c>
      <c r="E27" s="47">
        <v>22785</v>
      </c>
      <c r="F27" s="55">
        <f t="shared" si="0"/>
        <v>0</v>
      </c>
      <c r="G27" s="56">
        <v>2.5</v>
      </c>
      <c r="H27" s="57">
        <v>2084046.36</v>
      </c>
      <c r="I27" s="51"/>
    </row>
    <row r="28" spans="1:9" x14ac:dyDescent="0.25">
      <c r="A28" s="47" t="s">
        <v>34</v>
      </c>
      <c r="B28" s="47" t="s">
        <v>16</v>
      </c>
      <c r="C28" s="57">
        <v>40.549999999999997</v>
      </c>
      <c r="D28" s="47">
        <v>51107</v>
      </c>
      <c r="E28" s="47">
        <v>51107</v>
      </c>
      <c r="F28" s="55">
        <f t="shared" si="0"/>
        <v>0</v>
      </c>
      <c r="G28" s="56">
        <v>2.5</v>
      </c>
      <c r="H28" s="57">
        <v>2084046.36</v>
      </c>
      <c r="I28" s="51"/>
    </row>
    <row r="29" spans="1:9" x14ac:dyDescent="0.25">
      <c r="A29" s="47" t="s">
        <v>48</v>
      </c>
      <c r="B29" s="47" t="s">
        <v>17</v>
      </c>
      <c r="C29" s="57">
        <v>83899.87</v>
      </c>
      <c r="D29" s="47">
        <v>54</v>
      </c>
      <c r="E29" s="47">
        <v>54</v>
      </c>
      <c r="F29" s="55">
        <f t="shared" si="0"/>
        <v>0</v>
      </c>
      <c r="G29" s="56">
        <v>5.4</v>
      </c>
      <c r="H29" s="58">
        <v>4501540.1399999997</v>
      </c>
      <c r="I29" s="50"/>
    </row>
    <row r="30" spans="1:9" x14ac:dyDescent="0.25">
      <c r="A30" s="47" t="s">
        <v>54</v>
      </c>
      <c r="B30" s="47" t="s">
        <v>17</v>
      </c>
      <c r="C30" s="57">
        <v>94062.1</v>
      </c>
      <c r="D30" s="47">
        <v>49</v>
      </c>
      <c r="E30" s="47">
        <v>49</v>
      </c>
      <c r="F30" s="55">
        <f t="shared" si="0"/>
        <v>0</v>
      </c>
      <c r="G30" s="56">
        <v>5.4</v>
      </c>
      <c r="H30" s="57">
        <v>4501540.1399999997</v>
      </c>
      <c r="I30" s="51"/>
    </row>
    <row r="31" spans="1:9" x14ac:dyDescent="0.25">
      <c r="A31" s="47" t="s">
        <v>42</v>
      </c>
      <c r="B31" s="47" t="s">
        <v>17</v>
      </c>
      <c r="C31" s="57">
        <v>111083.44</v>
      </c>
      <c r="D31" s="47">
        <v>41</v>
      </c>
      <c r="E31" s="47">
        <v>41</v>
      </c>
      <c r="F31" s="55">
        <f t="shared" si="0"/>
        <v>0</v>
      </c>
      <c r="G31" s="56">
        <v>5.4</v>
      </c>
      <c r="H31" s="57">
        <v>4501540.1399999997</v>
      </c>
      <c r="I31" s="51"/>
    </row>
    <row r="32" spans="1:9" x14ac:dyDescent="0.25">
      <c r="A32" s="47" t="s">
        <v>59</v>
      </c>
      <c r="B32" s="47" t="s">
        <v>17</v>
      </c>
      <c r="C32" s="57">
        <v>124854.71</v>
      </c>
      <c r="D32" s="47">
        <v>35</v>
      </c>
      <c r="E32" s="47">
        <v>35</v>
      </c>
      <c r="F32" s="55">
        <f t="shared" si="0"/>
        <v>0</v>
      </c>
      <c r="G32" s="56">
        <v>5.4</v>
      </c>
      <c r="H32" s="58">
        <v>4501540.1399999997</v>
      </c>
      <c r="I32" s="50"/>
    </row>
    <row r="33" spans="1:10" x14ac:dyDescent="0.25">
      <c r="A33" s="47" t="s">
        <v>60</v>
      </c>
      <c r="B33" s="47" t="s">
        <v>17</v>
      </c>
      <c r="C33" s="57">
        <v>78033.39</v>
      </c>
      <c r="D33" s="47">
        <v>59</v>
      </c>
      <c r="E33" s="47">
        <v>59</v>
      </c>
      <c r="F33" s="55">
        <f t="shared" si="0"/>
        <v>0</v>
      </c>
      <c r="G33" s="56">
        <v>5.4</v>
      </c>
      <c r="H33" s="57">
        <v>4501540.1399999997</v>
      </c>
      <c r="I33" s="48"/>
      <c r="J33" s="46"/>
    </row>
    <row r="34" spans="1:10" x14ac:dyDescent="0.25">
      <c r="A34" s="47" t="s">
        <v>64</v>
      </c>
      <c r="B34" s="47" t="s">
        <v>17</v>
      </c>
      <c r="C34" s="57">
        <v>83665.83</v>
      </c>
      <c r="D34" s="47">
        <v>54</v>
      </c>
      <c r="E34" s="47">
        <v>54</v>
      </c>
      <c r="F34" s="55">
        <f t="shared" si="0"/>
        <v>0</v>
      </c>
      <c r="G34" s="56">
        <v>5.4</v>
      </c>
      <c r="H34" s="57">
        <v>4501540.1399999997</v>
      </c>
      <c r="I34" s="51"/>
    </row>
    <row r="35" spans="1:10" x14ac:dyDescent="0.25">
      <c r="A35" s="47" t="s">
        <v>57</v>
      </c>
      <c r="B35" s="47" t="s">
        <v>16</v>
      </c>
      <c r="C35" s="57">
        <v>49.82</v>
      </c>
      <c r="D35" s="47">
        <v>91874</v>
      </c>
      <c r="E35" s="47">
        <v>91874</v>
      </c>
      <c r="F35" s="55">
        <f t="shared" si="0"/>
        <v>0</v>
      </c>
      <c r="G35" s="56">
        <v>5.4</v>
      </c>
      <c r="H35" s="57">
        <v>4501540.1399999997</v>
      </c>
      <c r="I35" s="54"/>
    </row>
    <row r="36" spans="1:10" x14ac:dyDescent="0.25">
      <c r="A36" s="47" t="s">
        <v>68</v>
      </c>
      <c r="B36" s="47" t="s">
        <v>16</v>
      </c>
      <c r="C36" s="57">
        <v>49.74</v>
      </c>
      <c r="D36" s="47">
        <v>90317</v>
      </c>
      <c r="E36" s="47">
        <v>90317</v>
      </c>
      <c r="F36" s="55">
        <f t="shared" si="0"/>
        <v>0</v>
      </c>
      <c r="G36" s="56">
        <v>5.4</v>
      </c>
      <c r="H36" s="57">
        <v>4501540.1399999997</v>
      </c>
      <c r="I36" s="51"/>
    </row>
    <row r="37" spans="1:10" x14ac:dyDescent="0.25">
      <c r="A37" s="47" t="s">
        <v>69</v>
      </c>
      <c r="B37" s="47" t="s">
        <v>16</v>
      </c>
      <c r="C37" s="57">
        <v>50.89</v>
      </c>
      <c r="D37" s="47">
        <v>87958</v>
      </c>
      <c r="E37" s="47">
        <v>87958</v>
      </c>
      <c r="F37" s="55">
        <f t="shared" si="0"/>
        <v>0</v>
      </c>
      <c r="G37" s="56">
        <v>5.4</v>
      </c>
      <c r="H37" s="57">
        <v>4501540.1399999997</v>
      </c>
      <c r="I37" s="51"/>
    </row>
    <row r="38" spans="1:10" x14ac:dyDescent="0.25">
      <c r="A38" s="47" t="s">
        <v>61</v>
      </c>
      <c r="B38" s="47" t="s">
        <v>16</v>
      </c>
      <c r="C38" s="57">
        <v>74.739999999999995</v>
      </c>
      <c r="D38" s="47">
        <v>60923</v>
      </c>
      <c r="E38" s="47">
        <v>60923</v>
      </c>
      <c r="F38" s="55">
        <f t="shared" si="0"/>
        <v>0</v>
      </c>
      <c r="G38" s="56">
        <v>5.4</v>
      </c>
      <c r="H38" s="57">
        <v>4501540.1399999997</v>
      </c>
      <c r="I38" s="51"/>
    </row>
    <row r="39" spans="1:10" x14ac:dyDescent="0.25">
      <c r="A39" s="47" t="s">
        <v>27</v>
      </c>
      <c r="B39" s="47" t="s">
        <v>16</v>
      </c>
      <c r="C39" s="57">
        <v>33.32</v>
      </c>
      <c r="D39" s="47">
        <v>25510</v>
      </c>
      <c r="E39" s="47">
        <v>25510</v>
      </c>
      <c r="F39" s="55">
        <f t="shared" si="0"/>
        <v>0</v>
      </c>
      <c r="G39" s="56">
        <v>1</v>
      </c>
      <c r="H39" s="57">
        <v>833618.54</v>
      </c>
      <c r="I39" s="51"/>
    </row>
    <row r="40" spans="1:10" x14ac:dyDescent="0.25">
      <c r="A40" s="47" t="s">
        <v>70</v>
      </c>
      <c r="B40" s="47" t="s">
        <v>17</v>
      </c>
      <c r="C40" s="57">
        <v>41010</v>
      </c>
      <c r="D40" s="47">
        <v>8</v>
      </c>
      <c r="E40" s="47">
        <v>8</v>
      </c>
      <c r="F40" s="55">
        <f t="shared" si="0"/>
        <v>0</v>
      </c>
      <c r="G40" s="56">
        <v>0.38500000000000001</v>
      </c>
      <c r="H40" s="57">
        <v>320622.53000000003</v>
      </c>
      <c r="I40" s="54"/>
    </row>
    <row r="41" spans="1:10" x14ac:dyDescent="0.25">
      <c r="A41" s="47" t="s">
        <v>37</v>
      </c>
      <c r="B41" s="47" t="s">
        <v>17</v>
      </c>
      <c r="C41" s="57">
        <v>73075</v>
      </c>
      <c r="D41" s="47">
        <v>4</v>
      </c>
      <c r="E41" s="47">
        <v>4</v>
      </c>
      <c r="F41" s="55">
        <f t="shared" si="0"/>
        <v>0</v>
      </c>
      <c r="G41" s="56">
        <v>0.38500000000000001</v>
      </c>
      <c r="H41" s="57">
        <v>320622.53000000003</v>
      </c>
      <c r="I41" s="51"/>
    </row>
    <row r="42" spans="1:10" x14ac:dyDescent="0.25">
      <c r="A42" s="47" t="s">
        <v>53</v>
      </c>
      <c r="B42" s="47" t="s">
        <v>17</v>
      </c>
      <c r="C42" s="57">
        <v>43872</v>
      </c>
      <c r="D42" s="47">
        <v>8</v>
      </c>
      <c r="E42" s="47">
        <v>7</v>
      </c>
      <c r="F42" s="55">
        <f t="shared" si="0"/>
        <v>-1</v>
      </c>
      <c r="G42" s="56">
        <v>0.38500000000000001</v>
      </c>
      <c r="H42" s="57">
        <v>320622.53000000003</v>
      </c>
      <c r="I42" s="51"/>
    </row>
    <row r="43" spans="1:10" x14ac:dyDescent="0.25">
      <c r="A43" s="47" t="s">
        <v>32</v>
      </c>
      <c r="B43" s="47" t="s">
        <v>17</v>
      </c>
      <c r="C43" s="57">
        <v>89225</v>
      </c>
      <c r="D43" s="47">
        <v>-4</v>
      </c>
      <c r="E43" s="47">
        <v>-4</v>
      </c>
      <c r="F43" s="55">
        <f t="shared" si="0"/>
        <v>0</v>
      </c>
      <c r="G43" s="56">
        <v>-0.38500000000000001</v>
      </c>
      <c r="H43" s="58">
        <v>320622.53000000003</v>
      </c>
      <c r="I43" s="50"/>
    </row>
    <row r="44" spans="1:10" x14ac:dyDescent="0.25">
      <c r="A44" s="47" t="s">
        <v>58</v>
      </c>
      <c r="B44" s="47" t="s">
        <v>17</v>
      </c>
      <c r="C44" s="57">
        <v>85950</v>
      </c>
      <c r="D44" s="47">
        <v>-4</v>
      </c>
      <c r="E44" s="47">
        <v>-4</v>
      </c>
      <c r="F44" s="55">
        <f t="shared" si="0"/>
        <v>0</v>
      </c>
      <c r="G44" s="56">
        <v>-0.38500000000000001</v>
      </c>
      <c r="H44" s="57">
        <v>320622.53000000003</v>
      </c>
      <c r="I44" s="48"/>
      <c r="J44" s="46"/>
    </row>
    <row r="45" spans="1:10" x14ac:dyDescent="0.25">
      <c r="A45" s="47" t="s">
        <v>35</v>
      </c>
      <c r="B45" s="47" t="s">
        <v>17</v>
      </c>
      <c r="C45" s="57">
        <v>97246.67</v>
      </c>
      <c r="D45" s="47">
        <v>-3</v>
      </c>
      <c r="E45" s="47">
        <v>-3</v>
      </c>
      <c r="F45" s="55">
        <f t="shared" si="0"/>
        <v>0</v>
      </c>
      <c r="G45" s="56">
        <v>-0.38500000000000001</v>
      </c>
      <c r="H45" s="57">
        <v>320622.53000000003</v>
      </c>
      <c r="I45" s="51"/>
    </row>
    <row r="46" spans="1:10" x14ac:dyDescent="0.25">
      <c r="A46" s="47" t="s">
        <v>36</v>
      </c>
      <c r="B46" s="47" t="s">
        <v>17</v>
      </c>
      <c r="C46" s="57">
        <v>133505.5</v>
      </c>
      <c r="D46" s="47">
        <v>-2</v>
      </c>
      <c r="E46" s="47">
        <v>-2</v>
      </c>
      <c r="F46" s="55">
        <f t="shared" si="0"/>
        <v>0</v>
      </c>
      <c r="G46" s="56">
        <v>-0.38500000000000001</v>
      </c>
      <c r="H46" s="57">
        <v>320622.53000000003</v>
      </c>
      <c r="I46" s="54"/>
    </row>
    <row r="47" spans="1:10" x14ac:dyDescent="0.25">
      <c r="A47" s="47" t="s">
        <v>33</v>
      </c>
      <c r="B47" s="47" t="s">
        <v>17</v>
      </c>
      <c r="C47" s="57">
        <v>33550</v>
      </c>
      <c r="D47" s="47">
        <v>-19</v>
      </c>
      <c r="E47" s="47">
        <v>-19</v>
      </c>
      <c r="F47" s="55">
        <f t="shared" ref="F47:F49" si="1">E47-D47</f>
        <v>0</v>
      </c>
      <c r="G47" s="56">
        <v>-0.76900000000000002</v>
      </c>
      <c r="H47" s="57">
        <v>641245.23</v>
      </c>
      <c r="I47" s="48"/>
      <c r="J47" s="46"/>
    </row>
    <row r="48" spans="1:10" x14ac:dyDescent="0.25">
      <c r="A48" s="47" t="s">
        <v>50</v>
      </c>
      <c r="B48" s="47" t="s">
        <v>17</v>
      </c>
      <c r="C48" s="57">
        <v>39225</v>
      </c>
      <c r="D48" s="47">
        <v>-16</v>
      </c>
      <c r="E48" s="47">
        <v>-16</v>
      </c>
      <c r="F48" s="55">
        <f t="shared" si="1"/>
        <v>0</v>
      </c>
      <c r="G48" s="56">
        <v>-0.76900000000000002</v>
      </c>
      <c r="H48" s="57">
        <v>641245.23</v>
      </c>
      <c r="I48" s="51"/>
    </row>
    <row r="49" spans="1:9" x14ac:dyDescent="0.25">
      <c r="A49" s="47" t="s">
        <v>65</v>
      </c>
      <c r="B49" s="47" t="s">
        <v>17</v>
      </c>
      <c r="C49" s="57">
        <v>79050</v>
      </c>
      <c r="D49" s="47">
        <v>-9</v>
      </c>
      <c r="E49" s="47">
        <v>-8</v>
      </c>
      <c r="F49" s="55">
        <f t="shared" si="1"/>
        <v>1</v>
      </c>
      <c r="G49" s="56">
        <v>-0.76900000000000002</v>
      </c>
      <c r="H49" s="57">
        <v>641245.23</v>
      </c>
      <c r="I49" s="54"/>
    </row>
    <row r="50" spans="1:9" x14ac:dyDescent="0.25">
      <c r="A50" s="47"/>
      <c r="B50" s="47"/>
      <c r="C50" s="57"/>
      <c r="D50" s="47"/>
      <c r="E50" s="47"/>
      <c r="F50" s="55"/>
      <c r="G50" s="56"/>
      <c r="H50" s="57"/>
      <c r="I50" s="51"/>
    </row>
    <row r="51" spans="1:9" x14ac:dyDescent="0.25">
      <c r="A51" s="47"/>
      <c r="B51" s="47"/>
      <c r="C51" s="57"/>
      <c r="D51" s="47"/>
      <c r="E51" s="47"/>
      <c r="F51" s="55"/>
      <c r="G51" s="56"/>
      <c r="H51" s="57"/>
      <c r="I51" s="51"/>
    </row>
    <row r="52" spans="1:9" x14ac:dyDescent="0.25">
      <c r="A52" s="47"/>
      <c r="B52" s="47"/>
      <c r="C52" s="57"/>
      <c r="D52" s="47"/>
      <c r="E52" s="47"/>
      <c r="F52" s="55"/>
      <c r="G52" s="56"/>
      <c r="H52" s="57"/>
      <c r="I52" s="51"/>
    </row>
    <row r="53" spans="1:9" x14ac:dyDescent="0.25">
      <c r="A53" s="47"/>
      <c r="B53" s="47"/>
      <c r="C53" s="57"/>
      <c r="D53" s="47"/>
      <c r="E53" s="47"/>
      <c r="F53" s="55"/>
      <c r="G53" s="56"/>
      <c r="H53" s="57"/>
      <c r="I53" s="51"/>
    </row>
    <row r="54" spans="1:9" x14ac:dyDescent="0.25">
      <c r="A54" s="47"/>
      <c r="B54" s="47"/>
      <c r="C54" s="57"/>
      <c r="D54" s="47"/>
      <c r="E54" s="47"/>
      <c r="F54" s="55"/>
      <c r="G54" s="56"/>
      <c r="H54" s="57"/>
      <c r="I54" s="51"/>
    </row>
    <row r="55" spans="1:9" x14ac:dyDescent="0.25">
      <c r="A55" s="35"/>
      <c r="B55" s="7" t="s">
        <v>26</v>
      </c>
      <c r="D55" s="1"/>
      <c r="E55" s="7" t="s">
        <v>24</v>
      </c>
      <c r="F55" s="1"/>
      <c r="G55" s="34"/>
      <c r="H55" s="3" t="s">
        <v>3</v>
      </c>
      <c r="I55" s="6"/>
    </row>
    <row r="56" spans="1:9" x14ac:dyDescent="0.25">
      <c r="B56" s="7" t="s">
        <v>2</v>
      </c>
      <c r="D56" s="1"/>
      <c r="E56" s="7" t="s">
        <v>2</v>
      </c>
      <c r="F56" s="1"/>
      <c r="G56" s="34"/>
      <c r="H56" s="3" t="s">
        <v>4</v>
      </c>
    </row>
    <row r="57" spans="1:9" x14ac:dyDescent="0.25">
      <c r="B57" s="4"/>
      <c r="C57"/>
      <c r="D57" s="1"/>
      <c r="E57" s="4"/>
      <c r="F57" s="34"/>
      <c r="H57" s="5"/>
    </row>
    <row r="58" spans="1:9" x14ac:dyDescent="0.25">
      <c r="C58"/>
    </row>
  </sheetData>
  <mergeCells count="8">
    <mergeCell ref="A7:B7"/>
    <mergeCell ref="A8:B8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93" fitToHeight="0" orientation="landscape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B2348-F2FB-4EC6-B928-5433A56A1E5A}">
  <sheetPr>
    <pageSetUpPr fitToPage="1"/>
  </sheetPr>
  <dimension ref="A1:J55"/>
  <sheetViews>
    <sheetView topLeftCell="A7" zoomScale="115" zoomScaleNormal="115" workbookViewId="0">
      <selection activeCell="G14" sqref="G14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6384" width="9.140625" style="1"/>
  </cols>
  <sheetData>
    <row r="1" spans="1:10" s="23" customFormat="1" ht="12.75" x14ac:dyDescent="0.25">
      <c r="A1" s="60" t="s">
        <v>0</v>
      </c>
      <c r="B1" s="60"/>
      <c r="C1" s="22">
        <v>44889</v>
      </c>
      <c r="E1" s="24"/>
      <c r="F1" s="24"/>
      <c r="H1" s="25"/>
    </row>
    <row r="2" spans="1:10" s="23" customFormat="1" x14ac:dyDescent="0.25">
      <c r="A2" s="60" t="s">
        <v>11</v>
      </c>
      <c r="B2" s="60"/>
      <c r="C2" s="26">
        <f>C8/C7</f>
        <v>2.519168984767703</v>
      </c>
      <c r="D2"/>
      <c r="E2" s="41"/>
      <c r="F2" s="28"/>
      <c r="H2" s="38"/>
    </row>
    <row r="3" spans="1:10" s="23" customFormat="1" ht="27.75" customHeight="1" x14ac:dyDescent="0.25">
      <c r="A3" s="61" t="s">
        <v>12</v>
      </c>
      <c r="B3" s="61"/>
      <c r="C3" s="32">
        <f>(C8-SUM(H29:H39))/C7</f>
        <v>2.0833528317829573</v>
      </c>
      <c r="D3" s="40"/>
      <c r="E3" s="27"/>
      <c r="F3" s="28"/>
      <c r="H3" s="29"/>
    </row>
    <row r="4" spans="1:10" s="23" customFormat="1" ht="12.75" x14ac:dyDescent="0.25">
      <c r="A4" s="60" t="s">
        <v>9</v>
      </c>
      <c r="B4" s="60"/>
      <c r="C4" s="30">
        <v>33660454</v>
      </c>
      <c r="D4" s="43"/>
      <c r="E4" s="28"/>
      <c r="F4" s="28"/>
      <c r="H4" s="29"/>
    </row>
    <row r="5" spans="1:10" s="23" customFormat="1" ht="12.75" x14ac:dyDescent="0.25">
      <c r="A5" s="60" t="s">
        <v>7</v>
      </c>
      <c r="B5" s="60"/>
      <c r="C5" s="30">
        <v>0</v>
      </c>
      <c r="F5" s="28"/>
      <c r="H5" s="29"/>
    </row>
    <row r="6" spans="1:10" s="23" customFormat="1" ht="12.75" x14ac:dyDescent="0.25">
      <c r="A6" s="60" t="s">
        <v>8</v>
      </c>
      <c r="B6" s="60"/>
      <c r="C6" s="30">
        <v>0</v>
      </c>
      <c r="D6" s="37"/>
      <c r="E6" s="28"/>
      <c r="F6" s="28"/>
      <c r="H6" s="29"/>
    </row>
    <row r="7" spans="1:10" s="23" customFormat="1" ht="12.75" x14ac:dyDescent="0.25">
      <c r="A7" s="60" t="s">
        <v>10</v>
      </c>
      <c r="B7" s="60"/>
      <c r="C7" s="30">
        <f>C4+C5-C6</f>
        <v>33660454</v>
      </c>
      <c r="D7" s="37"/>
      <c r="E7" s="28"/>
      <c r="F7" s="28"/>
      <c r="G7" s="33"/>
    </row>
    <row r="8" spans="1:10" s="23" customFormat="1" ht="27.75" customHeight="1" x14ac:dyDescent="0.25">
      <c r="A8" s="61" t="s">
        <v>6</v>
      </c>
      <c r="B8" s="61"/>
      <c r="C8" s="19" cm="1">
        <f t="array" ref="C8">SUM(ABS(Table1323[Target allocation ($)]))</f>
        <v>84796371.729999974</v>
      </c>
      <c r="D8" s="37" t="s">
        <v>47</v>
      </c>
      <c r="E8" s="28"/>
      <c r="F8" s="28"/>
      <c r="H8" s="29"/>
      <c r="J8" s="31"/>
    </row>
    <row r="9" spans="1:10" s="10" customFormat="1" ht="2.25" customHeight="1" x14ac:dyDescent="0.2">
      <c r="A9" s="8"/>
      <c r="B9" s="8"/>
      <c r="C9" s="6"/>
      <c r="D9" s="1"/>
      <c r="E9" s="1"/>
      <c r="F9" s="1"/>
      <c r="G9" s="6"/>
      <c r="H9" s="14"/>
      <c r="I9" s="1"/>
    </row>
    <row r="10" spans="1:10" s="2" customFormat="1" ht="12.75" x14ac:dyDescent="0.25">
      <c r="A10" s="11" t="s">
        <v>14</v>
      </c>
      <c r="B10" s="12" t="s">
        <v>15</v>
      </c>
      <c r="C10" s="20" t="s">
        <v>18</v>
      </c>
      <c r="D10" s="12" t="s">
        <v>19</v>
      </c>
      <c r="E10" s="9" t="s">
        <v>20</v>
      </c>
      <c r="F10" s="9" t="s">
        <v>5</v>
      </c>
      <c r="G10" s="12" t="s">
        <v>21</v>
      </c>
      <c r="H10" s="15" t="s">
        <v>22</v>
      </c>
      <c r="I10" s="18" t="s">
        <v>1</v>
      </c>
    </row>
    <row r="11" spans="1:10" s="2" customFormat="1" x14ac:dyDescent="0.25">
      <c r="A11" s="13" t="s">
        <v>60</v>
      </c>
      <c r="B11" s="13" t="s">
        <v>17</v>
      </c>
      <c r="C11" s="16">
        <v>78168.929999999993</v>
      </c>
      <c r="D11" s="13">
        <v>56</v>
      </c>
      <c r="E11" s="13">
        <v>59</v>
      </c>
      <c r="F11" s="47">
        <f t="shared" ref="F11:F16" si="0">E11-D11</f>
        <v>3</v>
      </c>
      <c r="G11" s="21">
        <v>5.4</v>
      </c>
      <c r="H11" s="16">
        <v>4579005.92</v>
      </c>
      <c r="I11" s="45"/>
      <c r="J11"/>
    </row>
    <row r="12" spans="1:10" x14ac:dyDescent="0.25">
      <c r="A12" s="13" t="s">
        <v>41</v>
      </c>
      <c r="B12" s="13" t="s">
        <v>16</v>
      </c>
      <c r="C12" s="16">
        <v>283.39999999999998</v>
      </c>
      <c r="D12" s="13">
        <v>938</v>
      </c>
      <c r="E12" s="13">
        <v>997</v>
      </c>
      <c r="F12" s="47">
        <f t="shared" si="0"/>
        <v>59</v>
      </c>
      <c r="G12" s="21">
        <v>0.33300000000000002</v>
      </c>
      <c r="H12" s="16">
        <v>282651.86</v>
      </c>
      <c r="I12" s="6"/>
    </row>
    <row r="13" spans="1:10" x14ac:dyDescent="0.25">
      <c r="A13" s="13" t="s">
        <v>46</v>
      </c>
      <c r="B13" s="13" t="s">
        <v>16</v>
      </c>
      <c r="C13" s="16">
        <v>2516.58</v>
      </c>
      <c r="D13" s="13">
        <v>106</v>
      </c>
      <c r="E13" s="13">
        <v>112</v>
      </c>
      <c r="F13" s="47">
        <f t="shared" si="0"/>
        <v>6</v>
      </c>
      <c r="G13" s="21">
        <v>0.33300000000000002</v>
      </c>
      <c r="H13" s="16">
        <v>282651.86</v>
      </c>
      <c r="I13" s="6"/>
    </row>
    <row r="14" spans="1:10" x14ac:dyDescent="0.25">
      <c r="A14" s="13" t="s">
        <v>59</v>
      </c>
      <c r="B14" s="13" t="s">
        <v>17</v>
      </c>
      <c r="C14" s="16">
        <v>125725.2</v>
      </c>
      <c r="D14" s="13">
        <v>35</v>
      </c>
      <c r="E14" s="13">
        <v>35</v>
      </c>
      <c r="F14" s="47">
        <f t="shared" si="0"/>
        <v>0</v>
      </c>
      <c r="G14" s="21">
        <v>5.4</v>
      </c>
      <c r="H14" s="16">
        <v>4579005.92</v>
      </c>
      <c r="I14" s="6"/>
    </row>
    <row r="15" spans="1:10" x14ac:dyDescent="0.25">
      <c r="A15" s="13" t="s">
        <v>42</v>
      </c>
      <c r="B15" s="13" t="s">
        <v>17</v>
      </c>
      <c r="C15" s="16">
        <v>111364.64</v>
      </c>
      <c r="D15" s="13">
        <v>39</v>
      </c>
      <c r="E15" s="13">
        <v>41</v>
      </c>
      <c r="F15" s="47">
        <f t="shared" si="0"/>
        <v>2</v>
      </c>
      <c r="G15" s="21">
        <v>5.4</v>
      </c>
      <c r="H15" s="16">
        <v>4579005.92</v>
      </c>
      <c r="I15" s="44"/>
    </row>
    <row r="16" spans="1:10" x14ac:dyDescent="0.25">
      <c r="A16" s="13" t="s">
        <v>49</v>
      </c>
      <c r="B16" s="13" t="s">
        <v>16</v>
      </c>
      <c r="C16" s="16">
        <v>78.44</v>
      </c>
      <c r="D16" s="13">
        <v>3355</v>
      </c>
      <c r="E16" s="13">
        <v>3603</v>
      </c>
      <c r="F16" s="47">
        <f t="shared" si="0"/>
        <v>248</v>
      </c>
      <c r="G16" s="21">
        <v>0.33300000000000002</v>
      </c>
      <c r="H16" s="16">
        <v>282651.86</v>
      </c>
      <c r="I16" s="6"/>
    </row>
    <row r="17" spans="1:9" x14ac:dyDescent="0.25">
      <c r="A17" s="13" t="s">
        <v>43</v>
      </c>
      <c r="B17" s="13"/>
      <c r="C17" s="16"/>
      <c r="D17" s="13"/>
      <c r="E17" s="13"/>
      <c r="F17" s="13"/>
      <c r="G17" s="21">
        <f>100 - SUM(G1:G9)+5.5*G14</f>
        <v>129.69999999999999</v>
      </c>
      <c r="H17" s="16"/>
      <c r="I17" s="6"/>
    </row>
    <row r="18" spans="1:9" x14ac:dyDescent="0.25">
      <c r="A18" s="13" t="s">
        <v>62</v>
      </c>
      <c r="B18" s="13" t="s">
        <v>16</v>
      </c>
      <c r="C18" s="16">
        <v>96.62</v>
      </c>
      <c r="D18" s="13">
        <v>2791</v>
      </c>
      <c r="E18" s="13">
        <v>2925</v>
      </c>
      <c r="F18" s="47">
        <f t="shared" ref="F18:F51" si="1">E18-D18</f>
        <v>134</v>
      </c>
      <c r="G18" s="21">
        <v>0.33300000000000002</v>
      </c>
      <c r="H18" s="16">
        <v>282651.86</v>
      </c>
      <c r="I18" s="39"/>
    </row>
    <row r="19" spans="1:9" x14ac:dyDescent="0.25">
      <c r="A19" s="13" t="s">
        <v>54</v>
      </c>
      <c r="B19" s="13" t="s">
        <v>17</v>
      </c>
      <c r="C19" s="16">
        <v>94407.94</v>
      </c>
      <c r="D19" s="13">
        <v>47</v>
      </c>
      <c r="E19" s="13">
        <v>49</v>
      </c>
      <c r="F19" s="47">
        <f t="shared" si="1"/>
        <v>2</v>
      </c>
      <c r="G19" s="21">
        <v>5.4</v>
      </c>
      <c r="H19" s="16">
        <v>4579005.92</v>
      </c>
      <c r="I19" s="6"/>
    </row>
    <row r="20" spans="1:9" x14ac:dyDescent="0.25">
      <c r="A20" s="13" t="s">
        <v>48</v>
      </c>
      <c r="B20" s="13" t="s">
        <v>17</v>
      </c>
      <c r="C20" s="16">
        <v>84305.9</v>
      </c>
      <c r="D20" s="13">
        <v>52</v>
      </c>
      <c r="E20" s="13">
        <v>54</v>
      </c>
      <c r="F20" s="47">
        <f t="shared" si="1"/>
        <v>2</v>
      </c>
      <c r="G20" s="21">
        <v>5.4</v>
      </c>
      <c r="H20" s="16">
        <v>4579005.92</v>
      </c>
      <c r="I20" s="6"/>
    </row>
    <row r="21" spans="1:9" x14ac:dyDescent="0.25">
      <c r="A21" s="13" t="s">
        <v>38</v>
      </c>
      <c r="B21" s="13" t="s">
        <v>17</v>
      </c>
      <c r="C21" s="16">
        <v>77487.600000000006</v>
      </c>
      <c r="D21" s="13">
        <v>57</v>
      </c>
      <c r="E21" s="13">
        <v>59</v>
      </c>
      <c r="F21" s="47">
        <f t="shared" si="1"/>
        <v>2</v>
      </c>
      <c r="G21" s="21">
        <v>5.4</v>
      </c>
      <c r="H21" s="16">
        <v>4579005.92</v>
      </c>
      <c r="I21" s="42"/>
    </row>
    <row r="22" spans="1:9" x14ac:dyDescent="0.25">
      <c r="A22" s="13" t="s">
        <v>63</v>
      </c>
      <c r="B22" s="13" t="s">
        <v>16</v>
      </c>
      <c r="C22" s="16">
        <v>319.83999999999997</v>
      </c>
      <c r="D22" s="13">
        <v>827</v>
      </c>
      <c r="E22" s="13">
        <v>884</v>
      </c>
      <c r="F22" s="47">
        <f t="shared" si="1"/>
        <v>57</v>
      </c>
      <c r="G22" s="21">
        <v>0.33300000000000002</v>
      </c>
      <c r="H22" s="16">
        <v>282651.86</v>
      </c>
      <c r="I22" s="6"/>
    </row>
    <row r="23" spans="1:9" x14ac:dyDescent="0.25">
      <c r="A23" s="13" t="s">
        <v>65</v>
      </c>
      <c r="B23" s="13" t="s">
        <v>17</v>
      </c>
      <c r="C23" s="16">
        <v>79260</v>
      </c>
      <c r="D23" s="13">
        <v>-7</v>
      </c>
      <c r="E23" s="13">
        <v>-7</v>
      </c>
      <c r="F23" s="47">
        <f t="shared" si="1"/>
        <v>0</v>
      </c>
      <c r="G23" s="21">
        <v>-0.66700000000000004</v>
      </c>
      <c r="H23" s="16">
        <v>565309.23</v>
      </c>
      <c r="I23" s="45"/>
    </row>
    <row r="24" spans="1:9" x14ac:dyDescent="0.25">
      <c r="A24" s="13" t="s">
        <v>58</v>
      </c>
      <c r="B24" s="13" t="s">
        <v>17</v>
      </c>
      <c r="C24" s="16">
        <v>86240</v>
      </c>
      <c r="D24" s="13">
        <v>-3</v>
      </c>
      <c r="E24" s="13">
        <v>-3</v>
      </c>
      <c r="F24" s="47">
        <f t="shared" si="1"/>
        <v>0</v>
      </c>
      <c r="G24" s="21">
        <v>-0.33300000000000002</v>
      </c>
      <c r="H24" s="16">
        <v>282654.74</v>
      </c>
      <c r="I24" s="45"/>
    </row>
    <row r="25" spans="1:9" x14ac:dyDescent="0.25">
      <c r="A25" s="13" t="s">
        <v>56</v>
      </c>
      <c r="B25" s="13" t="s">
        <v>16</v>
      </c>
      <c r="C25" s="16">
        <v>65.8</v>
      </c>
      <c r="D25" s="13">
        <v>4074</v>
      </c>
      <c r="E25" s="13">
        <v>4296</v>
      </c>
      <c r="F25" s="47">
        <f t="shared" si="1"/>
        <v>222</v>
      </c>
      <c r="G25" s="21">
        <v>0.33300000000000002</v>
      </c>
      <c r="H25" s="16">
        <v>282651.86</v>
      </c>
      <c r="I25" s="17"/>
    </row>
    <row r="26" spans="1:9" x14ac:dyDescent="0.25">
      <c r="A26" s="13" t="s">
        <v>64</v>
      </c>
      <c r="B26" s="13" t="s">
        <v>17</v>
      </c>
      <c r="C26" s="16">
        <v>83974.56</v>
      </c>
      <c r="D26" s="13">
        <v>54</v>
      </c>
      <c r="E26" s="13">
        <v>54</v>
      </c>
      <c r="F26" s="47">
        <f t="shared" si="1"/>
        <v>0</v>
      </c>
      <c r="G26" s="21">
        <v>5.4</v>
      </c>
      <c r="H26" s="16">
        <v>4579005.92</v>
      </c>
      <c r="I26" s="6"/>
    </row>
    <row r="27" spans="1:9" x14ac:dyDescent="0.25">
      <c r="A27" s="13" t="s">
        <v>40</v>
      </c>
      <c r="B27" s="13" t="s">
        <v>17</v>
      </c>
      <c r="C27" s="16">
        <v>111192.82</v>
      </c>
      <c r="D27" s="13">
        <v>39</v>
      </c>
      <c r="E27" s="13">
        <v>41</v>
      </c>
      <c r="F27" s="47">
        <f t="shared" si="1"/>
        <v>2</v>
      </c>
      <c r="G27" s="21">
        <v>5.4</v>
      </c>
      <c r="H27" s="16">
        <v>4579005.92</v>
      </c>
      <c r="I27" s="42"/>
    </row>
    <row r="28" spans="1:9" x14ac:dyDescent="0.25">
      <c r="A28" s="13" t="s">
        <v>55</v>
      </c>
      <c r="B28" s="13" t="s">
        <v>16</v>
      </c>
      <c r="C28" s="16">
        <v>85.42</v>
      </c>
      <c r="D28" s="13">
        <v>3099</v>
      </c>
      <c r="E28" s="13">
        <v>3309</v>
      </c>
      <c r="F28" s="47">
        <f t="shared" si="1"/>
        <v>210</v>
      </c>
      <c r="G28" s="21">
        <v>0.33300000000000002</v>
      </c>
      <c r="H28" s="16">
        <v>282651.86</v>
      </c>
      <c r="I28" s="6"/>
    </row>
    <row r="29" spans="1:9" x14ac:dyDescent="0.25">
      <c r="A29" s="13" t="s">
        <v>31</v>
      </c>
      <c r="B29" s="13" t="s">
        <v>16</v>
      </c>
      <c r="C29" s="16">
        <v>82.78</v>
      </c>
      <c r="D29" s="13">
        <v>3276</v>
      </c>
      <c r="E29" s="13">
        <v>3414</v>
      </c>
      <c r="F29" s="47">
        <f t="shared" si="1"/>
        <v>138</v>
      </c>
      <c r="G29" s="21">
        <v>0.33300000000000002</v>
      </c>
      <c r="H29" s="16">
        <v>282651.86</v>
      </c>
      <c r="I29" s="6"/>
    </row>
    <row r="30" spans="1:9" x14ac:dyDescent="0.25">
      <c r="A30" s="13" t="s">
        <v>32</v>
      </c>
      <c r="B30" s="13" t="s">
        <v>17</v>
      </c>
      <c r="C30" s="16">
        <v>92125</v>
      </c>
      <c r="D30" s="13">
        <v>-3</v>
      </c>
      <c r="E30" s="13">
        <v>-3</v>
      </c>
      <c r="F30" s="47">
        <f t="shared" si="1"/>
        <v>0</v>
      </c>
      <c r="G30" s="21">
        <v>-0.33300000000000002</v>
      </c>
      <c r="H30" s="16">
        <v>282654.74</v>
      </c>
      <c r="I30" s="44"/>
    </row>
    <row r="31" spans="1:9" x14ac:dyDescent="0.25">
      <c r="A31" s="13" t="s">
        <v>66</v>
      </c>
      <c r="B31" s="13" t="s">
        <v>17</v>
      </c>
      <c r="C31" s="16">
        <v>35620</v>
      </c>
      <c r="D31" s="13">
        <v>-15</v>
      </c>
      <c r="E31" s="13">
        <v>-16</v>
      </c>
      <c r="F31" s="47">
        <f t="shared" si="1"/>
        <v>-1</v>
      </c>
      <c r="G31" s="21">
        <v>-0.66700000000000004</v>
      </c>
      <c r="H31" s="16">
        <v>565309.23</v>
      </c>
      <c r="I31" s="6"/>
    </row>
    <row r="32" spans="1:9" x14ac:dyDescent="0.25">
      <c r="A32" s="13" t="s">
        <v>36</v>
      </c>
      <c r="B32" s="13" t="s">
        <v>17</v>
      </c>
      <c r="C32" s="16">
        <v>139217.5</v>
      </c>
      <c r="D32" s="13">
        <v>2</v>
      </c>
      <c r="E32" s="13">
        <v>2</v>
      </c>
      <c r="F32" s="47">
        <f t="shared" si="1"/>
        <v>0</v>
      </c>
      <c r="G32" s="21">
        <v>0.33300000000000002</v>
      </c>
      <c r="H32" s="16">
        <v>282654.74</v>
      </c>
      <c r="I32" s="6"/>
    </row>
    <row r="33" spans="1:10" x14ac:dyDescent="0.25">
      <c r="A33" s="13" t="s">
        <v>44</v>
      </c>
      <c r="B33" s="13" t="s">
        <v>16</v>
      </c>
      <c r="C33" s="16">
        <v>538.29999999999995</v>
      </c>
      <c r="D33" s="13">
        <v>496</v>
      </c>
      <c r="E33" s="13">
        <v>525</v>
      </c>
      <c r="F33" s="47">
        <f t="shared" si="1"/>
        <v>29</v>
      </c>
      <c r="G33" s="21">
        <v>0.33300000000000002</v>
      </c>
      <c r="H33" s="16">
        <v>282651.86</v>
      </c>
      <c r="I33" s="6"/>
      <c r="J33" s="46"/>
    </row>
    <row r="34" spans="1:10" x14ac:dyDescent="0.25">
      <c r="A34" s="13" t="s">
        <v>61</v>
      </c>
      <c r="B34" s="13" t="s">
        <v>16</v>
      </c>
      <c r="C34" s="16">
        <v>75.16</v>
      </c>
      <c r="D34" s="13">
        <v>56926</v>
      </c>
      <c r="E34" s="13">
        <v>60923</v>
      </c>
      <c r="F34" s="47">
        <f t="shared" si="1"/>
        <v>3997</v>
      </c>
      <c r="G34" s="21">
        <v>5.4</v>
      </c>
      <c r="H34" s="16">
        <v>4579005.92</v>
      </c>
      <c r="I34" s="6"/>
    </row>
    <row r="35" spans="1:10" x14ac:dyDescent="0.25">
      <c r="A35" s="13" t="s">
        <v>27</v>
      </c>
      <c r="B35" s="13" t="s">
        <v>16</v>
      </c>
      <c r="C35" s="16">
        <v>33.24</v>
      </c>
      <c r="D35" s="13">
        <v>24468</v>
      </c>
      <c r="E35" s="13">
        <v>25510</v>
      </c>
      <c r="F35" s="47">
        <f t="shared" si="1"/>
        <v>1042</v>
      </c>
      <c r="G35" s="21">
        <v>1</v>
      </c>
      <c r="H35" s="16">
        <v>847964.06</v>
      </c>
      <c r="I35" s="6"/>
    </row>
    <row r="36" spans="1:10" x14ac:dyDescent="0.25">
      <c r="A36" s="13" t="s">
        <v>57</v>
      </c>
      <c r="B36" s="13" t="s">
        <v>16</v>
      </c>
      <c r="C36" s="16">
        <v>49.84</v>
      </c>
      <c r="D36" s="13">
        <v>87757</v>
      </c>
      <c r="E36" s="13">
        <v>91874</v>
      </c>
      <c r="F36" s="47">
        <f t="shared" si="1"/>
        <v>4117</v>
      </c>
      <c r="G36" s="21">
        <v>5.4</v>
      </c>
      <c r="H36" s="16">
        <v>4579005.92</v>
      </c>
      <c r="I36" s="6"/>
    </row>
    <row r="37" spans="1:10" x14ac:dyDescent="0.25">
      <c r="A37" s="13" t="s">
        <v>34</v>
      </c>
      <c r="B37" s="13" t="s">
        <v>16</v>
      </c>
      <c r="C37" s="16">
        <v>41.48</v>
      </c>
      <c r="D37" s="13">
        <v>48416</v>
      </c>
      <c r="E37" s="13">
        <v>51107</v>
      </c>
      <c r="F37" s="47">
        <f t="shared" si="1"/>
        <v>2691</v>
      </c>
      <c r="G37" s="21">
        <v>2.5</v>
      </c>
      <c r="H37" s="16">
        <v>2119910.15</v>
      </c>
      <c r="I37" s="6"/>
    </row>
    <row r="38" spans="1:10" x14ac:dyDescent="0.25">
      <c r="A38" s="13" t="s">
        <v>45</v>
      </c>
      <c r="B38" s="13" t="s">
        <v>17</v>
      </c>
      <c r="C38" s="16">
        <v>61762.44</v>
      </c>
      <c r="D38" s="13">
        <v>-9</v>
      </c>
      <c r="E38" s="13">
        <v>-9</v>
      </c>
      <c r="F38" s="47">
        <f t="shared" si="1"/>
        <v>0</v>
      </c>
      <c r="G38" s="21">
        <v>-0.66700000000000004</v>
      </c>
      <c r="H38" s="16">
        <v>565309.23</v>
      </c>
      <c r="I38" s="44"/>
    </row>
    <row r="39" spans="1:10" x14ac:dyDescent="0.25">
      <c r="A39" s="13" t="s">
        <v>39</v>
      </c>
      <c r="B39" s="13" t="s">
        <v>16</v>
      </c>
      <c r="C39" s="16">
        <v>361.72</v>
      </c>
      <c r="D39" s="13">
        <v>746</v>
      </c>
      <c r="E39" s="13">
        <v>781</v>
      </c>
      <c r="F39" s="47">
        <f t="shared" si="1"/>
        <v>35</v>
      </c>
      <c r="G39" s="21">
        <v>0.33300000000000002</v>
      </c>
      <c r="H39" s="16">
        <v>282651.86</v>
      </c>
      <c r="I39" s="6"/>
    </row>
    <row r="40" spans="1:10" x14ac:dyDescent="0.25">
      <c r="A40" s="13" t="s">
        <v>28</v>
      </c>
      <c r="B40" s="13" t="s">
        <v>16</v>
      </c>
      <c r="C40" s="16">
        <v>380.75</v>
      </c>
      <c r="D40" s="13">
        <v>713</v>
      </c>
      <c r="E40" s="13">
        <v>742</v>
      </c>
      <c r="F40" s="47">
        <f t="shared" si="1"/>
        <v>29</v>
      </c>
      <c r="G40" s="21">
        <v>0.33300000000000002</v>
      </c>
      <c r="H40" s="16">
        <v>282654.65999999997</v>
      </c>
      <c r="I40" s="44"/>
    </row>
    <row r="41" spans="1:10" x14ac:dyDescent="0.25">
      <c r="A41" s="13" t="s">
        <v>30</v>
      </c>
      <c r="B41" s="13" t="s">
        <v>16</v>
      </c>
      <c r="C41" s="16">
        <v>106.82</v>
      </c>
      <c r="D41" s="13">
        <v>2519</v>
      </c>
      <c r="E41" s="13">
        <v>2646</v>
      </c>
      <c r="F41" s="47">
        <f t="shared" si="1"/>
        <v>127</v>
      </c>
      <c r="G41" s="21">
        <v>0.33300000000000002</v>
      </c>
      <c r="H41" s="16">
        <v>282654.65999999997</v>
      </c>
      <c r="I41" s="42"/>
    </row>
    <row r="42" spans="1:10" x14ac:dyDescent="0.25">
      <c r="A42" s="13" t="s">
        <v>29</v>
      </c>
      <c r="B42" s="13" t="s">
        <v>16</v>
      </c>
      <c r="C42" s="16">
        <v>520.61</v>
      </c>
      <c r="D42" s="13">
        <v>513</v>
      </c>
      <c r="E42" s="13">
        <v>543</v>
      </c>
      <c r="F42" s="47">
        <f t="shared" si="1"/>
        <v>30</v>
      </c>
      <c r="G42" s="21">
        <v>0.33300000000000002</v>
      </c>
      <c r="H42" s="16">
        <v>282654.65999999997</v>
      </c>
      <c r="I42" s="36"/>
    </row>
    <row r="43" spans="1:10" x14ac:dyDescent="0.25">
      <c r="A43" s="13" t="s">
        <v>52</v>
      </c>
      <c r="B43" s="13" t="s">
        <v>16</v>
      </c>
      <c r="C43" s="16">
        <v>850.82</v>
      </c>
      <c r="D43" s="13">
        <v>308</v>
      </c>
      <c r="E43" s="13">
        <v>332</v>
      </c>
      <c r="F43" s="47">
        <f t="shared" si="1"/>
        <v>24</v>
      </c>
      <c r="G43" s="21">
        <v>0.33300000000000002</v>
      </c>
      <c r="H43" s="16">
        <v>282651.86</v>
      </c>
      <c r="I43" s="6"/>
    </row>
    <row r="44" spans="1:10" x14ac:dyDescent="0.25">
      <c r="A44" s="13" t="s">
        <v>13</v>
      </c>
      <c r="B44" s="13" t="s">
        <v>16</v>
      </c>
      <c r="C44" s="16">
        <v>289.14999999999998</v>
      </c>
      <c r="D44" s="13">
        <v>84628</v>
      </c>
      <c r="E44" s="13">
        <v>87978</v>
      </c>
      <c r="F44" s="47">
        <f t="shared" si="1"/>
        <v>3350</v>
      </c>
      <c r="G44" s="21">
        <v>30</v>
      </c>
      <c r="H44" s="16">
        <v>25438921.77</v>
      </c>
      <c r="I44" s="6"/>
      <c r="J44" s="46"/>
    </row>
    <row r="45" spans="1:10" x14ac:dyDescent="0.25">
      <c r="A45" s="13" t="s">
        <v>35</v>
      </c>
      <c r="B45" s="13" t="s">
        <v>17</v>
      </c>
      <c r="C45" s="16">
        <v>100539.67</v>
      </c>
      <c r="D45" s="13">
        <v>3</v>
      </c>
      <c r="E45" s="13">
        <v>3</v>
      </c>
      <c r="F45" s="47">
        <f t="shared" si="1"/>
        <v>0</v>
      </c>
      <c r="G45" s="21">
        <v>0.33300000000000002</v>
      </c>
      <c r="H45" s="16">
        <v>282654.74</v>
      </c>
      <c r="I45" s="45"/>
    </row>
    <row r="46" spans="1:10" x14ac:dyDescent="0.25">
      <c r="A46" s="13" t="s">
        <v>51</v>
      </c>
      <c r="B46" s="13" t="s">
        <v>16</v>
      </c>
      <c r="C46" s="16">
        <v>39.72</v>
      </c>
      <c r="D46" s="13">
        <v>6809</v>
      </c>
      <c r="E46" s="13">
        <v>7116</v>
      </c>
      <c r="F46" s="47">
        <f t="shared" si="1"/>
        <v>307</v>
      </c>
      <c r="G46" s="21">
        <v>0.33300000000000002</v>
      </c>
      <c r="H46" s="16">
        <v>282651.86</v>
      </c>
      <c r="I46" s="6"/>
    </row>
    <row r="47" spans="1:10" x14ac:dyDescent="0.25">
      <c r="A47" s="13" t="s">
        <v>23</v>
      </c>
      <c r="B47" s="13" t="s">
        <v>16</v>
      </c>
      <c r="C47" s="16">
        <v>93.04</v>
      </c>
      <c r="D47" s="13">
        <v>20981</v>
      </c>
      <c r="E47" s="13">
        <v>22785</v>
      </c>
      <c r="F47" s="47">
        <f t="shared" si="1"/>
        <v>1804</v>
      </c>
      <c r="G47" s="21">
        <v>2.5</v>
      </c>
      <c r="H47" s="16">
        <v>2119910.15</v>
      </c>
      <c r="I47" s="6"/>
      <c r="J47" s="46"/>
    </row>
    <row r="48" spans="1:10" x14ac:dyDescent="0.25">
      <c r="A48" s="13" t="s">
        <v>33</v>
      </c>
      <c r="B48" s="13" t="s">
        <v>17</v>
      </c>
      <c r="C48" s="16">
        <v>33275</v>
      </c>
      <c r="D48" s="13">
        <v>-8</v>
      </c>
      <c r="E48" s="13">
        <v>-8</v>
      </c>
      <c r="F48" s="47">
        <f t="shared" si="1"/>
        <v>0</v>
      </c>
      <c r="G48" s="21">
        <v>-0.33300000000000002</v>
      </c>
      <c r="H48" s="16">
        <v>282654.74</v>
      </c>
      <c r="I48" s="6"/>
    </row>
    <row r="49" spans="1:9" x14ac:dyDescent="0.25">
      <c r="A49" s="13" t="s">
        <v>53</v>
      </c>
      <c r="B49" s="13" t="s">
        <v>17</v>
      </c>
      <c r="C49" s="16">
        <v>43303.83</v>
      </c>
      <c r="D49" s="13">
        <v>6</v>
      </c>
      <c r="E49" s="13">
        <v>7</v>
      </c>
      <c r="F49" s="47">
        <f t="shared" si="1"/>
        <v>1</v>
      </c>
      <c r="G49" s="21">
        <v>0.33300000000000002</v>
      </c>
      <c r="H49" s="16">
        <v>282654.74</v>
      </c>
      <c r="I49" s="42"/>
    </row>
    <row r="50" spans="1:9" x14ac:dyDescent="0.25">
      <c r="A50" s="13" t="s">
        <v>37</v>
      </c>
      <c r="B50" s="13" t="s">
        <v>17</v>
      </c>
      <c r="C50" s="16">
        <v>71850</v>
      </c>
      <c r="D50" s="13">
        <v>4</v>
      </c>
      <c r="E50" s="13">
        <v>4</v>
      </c>
      <c r="F50" s="47">
        <f t="shared" si="1"/>
        <v>0</v>
      </c>
      <c r="G50" s="21">
        <v>0.33300000000000002</v>
      </c>
      <c r="H50" s="16">
        <v>282654.74</v>
      </c>
      <c r="I50" s="6"/>
    </row>
    <row r="51" spans="1:9" x14ac:dyDescent="0.25">
      <c r="A51" s="13" t="s">
        <v>50</v>
      </c>
      <c r="B51" s="13" t="s">
        <v>17</v>
      </c>
      <c r="C51" s="16">
        <v>40662.46</v>
      </c>
      <c r="D51" s="13">
        <v>-13</v>
      </c>
      <c r="E51" s="13">
        <v>-14</v>
      </c>
      <c r="F51" s="47">
        <f t="shared" si="1"/>
        <v>-1</v>
      </c>
      <c r="G51" s="21">
        <v>-0.66700000000000004</v>
      </c>
      <c r="H51" s="16">
        <v>565309.23</v>
      </c>
      <c r="I51" s="6"/>
    </row>
    <row r="52" spans="1:9" x14ac:dyDescent="0.25">
      <c r="A52" s="35"/>
      <c r="B52" s="7" t="s">
        <v>26</v>
      </c>
      <c r="D52" s="1"/>
      <c r="E52" s="7" t="s">
        <v>24</v>
      </c>
      <c r="F52" s="1"/>
      <c r="G52" s="34"/>
      <c r="H52" s="3" t="s">
        <v>3</v>
      </c>
      <c r="I52" s="6"/>
    </row>
    <row r="53" spans="1:9" x14ac:dyDescent="0.25">
      <c r="B53" s="7" t="s">
        <v>2</v>
      </c>
      <c r="D53" s="1"/>
      <c r="E53" s="7" t="s">
        <v>25</v>
      </c>
      <c r="F53" s="1"/>
      <c r="G53" s="34"/>
      <c r="H53" s="3" t="s">
        <v>4</v>
      </c>
    </row>
    <row r="54" spans="1:9" x14ac:dyDescent="0.25">
      <c r="B54" s="4"/>
      <c r="C54"/>
      <c r="D54" s="1"/>
      <c r="E54" s="4"/>
      <c r="F54" s="34"/>
      <c r="H54" s="5"/>
    </row>
    <row r="55" spans="1:9" x14ac:dyDescent="0.25">
      <c r="C55"/>
    </row>
  </sheetData>
  <mergeCells count="8">
    <mergeCell ref="A7:B7"/>
    <mergeCell ref="A8:B8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9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Li Xiaoman</cp:lastModifiedBy>
  <cp:lastPrinted>2022-11-24T09:10:36Z</cp:lastPrinted>
  <dcterms:created xsi:type="dcterms:W3CDTF">2020-06-30T03:42:56Z</dcterms:created>
  <dcterms:modified xsi:type="dcterms:W3CDTF">2023-01-09T09:04:07Z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