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1101" documentId="14_{4E422093-78EE-472B-8E7A-957C7FE743DF}" xr6:coauthVersionLast="47" xr6:coauthVersionMax="47" xr10:uidLastSave="{E8E319F6-FB69-47D1-A0E7-F4E04CE0FDF9}"/>
  <bookViews>
    <workbookView xWindow="-120" yWindow="300" windowWidth="29040" windowHeight="15420" xr2:uid="{00000000-000D-0000-FFFF-FFFF00000000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2" i="3" l="1" a="1"/>
  <c r="G62" i="3" s="1"/>
  <c r="C3" i="3"/>
  <c r="F33" i="3"/>
  <c r="F34" i="3"/>
  <c r="F35" i="3"/>
  <c r="F36" i="3"/>
  <c r="F37" i="3"/>
  <c r="F38" i="3"/>
  <c r="F39" i="3"/>
  <c r="F40" i="3"/>
  <c r="F41" i="3"/>
  <c r="F42" i="3"/>
  <c r="F43" i="3"/>
  <c r="F44" i="3"/>
  <c r="F45" i="3"/>
  <c r="F46" i="3"/>
  <c r="F47" i="3"/>
  <c r="F48" i="3"/>
  <c r="F49" i="3"/>
  <c r="F50" i="3"/>
  <c r="F51" i="3"/>
  <c r="F52" i="3"/>
  <c r="F53" i="3"/>
  <c r="F54" i="3"/>
  <c r="F55" i="3"/>
  <c r="F56" i="3"/>
  <c r="F57" i="3"/>
  <c r="F58" i="3"/>
  <c r="F59" i="3"/>
  <c r="F60" i="3"/>
  <c r="C7" i="3" l="1"/>
  <c r="F12" i="3"/>
  <c r="F13" i="3"/>
  <c r="F14" i="3"/>
  <c r="F15" i="3"/>
  <c r="F16" i="3"/>
  <c r="F17" i="3"/>
  <c r="F18" i="3"/>
  <c r="F19" i="3"/>
  <c r="F20" i="3"/>
  <c r="F21" i="3"/>
  <c r="F22" i="3"/>
  <c r="F23" i="3"/>
  <c r="F24" i="3"/>
  <c r="F25" i="3"/>
  <c r="F26" i="3"/>
  <c r="F27" i="3"/>
  <c r="F28" i="3"/>
  <c r="F29" i="3"/>
  <c r="F30" i="3"/>
  <c r="F31" i="3"/>
  <c r="F32" i="3"/>
  <c r="F11" i="3"/>
  <c r="C8" i="3" a="1"/>
  <c r="C8" i="3" s="1"/>
  <c r="C2" i="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<sst xmlns="http://schemas.openxmlformats.org/spreadsheetml/2006/main" count="125" uniqueCount="76">
  <si>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</si>
  <si>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</si>
  <si>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</si>
  <si>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</si>
  <si>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</si>
  <si>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</si>
  <si>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</si>
  <si>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</si>
  <si>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</si>
  <si>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</si>
  <si>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</si>
  <si>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</si>
  <si>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</si>
  <si>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</si>
  <si>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</si>
  <si>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</si>
  <si>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</si>
  <si>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</si>
  <si>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Last_Price</t>
  </si>
  <si>
    <t>Old position</t>
  </si>
  <si>
    <t>New position</t>
  </si>
  <si>
    <t>Weights (%)</t>
  </si>
  <si>
    <t>Target allocation ($)</t>
  </si>
  <si>
    <t>Prepared and Checked by:</t>
  </si>
  <si>
    <t>Recommended by:</t>
  </si>
  <si>
    <t>IAU</t>
  </si>
  <si>
    <t>(Excluding Options)</t>
  </si>
  <si>
    <t>ZM</t>
  </si>
  <si>
    <t>Cash</t>
  </si>
  <si>
    <t>SB</t>
  </si>
  <si>
    <t>LVS</t>
  </si>
  <si>
    <t>STIP</t>
  </si>
  <si>
    <t>LE</t>
  </si>
  <si>
    <t>GF</t>
  </si>
  <si>
    <t>ZB</t>
  </si>
  <si>
    <t>TN</t>
  </si>
  <si>
    <t>SGEN</t>
  </si>
  <si>
    <t>ZN</t>
  </si>
  <si>
    <t>CC</t>
  </si>
  <si>
    <t>ACGL</t>
  </si>
  <si>
    <t>EWW</t>
  </si>
  <si>
    <t>IGSB</t>
  </si>
  <si>
    <t>IGIB</t>
  </si>
  <si>
    <t>ZF</t>
  </si>
  <si>
    <t>AZN</t>
  </si>
  <si>
    <t>YUM</t>
  </si>
  <si>
    <t>DA</t>
  </si>
  <si>
    <t>LLY</t>
  </si>
  <si>
    <t>HYG</t>
  </si>
  <si>
    <t>PL</t>
  </si>
  <si>
    <t>MDLZ</t>
  </si>
  <si>
    <t>SI</t>
  </si>
  <si>
    <t>GE</t>
  </si>
  <si>
    <t>CHD</t>
  </si>
  <si>
    <t>GBL</t>
  </si>
  <si>
    <t>PG</t>
  </si>
  <si>
    <t>ZSLME</t>
  </si>
  <si>
    <t>FLKTB</t>
  </si>
  <si>
    <t>BA</t>
  </si>
  <si>
    <t>BSX</t>
  </si>
  <si>
    <t>KSA</t>
  </si>
  <si>
    <t>FPE</t>
  </si>
  <si>
    <t>BTP</t>
  </si>
  <si>
    <t>PANW</t>
  </si>
  <si>
    <t>ZBH</t>
  </si>
  <si>
    <t>PCAR</t>
  </si>
  <si>
    <t>PA</t>
  </si>
  <si>
    <t>KE</t>
  </si>
  <si>
    <t>DHI</t>
  </si>
  <si>
    <t>WST</t>
  </si>
  <si>
    <t>HYD</t>
  </si>
  <si>
    <t>PB</t>
  </si>
  <si>
    <t>ALI</t>
  </si>
  <si>
    <t>TSR20</t>
  </si>
  <si>
    <t>KC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</si>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</sst>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/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3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2" borderId="0" xfId="0" applyFont="1" applyFill="1"/>
    <xf numFmtId="0" fontId="2" fillId="0" borderId="0" xfId="0" applyFont="1" applyAlignment="1">
      <alignment horizontal="center" vertical="center"/>
    </xf>
    <xf numFmtId="0" fontId="1" fillId="2" borderId="0" xfId="0" applyFont="1" applyFill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44" fontId="2" fillId="2" borderId="0" xfId="1" applyFont="1" applyFill="1" applyBorder="1"/>
    <xf numFmtId="44" fontId="6" fillId="3" borderId="1" xfId="1" applyFont="1" applyFill="1" applyBorder="1" applyAlignment="1">
      <alignment horizontal="center" vertical="center" wrapText="1"/>
    </xf>
    <xf numFmtId="44" fontId="0" fillId="2" borderId="1" xfId="1" applyFont="1" applyFill="1" applyBorder="1"/>
    <xf numFmtId="0" fontId="10" fillId="3" borderId="3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Alignment="1">
      <alignment vertical="center" wrapText="1"/>
    </xf>
    <xf numFmtId="44" fontId="2" fillId="0" borderId="0" xfId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164" fontId="2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44" fontId="2" fillId="0" borderId="0" xfId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/>
    <xf numFmtId="170" fontId="2" fillId="0" borderId="0" xfId="0" applyNumberFormat="1" applyFont="1" applyAlignment="1">
      <alignment vertical="center"/>
    </xf>
    <xf numFmtId="171" fontId="2" fillId="0" borderId="0" xfId="1" applyNumberFormat="1" applyFont="1" applyBorder="1" applyAlignment="1">
      <alignment vertical="center"/>
    </xf>
    <xf numFmtId="172" fontId="2" fillId="0" borderId="0" xfId="0" applyNumberFormat="1" applyFont="1" applyAlignment="1">
      <alignment vertical="center"/>
    </xf>
    <xf numFmtId="173" fontId="2" fillId="2" borderId="0" xfId="0" applyNumberFormat="1" applyFont="1" applyFill="1" applyAlignment="1">
      <alignment vertical="center"/>
    </xf>
    <xf numFmtId="174" fontId="2" fillId="0" borderId="0" xfId="0" applyNumberFormat="1" applyFont="1" applyAlignment="1">
      <alignment vertical="center"/>
    </xf>
    <xf numFmtId="44" fontId="0" fillId="0" borderId="0" xfId="0" applyNumberFormat="1"/>
    <xf numFmtId="1" fontId="0" fillId="2" borderId="1" xfId="0" applyNumberFormat="1" applyFill="1" applyBorder="1"/>
    <xf numFmtId="0" fontId="13" fillId="2" borderId="1" xfId="0" applyFont="1" applyFill="1" applyBorder="1"/>
    <xf numFmtId="0" fontId="11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vertical="center" wrapText="1"/>
    </xf>
    <xf numFmtId="0" fontId="12" fillId="2" borderId="1" xfId="0" applyFont="1" applyFill="1" applyBorder="1"/>
    <xf numFmtId="0" fontId="14" fillId="2" borderId="1" xfId="0" applyFont="1" applyFill="1" applyBorder="1"/>
    <xf numFmtId="0" fontId="0" fillId="2" borderId="1" xfId="5" applyNumberFormat="1" applyFont="1" applyFill="1" applyBorder="1"/>
    <xf numFmtId="2" fontId="0" fillId="2" borderId="1" xfId="1" applyNumberFormat="1" applyFont="1" applyFill="1" applyBorder="1"/>
    <xf numFmtId="44" fontId="0" fillId="2" borderId="1" xfId="0" applyNumberFormat="1" applyFill="1" applyBorder="1"/>
    <xf numFmtId="44" fontId="0" fillId="2" borderId="1" xfId="0" applyNumberFormat="1" applyFill="1" applyBorder="1" applyAlignment="1">
      <alignment wrapText="1"/>
    </xf>
    <xf numFmtId="44" fontId="0" fillId="2" borderId="1" xfId="0" applyNumberFormat="1" applyFill="1" applyBorder="1" applyAlignment="1">
      <alignment vertical="center" wrapText="1"/>
    </xf>
    <xf numFmtId="1" fontId="0" fillId="2" borderId="1" xfId="5" applyNumberFormat="1" applyFont="1" applyFill="1" applyBorder="1"/>
    <xf numFmtId="0" fontId="0" fillId="2" borderId="1" xfId="1" applyNumberFormat="1" applyFont="1" applyFill="1" applyBorder="1"/>
    <xf numFmtId="168" fontId="0" fillId="2" borderId="1" xfId="1" applyNumberFormat="1" applyFont="1" applyFill="1" applyBorder="1"/>
    <xf numFmtId="0" fontId="2" fillId="2" borderId="4" xfId="0" applyFont="1" applyFill="1" applyBorder="1"/>
    <xf numFmtId="0" fontId="0" fillId="2" borderId="1" xfId="0" applyFill="1" applyBorder="1"/>
    <xf numFmtId="0" fontId="0" fillId="2" borderId="1" xfId="0" applyFill="1" applyBorder="1" applyAlignment="1">
      <alignment vertical="center" wrapText="1"/>
    </xf>
    <xf numFmtId="166" fontId="0" fillId="2" borderId="1" xfId="1" applyNumberFormat="1" applyFont="1" applyFill="1" applyBorder="1" applyAlignment="1">
      <alignment vertical="center" wrapText="1"/>
    </xf>
    <xf numFmtId="164" fontId="0" fillId="2" borderId="1" xfId="1" applyNumberFormat="1" applyFont="1" applyFill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vertical="center" wrapText="1"/>
    </xf>
    <xf numFmtId="44" fontId="0" fillId="2" borderId="1" xfId="1" applyNumberFormat="1" applyFont="1" applyFill="1" applyBorder="1"/>
    <xf numFmtId="0" fontId="15" fillId="2" borderId="1" xfId="0" applyFont="1" applyFill="1" applyBorder="1"/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rgb="FF000000"/>
          <bgColor rgb="FFFFFFFF"/>
        </patternFill>
      </fill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microsoft.com/office/2017/10/relationships/person" Target="persons/perso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1161841</xdr:colOff>
      <xdr:row>5</xdr:row>
      <xdr:rowOff>96596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0FC8B68-95D8-40E9-8A7D-53D008D829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32623" y="448759"/>
          <a:ext cx="3089414" cy="691446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E1E797F-E42A-4F41-922C-07229D3CD8E5}" name="Table132" displayName="Table132" ref="A10:I66" totalsRowShown="0" headerRowDxfId="13" dataDxfId="11" headerRowBorderDxfId="12" tableBorderDxfId="10" totalsRowBorderDxfId="9">
  <autoFilter ref="A10:I66" xr:uid="{00000000-0009-0000-0100-000001000000}"/>
  <sortState xmlns:xlrd2="http://schemas.microsoft.com/office/spreadsheetml/2017/richdata2" ref="A11:I65">
    <sortCondition ref="A10:A65"/>
  </sortState>
  <tableColumns count="9">
    <tableColumn id="1" xr3:uid="{7FE84375-2ECC-47A9-9D00-9FCF72501203}" name="Symbol" dataDxfId="8"/>
    <tableColumn id="2" xr3:uid="{4147CA84-8DD6-48B8-A445-13433BB87734}" name="SecType" dataDxfId="7"/>
    <tableColumn id="5" xr3:uid="{81A54A51-7767-4825-B4AC-865A5764619F}" name="Last_Price" dataDxfId="6" dataCellStyle="Currency"/>
    <tableColumn id="12" xr3:uid="{254E144A-B95A-43CA-8500-4FF593153FD2}" name="Old position" dataDxfId="5" dataCellStyle="Currency"/>
    <tableColumn id="13" xr3:uid="{7C43C183-226B-43AD-97D0-CAEE872EB579}" name="New position" dataDxfId="4" dataCellStyle="Currency"/>
    <tableColumn id="7" xr3:uid="{09097DAF-39E1-4129-B0D2-64B83A9F7410}" name="Change" dataDxfId="3">
      <calculatedColumnFormula>ROUND(Table132[[#This Row],[New position]]-Table132[[#This Row],[Old position]], -2)</calculatedColumnFormula>
    </tableColumn>
    <tableColumn id="4" xr3:uid="{3CDE831D-E4D4-4AB0-92BF-985D2D13F4F3}" name="Weights (%)" dataDxfId="2"/>
    <tableColumn id="3" xr3:uid="{1687135D-D33B-4813-B688-CF7701296354}" name="Target allocation ($)" dataDxfId="1" dataCellStyle="Currency"/>
    <tableColumn id="8" xr3:uid="{EAC8B0C4-6E0D-4F42-8249-5197FB4C2A91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58EED6-272D-4FFC-8044-4523C314F5DE}">
  <sheetPr>
    <pageSetUpPr fitToPage="1"/>
  </sheetPr>
  <dimension ref="A1:J70"/>
  <sheetViews>
    <sheetView tabSelected="1" zoomScale="115" zoomScaleNormal="115" workbookViewId="0">
      <selection activeCell="M12" sqref="M12"/>
    </sheetView>
  </sheetViews>
  <sheetFormatPr defaultColWidth="9.140625" defaultRowHeight="15" x14ac:dyDescent="0.25"/>
  <cols>
    <col min="1" max="1" width="11.28515625" style="1" customWidth="1"/>
    <col min="2" max="2" width="17.42578125" style="1" bestFit="1" customWidth="1"/>
    <col min="3" max="3" width="16.140625" style="1" bestFit="1" customWidth="1"/>
    <col min="4" max="4" width="18.28515625" bestFit="1" customWidth="1"/>
    <col min="5" max="5" width="12.140625" customWidth="1"/>
    <col min="6" max="6" width="10.5703125" bestFit="1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6384" width="9.140625" style="1"/>
  </cols>
  <sheetData>
    <row r="1" spans="1:10" s="18" customFormat="1" ht="12.75" x14ac:dyDescent="0.25">
      <c r="A1" s="58" t="s">
        <v>0</v>
      </c>
      <c r="B1" s="58"/>
      <c r="C1" s="17">
        <v>45097</v>
      </c>
      <c r="E1" s="19"/>
      <c r="F1" s="19"/>
      <c r="H1" s="20"/>
    </row>
    <row r="2" spans="1:10" s="18" customFormat="1" x14ac:dyDescent="0.25">
      <c r="A2" s="58" t="s">
        <v>11</v>
      </c>
      <c r="B2" s="58"/>
      <c r="C2" s="21">
        <f>C8/C7</f>
        <v>3.3650901251296292</v>
      </c>
      <c r="D2"/>
      <c r="E2" s="34"/>
      <c r="F2" s="23"/>
      <c r="H2" s="32"/>
    </row>
    <row r="3" spans="1:10" s="18" customFormat="1" ht="27.75" customHeight="1" x14ac:dyDescent="0.25">
      <c r="A3" s="59" t="s">
        <v>12</v>
      </c>
      <c r="B3" s="59"/>
      <c r="C3" s="27">
        <f>(C8-SUM(H31:H44))/C7</f>
        <v>2.1632713757813673</v>
      </c>
      <c r="D3" s="33"/>
      <c r="E3" s="22"/>
      <c r="F3" s="23"/>
      <c r="H3" s="24"/>
    </row>
    <row r="4" spans="1:10" s="18" customFormat="1" ht="12.75" x14ac:dyDescent="0.25">
      <c r="A4" s="58" t="s">
        <v>9</v>
      </c>
      <c r="B4" s="58"/>
      <c r="C4" s="25">
        <v>38972704</v>
      </c>
      <c r="D4" s="35"/>
      <c r="E4" s="23"/>
      <c r="F4" s="23"/>
      <c r="H4" s="24"/>
    </row>
    <row r="5" spans="1:10" s="18" customFormat="1" ht="12.75" x14ac:dyDescent="0.25">
      <c r="A5" s="58" t="s">
        <v>7</v>
      </c>
      <c r="B5" s="58"/>
      <c r="C5" s="25">
        <v>0</v>
      </c>
      <c r="F5" s="23"/>
      <c r="H5" s="24"/>
    </row>
    <row r="6" spans="1:10" s="18" customFormat="1" ht="12.75" x14ac:dyDescent="0.25">
      <c r="A6" s="58" t="s">
        <v>8</v>
      </c>
      <c r="B6" s="58"/>
      <c r="C6" s="25">
        <v>0</v>
      </c>
      <c r="D6" s="31"/>
      <c r="E6" s="23"/>
      <c r="F6" s="23"/>
      <c r="H6" s="24"/>
    </row>
    <row r="7" spans="1:10" s="18" customFormat="1" ht="12.75" x14ac:dyDescent="0.25">
      <c r="A7" s="58" t="s">
        <v>10</v>
      </c>
      <c r="B7" s="58"/>
      <c r="C7" s="25">
        <f>C4+C5-C6</f>
        <v>38972704</v>
      </c>
      <c r="D7" s="31"/>
      <c r="E7" s="23"/>
      <c r="F7" s="23"/>
      <c r="G7" s="28"/>
    </row>
    <row r="8" spans="1:10" s="18" customFormat="1" ht="27.75" customHeight="1" x14ac:dyDescent="0.25">
      <c r="A8" s="59" t="s">
        <v>6</v>
      </c>
      <c r="B8" s="59"/>
      <c r="C8" s="16" cm="1">
        <f t="array" ref="C8">SUM(ABS(Table132[Target allocation ($)]))</f>
        <v>131146661.38000001</v>
      </c>
      <c r="D8" s="31" t="s">
        <v>26</v>
      </c>
      <c r="E8" s="23"/>
      <c r="F8" s="23"/>
      <c r="H8" s="24"/>
      <c r="J8" s="26"/>
    </row>
    <row r="9" spans="1:10" s="10" customFormat="1" ht="2.25" customHeight="1" x14ac:dyDescent="0.2">
      <c r="A9" s="8"/>
      <c r="B9" s="8"/>
      <c r="C9" s="6"/>
      <c r="D9" s="1"/>
      <c r="E9" s="1"/>
      <c r="F9" s="1"/>
      <c r="G9" s="6"/>
      <c r="H9" s="12"/>
      <c r="I9" s="1"/>
    </row>
    <row r="10" spans="1:10" s="2" customFormat="1" ht="12.75" x14ac:dyDescent="0.25">
      <c r="A10" s="9" t="s">
        <v>14</v>
      </c>
      <c r="B10" s="9" t="s">
        <v>15</v>
      </c>
      <c r="C10" s="9" t="s">
        <v>18</v>
      </c>
      <c r="D10" s="9" t="s">
        <v>19</v>
      </c>
      <c r="E10" s="9" t="s">
        <v>20</v>
      </c>
      <c r="F10" s="11" t="s">
        <v>5</v>
      </c>
      <c r="G10" s="13" t="s">
        <v>21</v>
      </c>
      <c r="H10" s="15" t="s">
        <v>22</v>
      </c>
      <c r="I10" s="15" t="s">
        <v>1</v>
      </c>
    </row>
    <row r="11" spans="1:10" s="2" customFormat="1" x14ac:dyDescent="0.25">
      <c r="A11" s="54" t="s">
        <v>30</v>
      </c>
      <c r="B11" s="54" t="s">
        <v>16</v>
      </c>
      <c r="C11" s="54">
        <v>58.45</v>
      </c>
      <c r="D11" s="54">
        <v>10253</v>
      </c>
      <c r="E11" s="37">
        <v>10684</v>
      </c>
      <c r="F11" s="50">
        <f>Table132[[#This Row],[New position]]-Table132[[#This Row],[Old position]]</f>
        <v>431</v>
      </c>
      <c r="G11" s="46">
        <v>0.33300000000000002</v>
      </c>
      <c r="H11" s="47">
        <v>624502.11</v>
      </c>
      <c r="I11" s="38"/>
      <c r="J11"/>
    </row>
    <row r="12" spans="1:10" x14ac:dyDescent="0.25">
      <c r="A12" s="54" t="s">
        <v>36</v>
      </c>
      <c r="B12" s="54" t="s">
        <v>16</v>
      </c>
      <c r="C12" s="54">
        <v>198.32</v>
      </c>
      <c r="D12" s="54">
        <v>3050</v>
      </c>
      <c r="E12" s="37">
        <v>3149</v>
      </c>
      <c r="F12" s="50">
        <f>Table132[[#This Row],[New position]]-Table132[[#This Row],[Old position]]</f>
        <v>99</v>
      </c>
      <c r="G12" s="46">
        <v>0.33300000000000002</v>
      </c>
      <c r="H12" s="47">
        <v>624502.11</v>
      </c>
      <c r="I12" s="39"/>
    </row>
    <row r="13" spans="1:10" x14ac:dyDescent="0.25">
      <c r="A13" s="54" t="s">
        <v>39</v>
      </c>
      <c r="B13" s="54" t="s">
        <v>16</v>
      </c>
      <c r="C13" s="54">
        <v>71.16</v>
      </c>
      <c r="D13" s="54">
        <v>8736</v>
      </c>
      <c r="E13" s="37">
        <v>8736</v>
      </c>
      <c r="F13" s="50">
        <f>Table132[[#This Row],[New position]]-Table132[[#This Row],[Old position]]</f>
        <v>0</v>
      </c>
      <c r="G13" s="46">
        <v>0.33300000000000002</v>
      </c>
      <c r="H13" s="48">
        <v>624502.11</v>
      </c>
      <c r="I13" s="40"/>
    </row>
    <row r="14" spans="1:10" x14ac:dyDescent="0.25">
      <c r="A14" s="54" t="s">
        <v>44</v>
      </c>
      <c r="B14" s="54" t="s">
        <v>16</v>
      </c>
      <c r="C14" s="54">
        <v>75.040000000000006</v>
      </c>
      <c r="D14" s="54">
        <v>8144</v>
      </c>
      <c r="E14" s="37">
        <v>8144</v>
      </c>
      <c r="F14" s="50">
        <f>Table132[[#This Row],[New position]]-Table132[[#This Row],[Old position]]</f>
        <v>0</v>
      </c>
      <c r="G14" s="46">
        <v>0.33300000000000002</v>
      </c>
      <c r="H14" s="47">
        <v>624502.11</v>
      </c>
      <c r="I14" s="41"/>
    </row>
    <row r="15" spans="1:10" x14ac:dyDescent="0.25">
      <c r="A15" s="54" t="s">
        <v>45</v>
      </c>
      <c r="B15" s="54" t="s">
        <v>16</v>
      </c>
      <c r="C15" s="54">
        <v>138.58000000000001</v>
      </c>
      <c r="D15" s="54">
        <v>4493</v>
      </c>
      <c r="E15" s="37">
        <v>4493</v>
      </c>
      <c r="F15" s="50">
        <f>Table132[[#This Row],[New position]]-Table132[[#This Row],[Old position]]</f>
        <v>0</v>
      </c>
      <c r="G15" s="46">
        <v>0.33300000000000002</v>
      </c>
      <c r="H15" s="47">
        <v>624502.11</v>
      </c>
      <c r="I15" s="41"/>
    </row>
    <row r="16" spans="1:10" x14ac:dyDescent="0.25">
      <c r="A16" s="54" t="s">
        <v>47</v>
      </c>
      <c r="B16" s="54" t="s">
        <v>16</v>
      </c>
      <c r="C16" s="54">
        <v>447.71</v>
      </c>
      <c r="D16" s="54">
        <v>1382</v>
      </c>
      <c r="E16" s="37">
        <v>1382</v>
      </c>
      <c r="F16" s="50">
        <f>Table132[[#This Row],[New position]]-Table132[[#This Row],[Old position]]</f>
        <v>0</v>
      </c>
      <c r="G16" s="46">
        <v>0.33300000000000002</v>
      </c>
      <c r="H16" s="47">
        <v>624502.11</v>
      </c>
      <c r="I16" s="41"/>
    </row>
    <row r="17" spans="1:9" x14ac:dyDescent="0.25">
      <c r="A17" s="54" t="s">
        <v>50</v>
      </c>
      <c r="B17" s="54" t="s">
        <v>16</v>
      </c>
      <c r="C17" s="54">
        <v>73.569999999999993</v>
      </c>
      <c r="D17" s="54">
        <v>8487</v>
      </c>
      <c r="E17" s="37">
        <v>0</v>
      </c>
      <c r="F17" s="50">
        <f>Table132[[#This Row],[New position]]-Table132[[#This Row],[Old position]]</f>
        <v>-8487</v>
      </c>
      <c r="G17" s="46">
        <v>0</v>
      </c>
      <c r="H17" s="47">
        <v>0</v>
      </c>
      <c r="I17" s="41"/>
    </row>
    <row r="18" spans="1:9" x14ac:dyDescent="0.25">
      <c r="A18" s="54" t="s">
        <v>52</v>
      </c>
      <c r="B18" s="54" t="s">
        <v>16</v>
      </c>
      <c r="C18" s="54">
        <v>106.35</v>
      </c>
      <c r="D18" s="54">
        <v>5896</v>
      </c>
      <c r="E18" s="37">
        <v>5896</v>
      </c>
      <c r="F18" s="50">
        <f>Table132[[#This Row],[New position]]-Table132[[#This Row],[Old position]]</f>
        <v>0</v>
      </c>
      <c r="G18" s="46">
        <v>0.33300000000000002</v>
      </c>
      <c r="H18" s="47">
        <v>624502.11</v>
      </c>
      <c r="I18" s="41"/>
    </row>
    <row r="19" spans="1:9" x14ac:dyDescent="0.25">
      <c r="A19" s="54" t="s">
        <v>53</v>
      </c>
      <c r="B19" s="54" t="s">
        <v>16</v>
      </c>
      <c r="C19" s="54">
        <v>96.16</v>
      </c>
      <c r="D19" s="54">
        <v>6534</v>
      </c>
      <c r="E19" s="37">
        <v>6534</v>
      </c>
      <c r="F19" s="50">
        <f>Table132[[#This Row],[New position]]-Table132[[#This Row],[Old position]]</f>
        <v>0</v>
      </c>
      <c r="G19" s="46">
        <v>0.33300000000000002</v>
      </c>
      <c r="H19" s="47">
        <v>624502.11</v>
      </c>
      <c r="I19" s="41"/>
    </row>
    <row r="20" spans="1:9" x14ac:dyDescent="0.25">
      <c r="A20" s="54" t="s">
        <v>55</v>
      </c>
      <c r="B20" s="54" t="s">
        <v>16</v>
      </c>
      <c r="C20" s="54">
        <v>149.52000000000001</v>
      </c>
      <c r="D20" s="54">
        <v>4238</v>
      </c>
      <c r="E20" s="37">
        <v>4238</v>
      </c>
      <c r="F20" s="50">
        <f>Table132[[#This Row],[New position]]-Table132[[#This Row],[Old position]]</f>
        <v>0</v>
      </c>
      <c r="G20" s="46">
        <v>0.33300000000000002</v>
      </c>
      <c r="H20" s="47">
        <v>624502.11</v>
      </c>
      <c r="I20" s="41"/>
    </row>
    <row r="21" spans="1:9" x14ac:dyDescent="0.25">
      <c r="A21" s="54" t="s">
        <v>58</v>
      </c>
      <c r="B21" s="54" t="s">
        <v>16</v>
      </c>
      <c r="C21" s="54">
        <v>220.5</v>
      </c>
      <c r="D21" s="54">
        <v>2858</v>
      </c>
      <c r="E21" s="37">
        <v>2858</v>
      </c>
      <c r="F21" s="50">
        <f>Table132[[#This Row],[New position]]-Table132[[#This Row],[Old position]]</f>
        <v>0</v>
      </c>
      <c r="G21" s="46">
        <v>0.33300000000000002</v>
      </c>
      <c r="H21" s="47">
        <v>624502.11</v>
      </c>
      <c r="I21" s="41"/>
    </row>
    <row r="22" spans="1:9" x14ac:dyDescent="0.25">
      <c r="A22" s="54" t="s">
        <v>59</v>
      </c>
      <c r="B22" s="54" t="s">
        <v>16</v>
      </c>
      <c r="C22" s="54">
        <v>54.32</v>
      </c>
      <c r="D22" s="54">
        <v>11531</v>
      </c>
      <c r="E22" s="37">
        <v>11531</v>
      </c>
      <c r="F22" s="50">
        <f>Table132[[#This Row],[New position]]-Table132[[#This Row],[Old position]]</f>
        <v>0</v>
      </c>
      <c r="G22" s="46">
        <v>0.33300000000000002</v>
      </c>
      <c r="H22" s="47">
        <v>624502.11</v>
      </c>
      <c r="I22" s="41"/>
    </row>
    <row r="23" spans="1:9" x14ac:dyDescent="0.25">
      <c r="A23" s="54" t="s">
        <v>63</v>
      </c>
      <c r="B23" s="54" t="s">
        <v>16</v>
      </c>
      <c r="C23" s="54">
        <v>244.49</v>
      </c>
      <c r="D23" s="54">
        <v>2590</v>
      </c>
      <c r="E23" s="37">
        <v>2590</v>
      </c>
      <c r="F23" s="50">
        <f>Table132[[#This Row],[New position]]-Table132[[#This Row],[Old position]]</f>
        <v>0</v>
      </c>
      <c r="G23" s="46">
        <v>0.33300000000000002</v>
      </c>
      <c r="H23" s="49">
        <v>624502.11</v>
      </c>
      <c r="I23" s="42"/>
    </row>
    <row r="24" spans="1:9" x14ac:dyDescent="0.25">
      <c r="A24" s="54" t="s">
        <v>64</v>
      </c>
      <c r="B24" s="54" t="s">
        <v>16</v>
      </c>
      <c r="C24" s="54">
        <v>144</v>
      </c>
      <c r="D24" s="54">
        <v>4299</v>
      </c>
      <c r="E24" s="37">
        <v>4299</v>
      </c>
      <c r="F24" s="50">
        <f>Table132[[#This Row],[New position]]-Table132[[#This Row],[Old position]]</f>
        <v>0</v>
      </c>
      <c r="G24" s="46">
        <v>0.33300000000000002</v>
      </c>
      <c r="H24" s="47">
        <v>624502.11</v>
      </c>
      <c r="I24" s="43"/>
    </row>
    <row r="25" spans="1:9" x14ac:dyDescent="0.25">
      <c r="A25" s="54" t="s">
        <v>65</v>
      </c>
      <c r="B25" s="54" t="s">
        <v>16</v>
      </c>
      <c r="C25" s="54">
        <v>78.55</v>
      </c>
      <c r="D25" s="54">
        <v>7804</v>
      </c>
      <c r="E25" s="37">
        <v>0</v>
      </c>
      <c r="F25" s="50">
        <f>Table132[[#This Row],[New position]]-Table132[[#This Row],[Old position]]</f>
        <v>-7804</v>
      </c>
      <c r="G25" s="46">
        <v>0</v>
      </c>
      <c r="H25" s="47">
        <v>0</v>
      </c>
      <c r="I25" s="41"/>
    </row>
    <row r="26" spans="1:9" x14ac:dyDescent="0.25">
      <c r="A26" s="54" t="s">
        <v>68</v>
      </c>
      <c r="B26" s="54" t="s">
        <v>16</v>
      </c>
      <c r="C26" s="54">
        <v>116.4</v>
      </c>
      <c r="D26" s="54">
        <v>0</v>
      </c>
      <c r="E26" s="37">
        <v>5365</v>
      </c>
      <c r="F26" s="50">
        <f>Table132[[#This Row],[New position]]-Table132[[#This Row],[Old position]]</f>
        <v>5365</v>
      </c>
      <c r="G26" s="46">
        <v>0.33300000000000002</v>
      </c>
      <c r="H26" s="47">
        <v>624502.11</v>
      </c>
      <c r="I26" s="41"/>
    </row>
    <row r="27" spans="1:9" x14ac:dyDescent="0.25">
      <c r="A27" s="54" t="s">
        <v>69</v>
      </c>
      <c r="B27" s="54" t="s">
        <v>16</v>
      </c>
      <c r="C27" s="54">
        <v>362.04</v>
      </c>
      <c r="D27" s="54">
        <v>0</v>
      </c>
      <c r="E27" s="37">
        <v>1725</v>
      </c>
      <c r="F27" s="50">
        <f>Table132[[#This Row],[New position]]-Table132[[#This Row],[Old position]]</f>
        <v>1725</v>
      </c>
      <c r="G27" s="46">
        <v>0.33300000000000002</v>
      </c>
      <c r="H27" s="47">
        <v>624502.11</v>
      </c>
      <c r="I27" s="41"/>
    </row>
    <row r="28" spans="1:9" x14ac:dyDescent="0.25">
      <c r="A28" s="54" t="s">
        <v>13</v>
      </c>
      <c r="B28" s="54" t="s">
        <v>16</v>
      </c>
      <c r="C28" s="54">
        <v>365.78</v>
      </c>
      <c r="D28" s="54">
        <v>152786</v>
      </c>
      <c r="E28" s="37">
        <v>152786</v>
      </c>
      <c r="F28" s="50">
        <f>Table132[[#This Row],[New position]]-Table132[[#This Row],[Old position]]</f>
        <v>0</v>
      </c>
      <c r="G28" s="46">
        <v>30</v>
      </c>
      <c r="H28" s="47">
        <v>56205751.689999998</v>
      </c>
      <c r="I28" s="41"/>
    </row>
    <row r="29" spans="1:9" x14ac:dyDescent="0.25">
      <c r="A29" s="54" t="s">
        <v>40</v>
      </c>
      <c r="B29" s="54" t="s">
        <v>16</v>
      </c>
      <c r="C29" s="54">
        <v>64.099999999999994</v>
      </c>
      <c r="D29" s="54">
        <v>73713</v>
      </c>
      <c r="E29" s="37">
        <v>73713</v>
      </c>
      <c r="F29" s="50">
        <f>Table132[[#This Row],[New position]]-Table132[[#This Row],[Old position]]</f>
        <v>0</v>
      </c>
      <c r="G29" s="46">
        <v>2.5</v>
      </c>
      <c r="H29" s="48">
        <v>4683812.6399999997</v>
      </c>
      <c r="I29" s="40"/>
    </row>
    <row r="30" spans="1:9" x14ac:dyDescent="0.25">
      <c r="A30" s="54" t="s">
        <v>60</v>
      </c>
      <c r="B30" s="54" t="s">
        <v>16</v>
      </c>
      <c r="C30" s="54">
        <v>41.92</v>
      </c>
      <c r="D30" s="54">
        <v>108886</v>
      </c>
      <c r="E30" s="37">
        <v>108886</v>
      </c>
      <c r="F30" s="50">
        <f>Table132[[#This Row],[New position]]-Table132[[#This Row],[Old position]]</f>
        <v>0</v>
      </c>
      <c r="G30" s="46">
        <v>2.5</v>
      </c>
      <c r="H30" s="47">
        <v>4683812.6399999997</v>
      </c>
      <c r="I30" s="41"/>
    </row>
    <row r="31" spans="1:9" x14ac:dyDescent="0.25">
      <c r="A31" s="54" t="s">
        <v>31</v>
      </c>
      <c r="B31" s="54" t="s">
        <v>16</v>
      </c>
      <c r="C31" s="54">
        <v>97.68</v>
      </c>
      <c r="D31" s="54">
        <v>38002</v>
      </c>
      <c r="E31" s="37">
        <v>38002</v>
      </c>
      <c r="F31" s="50">
        <f>Table132[[#This Row],[New position]]-Table132[[#This Row],[Old position]]</f>
        <v>0</v>
      </c>
      <c r="G31" s="46">
        <v>2</v>
      </c>
      <c r="H31" s="47">
        <v>3747050.11</v>
      </c>
      <c r="I31" s="41"/>
    </row>
    <row r="32" spans="1:9" x14ac:dyDescent="0.25">
      <c r="A32" s="54" t="s">
        <v>41</v>
      </c>
      <c r="B32" s="54" t="s">
        <v>16</v>
      </c>
      <c r="C32" s="54">
        <v>50.13</v>
      </c>
      <c r="D32" s="54">
        <v>71909</v>
      </c>
      <c r="E32" s="37">
        <v>74747</v>
      </c>
      <c r="F32" s="50">
        <f>Table132[[#This Row],[New position]]-Table132[[#This Row],[Old position]]</f>
        <v>2838</v>
      </c>
      <c r="G32" s="46">
        <v>2</v>
      </c>
      <c r="H32" s="48">
        <v>3747050.11</v>
      </c>
      <c r="I32" s="40"/>
    </row>
    <row r="33" spans="1:10" x14ac:dyDescent="0.25">
      <c r="A33" s="54" t="s">
        <v>42</v>
      </c>
      <c r="B33" s="54" t="s">
        <v>16</v>
      </c>
      <c r="C33" s="54">
        <v>50.45</v>
      </c>
      <c r="D33" s="54">
        <v>73866</v>
      </c>
      <c r="E33" s="37">
        <v>73866</v>
      </c>
      <c r="F33" s="50">
        <f>Table132[[#This Row],[New position]]-Table132[[#This Row],[Old position]]</f>
        <v>0</v>
      </c>
      <c r="G33" s="46">
        <v>2</v>
      </c>
      <c r="H33" s="47">
        <v>3747050.11</v>
      </c>
      <c r="I33" s="38"/>
      <c r="J33" s="36"/>
    </row>
    <row r="34" spans="1:10" x14ac:dyDescent="0.25">
      <c r="A34" s="54" t="s">
        <v>48</v>
      </c>
      <c r="B34" s="54" t="s">
        <v>16</v>
      </c>
      <c r="C34" s="54">
        <v>74.930000000000007</v>
      </c>
      <c r="D34" s="54">
        <v>48148</v>
      </c>
      <c r="E34" s="37">
        <v>50007</v>
      </c>
      <c r="F34" s="50">
        <f>Table132[[#This Row],[New position]]-Table132[[#This Row],[Old position]]</f>
        <v>1859</v>
      </c>
      <c r="G34" s="46">
        <v>2</v>
      </c>
      <c r="H34" s="47">
        <v>3747050.11</v>
      </c>
      <c r="I34" s="41"/>
    </row>
    <row r="35" spans="1:10" x14ac:dyDescent="0.25">
      <c r="A35" s="54" t="s">
        <v>61</v>
      </c>
      <c r="B35" s="54" t="s">
        <v>16</v>
      </c>
      <c r="C35" s="54">
        <v>15.97</v>
      </c>
      <c r="D35" s="54">
        <v>230853</v>
      </c>
      <c r="E35" s="37">
        <v>230853</v>
      </c>
      <c r="F35" s="50">
        <f>Table132[[#This Row],[New position]]-Table132[[#This Row],[Old position]]</f>
        <v>0</v>
      </c>
      <c r="G35" s="46">
        <v>2</v>
      </c>
      <c r="H35" s="47">
        <v>3747050.11</v>
      </c>
      <c r="I35" s="44"/>
    </row>
    <row r="36" spans="1:10" x14ac:dyDescent="0.25">
      <c r="A36" s="54" t="s">
        <v>70</v>
      </c>
      <c r="B36" s="54" t="s">
        <v>16</v>
      </c>
      <c r="C36" s="54">
        <v>51.48</v>
      </c>
      <c r="D36" s="54">
        <v>0</v>
      </c>
      <c r="E36" s="37">
        <v>72787</v>
      </c>
      <c r="F36" s="50">
        <f>Table132[[#This Row],[New position]]-Table132[[#This Row],[Old position]]</f>
        <v>72787</v>
      </c>
      <c r="G36" s="46">
        <v>2</v>
      </c>
      <c r="H36" s="47">
        <v>3747050.11</v>
      </c>
      <c r="I36" s="41"/>
    </row>
    <row r="37" spans="1:10" x14ac:dyDescent="0.25">
      <c r="A37" s="55" t="s">
        <v>34</v>
      </c>
      <c r="B37" s="55" t="s">
        <v>17</v>
      </c>
      <c r="C37" s="51">
        <v>126875</v>
      </c>
      <c r="D37" s="54">
        <v>29</v>
      </c>
      <c r="E37" s="37">
        <v>30</v>
      </c>
      <c r="F37" s="50">
        <f>Table132[[#This Row],[New position]]-Table132[[#This Row],[Old position]]</f>
        <v>1</v>
      </c>
      <c r="G37" s="46">
        <v>2</v>
      </c>
      <c r="H37" s="14">
        <v>3747050.11</v>
      </c>
      <c r="I37" s="41"/>
    </row>
    <row r="38" spans="1:10" x14ac:dyDescent="0.25">
      <c r="A38" s="55" t="s">
        <v>35</v>
      </c>
      <c r="B38" s="55" t="s">
        <v>17</v>
      </c>
      <c r="C38" s="51">
        <v>118828.13</v>
      </c>
      <c r="D38" s="54">
        <v>31</v>
      </c>
      <c r="E38" s="37">
        <v>32</v>
      </c>
      <c r="F38" s="50">
        <f>Table132[[#This Row],[New position]]-Table132[[#This Row],[Old position]]</f>
        <v>1</v>
      </c>
      <c r="G38" s="46">
        <v>2</v>
      </c>
      <c r="H38" s="14">
        <v>3747050.11</v>
      </c>
      <c r="I38" s="53"/>
    </row>
    <row r="39" spans="1:10" x14ac:dyDescent="0.25">
      <c r="A39" s="55" t="s">
        <v>37</v>
      </c>
      <c r="B39" s="55" t="s">
        <v>17</v>
      </c>
      <c r="C39" s="51">
        <v>112953.12</v>
      </c>
      <c r="D39" s="54">
        <v>33</v>
      </c>
      <c r="E39" s="37">
        <v>33</v>
      </c>
      <c r="F39" s="50">
        <f>Table132[[#This Row],[New position]]-Table132[[#This Row],[Old position]]</f>
        <v>0</v>
      </c>
      <c r="G39" s="46">
        <v>2</v>
      </c>
      <c r="H39" s="14">
        <v>3747050.11</v>
      </c>
      <c r="I39" s="41"/>
    </row>
    <row r="40" spans="1:10" x14ac:dyDescent="0.25">
      <c r="A40" s="55" t="s">
        <v>43</v>
      </c>
      <c r="B40" s="55" t="s">
        <v>17</v>
      </c>
      <c r="C40" s="51">
        <v>107757.82</v>
      </c>
      <c r="D40" s="54">
        <v>34</v>
      </c>
      <c r="E40" s="37">
        <v>34</v>
      </c>
      <c r="F40" s="50">
        <f>Table132[[#This Row],[New position]]-Table132[[#This Row],[Old position]]</f>
        <v>0</v>
      </c>
      <c r="G40" s="46">
        <v>2</v>
      </c>
      <c r="H40" s="14">
        <v>3747050.11</v>
      </c>
      <c r="I40" s="38"/>
    </row>
    <row r="41" spans="1:10" x14ac:dyDescent="0.25">
      <c r="A41" s="55" t="s">
        <v>54</v>
      </c>
      <c r="B41" s="55" t="s">
        <v>17</v>
      </c>
      <c r="C41" s="51">
        <v>145153.73000000001</v>
      </c>
      <c r="D41" s="54">
        <v>26</v>
      </c>
      <c r="E41" s="37">
        <v>26</v>
      </c>
      <c r="F41" s="50">
        <f>Table132[[#This Row],[New position]]-Table132[[#This Row],[Old position]]</f>
        <v>0</v>
      </c>
      <c r="G41" s="46">
        <v>2</v>
      </c>
      <c r="H41" s="14">
        <v>3747050.11</v>
      </c>
      <c r="I41" s="41"/>
    </row>
    <row r="42" spans="1:10" x14ac:dyDescent="0.25">
      <c r="A42" s="54" t="s">
        <v>62</v>
      </c>
      <c r="B42" s="54" t="s">
        <v>17</v>
      </c>
      <c r="C42" s="54">
        <v>126987.66</v>
      </c>
      <c r="D42" s="54">
        <v>29</v>
      </c>
      <c r="E42" s="37">
        <v>30</v>
      </c>
      <c r="F42" s="50">
        <f>Table132[[#This Row],[New position]]-Table132[[#This Row],[Old position]]</f>
        <v>1</v>
      </c>
      <c r="G42" s="46">
        <v>2</v>
      </c>
      <c r="H42" s="47">
        <v>3747050.11</v>
      </c>
      <c r="I42" s="41"/>
    </row>
    <row r="43" spans="1:10" x14ac:dyDescent="0.25">
      <c r="A43" s="55" t="s">
        <v>57</v>
      </c>
      <c r="B43" s="55" t="s">
        <v>17</v>
      </c>
      <c r="C43" s="14">
        <v>86411.02</v>
      </c>
      <c r="D43" s="54">
        <v>43</v>
      </c>
      <c r="E43" s="37">
        <v>0</v>
      </c>
      <c r="F43" s="50">
        <f>Table132[[#This Row],[New position]]-Table132[[#This Row],[Old position]]</f>
        <v>-43</v>
      </c>
      <c r="G43" s="52">
        <v>0</v>
      </c>
      <c r="H43" s="14">
        <v>0</v>
      </c>
      <c r="I43" s="41"/>
    </row>
    <row r="44" spans="1:10" x14ac:dyDescent="0.25">
      <c r="A44" s="55" t="s">
        <v>25</v>
      </c>
      <c r="B44" s="55" t="s">
        <v>16</v>
      </c>
      <c r="C44" s="14">
        <v>37</v>
      </c>
      <c r="D44" s="54">
        <v>50134</v>
      </c>
      <c r="E44" s="37">
        <v>50134</v>
      </c>
      <c r="F44" s="50">
        <f>Table132[[#This Row],[New position]]-Table132[[#This Row],[Old position]]</f>
        <v>0</v>
      </c>
      <c r="G44" s="52">
        <v>1</v>
      </c>
      <c r="H44" s="14">
        <v>1873525.06</v>
      </c>
      <c r="I44" s="41"/>
    </row>
    <row r="45" spans="1:10" x14ac:dyDescent="0.25">
      <c r="A45" s="55" t="s">
        <v>33</v>
      </c>
      <c r="B45" s="55" t="s">
        <v>17</v>
      </c>
      <c r="C45" s="14">
        <v>117262.48</v>
      </c>
      <c r="D45" s="54">
        <v>21</v>
      </c>
      <c r="E45" s="37">
        <v>8</v>
      </c>
      <c r="F45" s="50">
        <f>Table132[[#This Row],[New position]]-Table132[[#This Row],[Old position]]</f>
        <v>-13</v>
      </c>
      <c r="G45" s="52">
        <v>0.47599999999999998</v>
      </c>
      <c r="H45" s="14">
        <v>892154.83</v>
      </c>
      <c r="I45" s="41"/>
    </row>
    <row r="46" spans="1:10" x14ac:dyDescent="0.25">
      <c r="A46" s="55" t="s">
        <v>38</v>
      </c>
      <c r="B46" s="55" t="s">
        <v>17</v>
      </c>
      <c r="C46" s="14">
        <v>32270</v>
      </c>
      <c r="D46" s="54">
        <v>76</v>
      </c>
      <c r="E46" s="37">
        <v>28</v>
      </c>
      <c r="F46" s="50">
        <f>Table132[[#This Row],[New position]]-Table132[[#This Row],[Old position]]</f>
        <v>-48</v>
      </c>
      <c r="G46" s="52">
        <v>0.47599999999999998</v>
      </c>
      <c r="H46" s="14">
        <v>892154.83</v>
      </c>
      <c r="I46" s="41"/>
    </row>
    <row r="47" spans="1:10" x14ac:dyDescent="0.25">
      <c r="A47" s="60" t="s">
        <v>32</v>
      </c>
      <c r="B47" s="60" t="s">
        <v>17</v>
      </c>
      <c r="C47" s="61">
        <v>68675.600000000006</v>
      </c>
      <c r="D47" s="54">
        <v>35</v>
      </c>
      <c r="E47" s="37">
        <v>13</v>
      </c>
      <c r="F47" s="50">
        <f>Table132[[#This Row],[New position]]-Table132[[#This Row],[Old position]]</f>
        <v>-22</v>
      </c>
      <c r="G47" s="52">
        <v>0.47599999999999998</v>
      </c>
      <c r="H47" s="61">
        <v>892154.83</v>
      </c>
      <c r="I47" s="62"/>
    </row>
    <row r="48" spans="1:10" x14ac:dyDescent="0.25">
      <c r="A48" s="60" t="s">
        <v>51</v>
      </c>
      <c r="B48" s="60" t="s">
        <v>17</v>
      </c>
      <c r="C48" s="61">
        <v>119574.62</v>
      </c>
      <c r="D48" s="54">
        <v>21</v>
      </c>
      <c r="E48" s="37">
        <v>7</v>
      </c>
      <c r="F48" s="50">
        <f>Table132[[#This Row],[New position]]-Table132[[#This Row],[Old position]]</f>
        <v>-14</v>
      </c>
      <c r="G48" s="52">
        <v>0.47599999999999998</v>
      </c>
      <c r="H48" s="61">
        <v>892154.83</v>
      </c>
      <c r="I48" s="62"/>
    </row>
    <row r="49" spans="1:9" x14ac:dyDescent="0.25">
      <c r="A49" s="60" t="s">
        <v>49</v>
      </c>
      <c r="B49" s="60" t="s">
        <v>17</v>
      </c>
      <c r="C49" s="61">
        <v>48439</v>
      </c>
      <c r="D49" s="54">
        <v>25</v>
      </c>
      <c r="E49" s="37">
        <v>-9</v>
      </c>
      <c r="F49" s="50">
        <f>Table132[[#This Row],[New position]]-Table132[[#This Row],[Old position]]</f>
        <v>-34</v>
      </c>
      <c r="G49" s="52">
        <v>-0.23799999999999999</v>
      </c>
      <c r="H49" s="61">
        <v>446077.51</v>
      </c>
      <c r="I49" s="62"/>
    </row>
    <row r="50" spans="1:9" x14ac:dyDescent="0.25">
      <c r="A50" s="60" t="s">
        <v>29</v>
      </c>
      <c r="B50" s="60" t="s">
        <v>17</v>
      </c>
      <c r="C50" s="61">
        <v>28974.41</v>
      </c>
      <c r="D50" s="54">
        <v>44</v>
      </c>
      <c r="E50" s="37">
        <v>31</v>
      </c>
      <c r="F50" s="50">
        <f>Table132[[#This Row],[New position]]-Table132[[#This Row],[Old position]]</f>
        <v>-13</v>
      </c>
      <c r="G50" s="52">
        <v>0.47599999999999998</v>
      </c>
      <c r="H50" s="61">
        <v>892154.83</v>
      </c>
      <c r="I50" s="62"/>
    </row>
    <row r="51" spans="1:9" x14ac:dyDescent="0.25">
      <c r="A51" s="60" t="s">
        <v>27</v>
      </c>
      <c r="B51" s="60" t="s">
        <v>17</v>
      </c>
      <c r="C51" s="61">
        <v>39850</v>
      </c>
      <c r="D51" s="54">
        <v>32</v>
      </c>
      <c r="E51" s="37">
        <v>22</v>
      </c>
      <c r="F51" s="50">
        <f>Table132[[#This Row],[New position]]-Table132[[#This Row],[Old position]]</f>
        <v>-10</v>
      </c>
      <c r="G51" s="52">
        <v>0.47599999999999998</v>
      </c>
      <c r="H51" s="61">
        <v>892154.83</v>
      </c>
      <c r="I51" s="62"/>
    </row>
    <row r="52" spans="1:9" x14ac:dyDescent="0.25">
      <c r="A52" s="60" t="s">
        <v>46</v>
      </c>
      <c r="B52" s="60" t="s">
        <v>17</v>
      </c>
      <c r="C52" s="61">
        <v>30580</v>
      </c>
      <c r="D52" s="54">
        <v>-40</v>
      </c>
      <c r="E52" s="37">
        <v>-15</v>
      </c>
      <c r="F52" s="50">
        <f>Table132[[#This Row],[New position]]-Table132[[#This Row],[Old position]]</f>
        <v>25</v>
      </c>
      <c r="G52" s="52">
        <v>-0.23799999999999999</v>
      </c>
      <c r="H52" s="61">
        <v>446077.51</v>
      </c>
      <c r="I52" s="62"/>
    </row>
    <row r="53" spans="1:9" x14ac:dyDescent="0.25">
      <c r="A53" s="55" t="s">
        <v>56</v>
      </c>
      <c r="B53" s="55" t="s">
        <v>17</v>
      </c>
      <c r="C53" s="14">
        <v>59868.73</v>
      </c>
      <c r="D53" s="54">
        <v>-20</v>
      </c>
      <c r="E53" s="37">
        <v>0</v>
      </c>
      <c r="F53" s="50">
        <f>Table132[[#This Row],[New position]]-Table132[[#This Row],[Old position]]</f>
        <v>20</v>
      </c>
      <c r="G53" s="52">
        <v>0</v>
      </c>
      <c r="H53" s="14">
        <v>0</v>
      </c>
      <c r="I53" s="41"/>
    </row>
    <row r="54" spans="1:9" x14ac:dyDescent="0.25">
      <c r="A54" s="55" t="s">
        <v>66</v>
      </c>
      <c r="B54" s="55" t="s">
        <v>17</v>
      </c>
      <c r="C54" s="14">
        <v>139550</v>
      </c>
      <c r="D54" s="54">
        <v>-9</v>
      </c>
      <c r="E54" s="37">
        <v>-3</v>
      </c>
      <c r="F54" s="50">
        <f>Table132[[#This Row],[New position]]-Table132[[#This Row],[Old position]]</f>
        <v>6</v>
      </c>
      <c r="G54" s="52">
        <v>-0.23799999999999999</v>
      </c>
      <c r="H54" s="14">
        <v>446077.51</v>
      </c>
      <c r="I54" s="41"/>
    </row>
    <row r="55" spans="1:9" x14ac:dyDescent="0.25">
      <c r="A55" s="55" t="s">
        <v>67</v>
      </c>
      <c r="B55" s="55" t="s">
        <v>17</v>
      </c>
      <c r="C55" s="14">
        <v>41345.35</v>
      </c>
      <c r="D55" s="54">
        <v>-31</v>
      </c>
      <c r="E55" s="37">
        <v>0</v>
      </c>
      <c r="F55" s="50">
        <f>Table132[[#This Row],[New position]]-Table132[[#This Row],[Old position]]</f>
        <v>31</v>
      </c>
      <c r="G55" s="52">
        <v>0</v>
      </c>
      <c r="H55" s="14">
        <v>0</v>
      </c>
      <c r="I55" s="41"/>
    </row>
    <row r="56" spans="1:9" x14ac:dyDescent="0.25">
      <c r="A56" s="55" t="s">
        <v>71</v>
      </c>
      <c r="B56" s="55" t="s">
        <v>17</v>
      </c>
      <c r="C56" s="14">
        <v>53212.5</v>
      </c>
      <c r="D56" s="54">
        <v>0</v>
      </c>
      <c r="E56" s="37">
        <v>17</v>
      </c>
      <c r="F56" s="50">
        <f>Table132[[#This Row],[New position]]-Table132[[#This Row],[Old position]]</f>
        <v>17</v>
      </c>
      <c r="G56" s="52">
        <v>0.47599999999999998</v>
      </c>
      <c r="H56" s="14">
        <v>892154.83</v>
      </c>
      <c r="I56" s="41"/>
    </row>
    <row r="57" spans="1:9" x14ac:dyDescent="0.25">
      <c r="A57" s="60" t="s">
        <v>72</v>
      </c>
      <c r="B57" s="60" t="s">
        <v>17</v>
      </c>
      <c r="C57" s="61">
        <v>55725</v>
      </c>
      <c r="D57" s="54">
        <v>0</v>
      </c>
      <c r="E57" s="37">
        <v>-8</v>
      </c>
      <c r="F57" s="50">
        <f>Table132[[#This Row],[New position]]-Table132[[#This Row],[Old position]]</f>
        <v>-8</v>
      </c>
      <c r="G57" s="52">
        <v>-0.23799999999999999</v>
      </c>
      <c r="H57" s="61">
        <v>446077.51</v>
      </c>
      <c r="I57" s="62"/>
    </row>
    <row r="58" spans="1:9" x14ac:dyDescent="0.25">
      <c r="A58" s="60" t="s">
        <v>73</v>
      </c>
      <c r="B58" s="60" t="s">
        <v>17</v>
      </c>
      <c r="C58" s="61">
        <v>6600</v>
      </c>
      <c r="D58" s="54">
        <v>0</v>
      </c>
      <c r="E58" s="37">
        <v>-68</v>
      </c>
      <c r="F58" s="50">
        <f>Table132[[#This Row],[New position]]-Table132[[#This Row],[Old position]]</f>
        <v>-68</v>
      </c>
      <c r="G58" s="52">
        <v>-0.23799999999999999</v>
      </c>
      <c r="H58" s="61">
        <v>446077.51</v>
      </c>
      <c r="I58" s="62"/>
    </row>
    <row r="59" spans="1:9" x14ac:dyDescent="0.25">
      <c r="A59" s="60" t="s">
        <v>74</v>
      </c>
      <c r="B59" s="60" t="s">
        <v>17</v>
      </c>
      <c r="C59" s="61">
        <v>67556.25</v>
      </c>
      <c r="D59" s="54">
        <v>0</v>
      </c>
      <c r="E59" s="37">
        <v>-7</v>
      </c>
      <c r="F59" s="50">
        <f>Table132[[#This Row],[New position]]-Table132[[#This Row],[Old position]]</f>
        <v>-7</v>
      </c>
      <c r="G59" s="52">
        <v>-0.23799999999999999</v>
      </c>
      <c r="H59" s="61">
        <v>446077.51</v>
      </c>
      <c r="I59" s="62"/>
    </row>
    <row r="60" spans="1:9" x14ac:dyDescent="0.25">
      <c r="A60" s="55" t="s">
        <v>75</v>
      </c>
      <c r="B60" s="55" t="s">
        <v>17</v>
      </c>
      <c r="C60" s="14">
        <v>39965</v>
      </c>
      <c r="D60" s="54">
        <v>0</v>
      </c>
      <c r="E60" s="37">
        <v>-11</v>
      </c>
      <c r="F60" s="50">
        <f>Table132[[#This Row],[New position]]-Table132[[#This Row],[Old position]]</f>
        <v>-11</v>
      </c>
      <c r="G60" s="52">
        <v>-0.23799999999999999</v>
      </c>
      <c r="H60" s="14">
        <v>446077.51</v>
      </c>
      <c r="I60" s="41"/>
    </row>
    <row r="61" spans="1:9" x14ac:dyDescent="0.25">
      <c r="A61" s="55"/>
      <c r="B61" s="55"/>
      <c r="C61" s="14"/>
      <c r="D61" s="56"/>
      <c r="E61" s="57"/>
      <c r="F61" s="50"/>
      <c r="G61" s="52"/>
      <c r="H61" s="14"/>
      <c r="I61" s="41"/>
    </row>
    <row r="62" spans="1:9" x14ac:dyDescent="0.25">
      <c r="A62" s="37" t="s">
        <v>28</v>
      </c>
      <c r="B62" s="37"/>
      <c r="C62" s="47"/>
      <c r="D62" s="37"/>
      <c r="E62" s="37"/>
      <c r="F62" s="50"/>
      <c r="G62" s="51">
        <f t="array" ref="G62">100-SUM(ABS(G11:G60))</f>
        <v>30.007000000000005</v>
      </c>
      <c r="H62" s="47"/>
      <c r="I62" s="41"/>
    </row>
    <row r="63" spans="1:9" x14ac:dyDescent="0.25">
      <c r="A63" s="37"/>
      <c r="B63" s="37"/>
      <c r="C63" s="47"/>
      <c r="D63" s="37"/>
      <c r="E63" s="37"/>
      <c r="F63" s="45"/>
      <c r="G63" s="46"/>
      <c r="H63" s="47"/>
      <c r="I63" s="44"/>
    </row>
    <row r="64" spans="1:9" x14ac:dyDescent="0.25">
      <c r="A64" s="37"/>
      <c r="B64" s="37"/>
      <c r="C64" s="47"/>
      <c r="D64" s="37"/>
      <c r="E64" s="37"/>
      <c r="F64" s="37"/>
      <c r="G64" s="46"/>
      <c r="H64" s="47"/>
      <c r="I64" s="41"/>
    </row>
    <row r="65" spans="1:9" x14ac:dyDescent="0.25">
      <c r="A65" s="37"/>
      <c r="B65" s="37"/>
      <c r="C65" s="47"/>
      <c r="D65" s="37"/>
      <c r="E65" s="37"/>
      <c r="F65" s="45"/>
      <c r="G65" s="46"/>
      <c r="H65" s="47"/>
      <c r="I65" s="41"/>
    </row>
    <row r="66" spans="1:9" x14ac:dyDescent="0.25">
      <c r="A66" s="37"/>
      <c r="B66" s="37"/>
      <c r="C66" s="47"/>
      <c r="D66" s="37"/>
      <c r="E66" s="37"/>
      <c r="F66" s="45"/>
      <c r="G66" s="46"/>
      <c r="H66" s="47"/>
      <c r="I66" s="41"/>
    </row>
    <row r="67" spans="1:9" x14ac:dyDescent="0.25">
      <c r="A67" s="30"/>
      <c r="B67" s="7" t="s">
        <v>24</v>
      </c>
      <c r="D67" s="1"/>
      <c r="E67" s="7" t="s">
        <v>23</v>
      </c>
      <c r="F67" s="1"/>
      <c r="G67" s="29"/>
      <c r="H67" s="3" t="s">
        <v>3</v>
      </c>
      <c r="I67" s="6"/>
    </row>
    <row r="68" spans="1:9" x14ac:dyDescent="0.25">
      <c r="B68" s="7" t="s">
        <v>2</v>
      </c>
      <c r="D68" s="1"/>
      <c r="E68" s="7" t="s">
        <v>2</v>
      </c>
      <c r="F68" s="1"/>
      <c r="G68" s="29"/>
      <c r="H68" s="3" t="s">
        <v>4</v>
      </c>
    </row>
    <row r="69" spans="1:9" x14ac:dyDescent="0.25">
      <c r="B69" s="4"/>
      <c r="C69"/>
      <c r="D69" s="1"/>
      <c r="E69" s="4"/>
      <c r="F69" s="29"/>
      <c r="H69" s="5"/>
    </row>
    <row r="70" spans="1:9" x14ac:dyDescent="0.25">
      <c r="C70"/>
    </row>
  </sheetData>
  <mergeCells count="8">
    <mergeCell ref="A7:B7"/>
    <mergeCell ref="A8:B8"/>
    <mergeCell ref="A1:B1"/>
    <mergeCell ref="A2:B2"/>
    <mergeCell ref="A3:B3"/>
    <mergeCell ref="A4:B4"/>
    <mergeCell ref="A5:B5"/>
    <mergeCell ref="A6:B6"/>
  </mergeCells>
  <pageMargins left="0.7" right="0.7" top="0.75" bottom="0.75" header="0.3" footer="0.3"/>
  <pageSetup paperSize="9" scale="93" fitToHeight="0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Li Xiaoman</cp:lastModifiedBy>
  <cp:lastPrinted>2022-11-24T09:10:36Z</cp:lastPrinted>
  <dcterms:created xsi:type="dcterms:W3CDTF">2020-06-30T03:42:56Z</dcterms:created>
  <dcterms:modified xsi:type="dcterms:W3CDTF">2023-06-20T10:42:06Z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