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Performance Report\202501\"/>
    </mc:Choice>
  </mc:AlternateContent>
  <xr:revisionPtr revIDLastSave="0" documentId="13_ncr:1_{3E21BE10-BDBA-4121-81BF-833B34C90975}" xr6:coauthVersionLast="47" xr6:coauthVersionMax="47" xr10:uidLastSave="{00000000-0000-0000-0000-000000000000}"/>
  <bookViews>
    <workbookView xWindow="-120" yWindow="-120" windowWidth="29040" windowHeight="15720" tabRatio="719" xr2:uid="{00000000-000D-0000-FFFF-FFFF00000000}"/>
  </bookViews>
  <sheets>
    <sheet name="chart for ppt" sheetId="19" r:id="rId1"/>
    <sheet name="Historical NAV" sheetId="3" r:id="rId2"/>
    <sheet name="Daily P&amp;L breakdown" sheetId="1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9" l="1"/>
  <c r="L46" i="19"/>
  <c r="H68" i="19"/>
  <c r="G68" i="19"/>
  <c r="F68" i="19"/>
  <c r="E68" i="19"/>
  <c r="D68" i="19"/>
  <c r="C68" i="19"/>
  <c r="I67" i="19"/>
  <c r="G67" i="19"/>
  <c r="F67" i="19"/>
  <c r="E67" i="19"/>
  <c r="D67" i="19"/>
  <c r="C67" i="19"/>
  <c r="I66" i="19"/>
  <c r="H66" i="19"/>
  <c r="F66" i="19"/>
  <c r="E66" i="19"/>
  <c r="D66" i="19"/>
  <c r="C66" i="19"/>
  <c r="I65" i="19"/>
  <c r="H65" i="19"/>
  <c r="G65" i="19"/>
  <c r="E65" i="19"/>
  <c r="D65" i="19"/>
  <c r="C65" i="19"/>
  <c r="I64" i="19"/>
  <c r="H64" i="19"/>
  <c r="G64" i="19"/>
  <c r="F64" i="19"/>
  <c r="D64" i="19"/>
  <c r="C64" i="19"/>
  <c r="I63" i="19"/>
  <c r="H63" i="19"/>
  <c r="G63" i="19"/>
  <c r="F63" i="19"/>
  <c r="E63" i="19"/>
  <c r="C63" i="19"/>
  <c r="I62" i="19"/>
  <c r="H62" i="19"/>
  <c r="G62" i="19"/>
  <c r="F62" i="19"/>
  <c r="E62" i="19"/>
  <c r="D62" i="19"/>
  <c r="P26" i="13"/>
  <c r="Q176" i="13"/>
  <c r="P176" i="13"/>
  <c r="O176" i="13"/>
  <c r="N176" i="13"/>
  <c r="M176" i="13"/>
  <c r="L176" i="13"/>
  <c r="K176" i="13"/>
  <c r="Q175" i="13"/>
  <c r="P175" i="13"/>
  <c r="O175" i="13"/>
  <c r="N175" i="13"/>
  <c r="M175" i="13"/>
  <c r="L175" i="13"/>
  <c r="K175" i="13"/>
  <c r="Q174" i="13"/>
  <c r="P174" i="13"/>
  <c r="O174" i="13"/>
  <c r="N174" i="13"/>
  <c r="M174" i="13"/>
  <c r="L174" i="13"/>
  <c r="K174" i="13"/>
  <c r="Q173" i="13"/>
  <c r="P173" i="13"/>
  <c r="O173" i="13"/>
  <c r="N173" i="13"/>
  <c r="M173" i="13"/>
  <c r="L173" i="13"/>
  <c r="K173" i="13"/>
  <c r="Q172" i="13"/>
  <c r="P172" i="13"/>
  <c r="O172" i="13"/>
  <c r="N172" i="13"/>
  <c r="M172" i="13"/>
  <c r="L172" i="13"/>
  <c r="K172" i="13"/>
  <c r="Q171" i="13"/>
  <c r="P171" i="13"/>
  <c r="O171" i="13"/>
  <c r="N171" i="13"/>
  <c r="M171" i="13"/>
  <c r="L171" i="13"/>
  <c r="K171" i="13"/>
  <c r="Q170" i="13"/>
  <c r="P170" i="13"/>
  <c r="O170" i="13"/>
  <c r="N170" i="13"/>
  <c r="M170" i="13"/>
  <c r="L170" i="13"/>
  <c r="K170" i="13"/>
  <c r="Q169" i="13"/>
  <c r="P169" i="13"/>
  <c r="O169" i="13"/>
  <c r="N169" i="13"/>
  <c r="M169" i="13"/>
  <c r="L169" i="13"/>
  <c r="K169" i="13"/>
  <c r="Q168" i="13"/>
  <c r="P168" i="13"/>
  <c r="O168" i="13"/>
  <c r="N168" i="13"/>
  <c r="M168" i="13"/>
  <c r="L168" i="13"/>
  <c r="K168" i="13"/>
  <c r="Q167" i="13"/>
  <c r="P167" i="13"/>
  <c r="O167" i="13"/>
  <c r="N167" i="13"/>
  <c r="M167" i="13"/>
  <c r="L167" i="13"/>
  <c r="K167" i="13"/>
  <c r="Q166" i="13"/>
  <c r="P166" i="13"/>
  <c r="O166" i="13"/>
  <c r="N166" i="13"/>
  <c r="M166" i="13"/>
  <c r="L166" i="13"/>
  <c r="K166" i="13"/>
  <c r="Q165" i="13"/>
  <c r="P165" i="13"/>
  <c r="O165" i="13"/>
  <c r="N165" i="13"/>
  <c r="M165" i="13"/>
  <c r="L165" i="13"/>
  <c r="K165" i="13"/>
  <c r="Q164" i="13"/>
  <c r="P164" i="13"/>
  <c r="O164" i="13"/>
  <c r="N164" i="13"/>
  <c r="M164" i="13"/>
  <c r="L164" i="13"/>
  <c r="K164" i="13"/>
  <c r="Q163" i="13"/>
  <c r="P163" i="13"/>
  <c r="O163" i="13"/>
  <c r="N163" i="13"/>
  <c r="M163" i="13"/>
  <c r="L163" i="13"/>
  <c r="K163" i="13"/>
  <c r="Q162" i="13"/>
  <c r="P162" i="13"/>
  <c r="O162" i="13"/>
  <c r="N162" i="13"/>
  <c r="M162" i="13"/>
  <c r="L162" i="13"/>
  <c r="K162" i="13"/>
  <c r="Q161" i="13"/>
  <c r="P161" i="13"/>
  <c r="O161" i="13"/>
  <c r="N161" i="13"/>
  <c r="M161" i="13"/>
  <c r="L161" i="13"/>
  <c r="K161" i="13"/>
  <c r="Q160" i="13"/>
  <c r="P160" i="13"/>
  <c r="O160" i="13"/>
  <c r="N160" i="13"/>
  <c r="M160" i="13"/>
  <c r="L160" i="13"/>
  <c r="K160" i="13"/>
  <c r="Q159" i="13"/>
  <c r="P159" i="13"/>
  <c r="O159" i="13"/>
  <c r="N159" i="13"/>
  <c r="M159" i="13"/>
  <c r="L159" i="13"/>
  <c r="K159" i="13"/>
  <c r="Q158" i="13"/>
  <c r="P158" i="13"/>
  <c r="O158" i="13"/>
  <c r="N158" i="13"/>
  <c r="M158" i="13"/>
  <c r="L158" i="13"/>
  <c r="K158" i="13"/>
  <c r="Q157" i="13"/>
  <c r="P157" i="13"/>
  <c r="O157" i="13"/>
  <c r="N157" i="13"/>
  <c r="M157" i="13"/>
  <c r="L157" i="13"/>
  <c r="K157" i="13"/>
  <c r="Q156" i="13"/>
  <c r="P156" i="13"/>
  <c r="O156" i="13"/>
  <c r="N156" i="13"/>
  <c r="M156" i="13"/>
  <c r="L156" i="13"/>
  <c r="K156" i="13"/>
  <c r="Q155" i="13"/>
  <c r="P155" i="13"/>
  <c r="O155" i="13"/>
  <c r="N155" i="13"/>
  <c r="M155" i="13"/>
  <c r="L155" i="13"/>
  <c r="K155" i="13"/>
  <c r="Q154" i="13"/>
  <c r="P154" i="13"/>
  <c r="O154" i="13"/>
  <c r="N154" i="13"/>
  <c r="M154" i="13"/>
  <c r="L154" i="13"/>
  <c r="K154" i="13"/>
  <c r="Q153" i="13"/>
  <c r="P153" i="13"/>
  <c r="O153" i="13"/>
  <c r="N153" i="13"/>
  <c r="M153" i="13"/>
  <c r="L153" i="13"/>
  <c r="K153" i="13"/>
  <c r="Q152" i="13"/>
  <c r="P152" i="13"/>
  <c r="O152" i="13"/>
  <c r="N152" i="13"/>
  <c r="M152" i="13"/>
  <c r="L152" i="13"/>
  <c r="K152" i="13"/>
  <c r="Q151" i="13"/>
  <c r="P151" i="13"/>
  <c r="O151" i="13"/>
  <c r="N151" i="13"/>
  <c r="M151" i="13"/>
  <c r="L151" i="13"/>
  <c r="K151" i="13"/>
  <c r="Q150" i="13"/>
  <c r="P150" i="13"/>
  <c r="O150" i="13"/>
  <c r="N150" i="13"/>
  <c r="M150" i="13"/>
  <c r="L150" i="13"/>
  <c r="K150" i="13"/>
  <c r="Q149" i="13"/>
  <c r="P149" i="13"/>
  <c r="O149" i="13"/>
  <c r="N149" i="13"/>
  <c r="M149" i="13"/>
  <c r="L149" i="13"/>
  <c r="K149" i="13"/>
  <c r="Q148" i="13"/>
  <c r="P148" i="13"/>
  <c r="O148" i="13"/>
  <c r="N148" i="13"/>
  <c r="M148" i="13"/>
  <c r="L148" i="13"/>
  <c r="K148" i="13"/>
  <c r="Q147" i="13"/>
  <c r="P147" i="13"/>
  <c r="O147" i="13"/>
  <c r="N147" i="13"/>
  <c r="M147" i="13"/>
  <c r="L147" i="13"/>
  <c r="K147" i="13"/>
  <c r="Q146" i="13"/>
  <c r="P146" i="13"/>
  <c r="O146" i="13"/>
  <c r="N146" i="13"/>
  <c r="M146" i="13"/>
  <c r="L146" i="13"/>
  <c r="K146" i="13"/>
  <c r="Q145" i="13"/>
  <c r="P145" i="13"/>
  <c r="O145" i="13"/>
  <c r="N145" i="13"/>
  <c r="M145" i="13"/>
  <c r="L145" i="13"/>
  <c r="K145" i="13"/>
  <c r="Q144" i="13"/>
  <c r="P144" i="13"/>
  <c r="O144" i="13"/>
  <c r="N144" i="13"/>
  <c r="M144" i="13"/>
  <c r="L144" i="13"/>
  <c r="K144" i="13"/>
  <c r="Q143" i="13"/>
  <c r="P143" i="13"/>
  <c r="O143" i="13"/>
  <c r="N143" i="13"/>
  <c r="M143" i="13"/>
  <c r="L143" i="13"/>
  <c r="K143" i="13"/>
  <c r="Q142" i="13"/>
  <c r="P142" i="13"/>
  <c r="O142" i="13"/>
  <c r="N142" i="13"/>
  <c r="M142" i="13"/>
  <c r="L142" i="13"/>
  <c r="K142" i="13"/>
  <c r="Q141" i="13"/>
  <c r="P141" i="13"/>
  <c r="O141" i="13"/>
  <c r="N141" i="13"/>
  <c r="M141" i="13"/>
  <c r="L141" i="13"/>
  <c r="K141" i="13"/>
  <c r="Q140" i="13"/>
  <c r="P140" i="13"/>
  <c r="O140" i="13"/>
  <c r="N140" i="13"/>
  <c r="M140" i="13"/>
  <c r="L140" i="13"/>
  <c r="K140" i="13"/>
  <c r="Q139" i="13"/>
  <c r="P139" i="13"/>
  <c r="O139" i="13"/>
  <c r="N139" i="13"/>
  <c r="M139" i="13"/>
  <c r="L139" i="13"/>
  <c r="K139" i="13"/>
  <c r="Q138" i="13"/>
  <c r="P138" i="13"/>
  <c r="O138" i="13"/>
  <c r="N138" i="13"/>
  <c r="M138" i="13"/>
  <c r="L138" i="13"/>
  <c r="K138" i="13"/>
  <c r="Q137" i="13"/>
  <c r="P137" i="13"/>
  <c r="O137" i="13"/>
  <c r="N137" i="13"/>
  <c r="M137" i="13"/>
  <c r="L137" i="13"/>
  <c r="K137" i="13"/>
  <c r="Q136" i="13"/>
  <c r="P136" i="13"/>
  <c r="O136" i="13"/>
  <c r="N136" i="13"/>
  <c r="M136" i="13"/>
  <c r="L136" i="13"/>
  <c r="K136" i="13"/>
  <c r="Q135" i="13"/>
  <c r="P135" i="13"/>
  <c r="O135" i="13"/>
  <c r="N135" i="13"/>
  <c r="M135" i="13"/>
  <c r="L135" i="13"/>
  <c r="K135" i="13"/>
  <c r="Q134" i="13"/>
  <c r="P134" i="13"/>
  <c r="O134" i="13"/>
  <c r="N134" i="13"/>
  <c r="M134" i="13"/>
  <c r="L134" i="13"/>
  <c r="K134" i="13"/>
  <c r="Q133" i="13"/>
  <c r="P133" i="13"/>
  <c r="O133" i="13"/>
  <c r="N133" i="13"/>
  <c r="M133" i="13"/>
  <c r="L133" i="13"/>
  <c r="K133" i="13"/>
  <c r="Q132" i="13"/>
  <c r="P132" i="13"/>
  <c r="O132" i="13"/>
  <c r="N132" i="13"/>
  <c r="M132" i="13"/>
  <c r="L132" i="13"/>
  <c r="K132" i="13"/>
  <c r="Q131" i="13"/>
  <c r="P131" i="13"/>
  <c r="O131" i="13"/>
  <c r="N131" i="13"/>
  <c r="M131" i="13"/>
  <c r="L131" i="13"/>
  <c r="K131" i="13"/>
  <c r="Q130" i="13"/>
  <c r="P130" i="13"/>
  <c r="O130" i="13"/>
  <c r="N130" i="13"/>
  <c r="M130" i="13"/>
  <c r="L130" i="13"/>
  <c r="K130" i="13"/>
  <c r="Q129" i="13"/>
  <c r="P129" i="13"/>
  <c r="O129" i="13"/>
  <c r="N129" i="13"/>
  <c r="M129" i="13"/>
  <c r="L129" i="13"/>
  <c r="K129" i="13"/>
  <c r="Q128" i="13"/>
  <c r="P128" i="13"/>
  <c r="O128" i="13"/>
  <c r="N128" i="13"/>
  <c r="M128" i="13"/>
  <c r="L128" i="13"/>
  <c r="K128" i="13"/>
  <c r="Q127" i="13"/>
  <c r="P127" i="13"/>
  <c r="O127" i="13"/>
  <c r="N127" i="13"/>
  <c r="M127" i="13"/>
  <c r="L127" i="13"/>
  <c r="K127" i="13"/>
  <c r="Q126" i="13"/>
  <c r="P126" i="13"/>
  <c r="O126" i="13"/>
  <c r="N126" i="13"/>
  <c r="M126" i="13"/>
  <c r="L126" i="13"/>
  <c r="K126" i="13"/>
  <c r="Q125" i="13"/>
  <c r="P125" i="13"/>
  <c r="O125" i="13"/>
  <c r="N125" i="13"/>
  <c r="M125" i="13"/>
  <c r="L125" i="13"/>
  <c r="K125" i="13"/>
  <c r="Q124" i="13"/>
  <c r="P124" i="13"/>
  <c r="O124" i="13"/>
  <c r="N124" i="13"/>
  <c r="M124" i="13"/>
  <c r="L124" i="13"/>
  <c r="K124" i="13"/>
  <c r="Q123" i="13"/>
  <c r="P123" i="13"/>
  <c r="O123" i="13"/>
  <c r="N123" i="13"/>
  <c r="M123" i="13"/>
  <c r="L123" i="13"/>
  <c r="K123" i="13"/>
  <c r="Q122" i="13"/>
  <c r="P122" i="13"/>
  <c r="O122" i="13"/>
  <c r="N122" i="13"/>
  <c r="M122" i="13"/>
  <c r="L122" i="13"/>
  <c r="K122" i="13"/>
  <c r="Q121" i="13"/>
  <c r="P121" i="13"/>
  <c r="O121" i="13"/>
  <c r="N121" i="13"/>
  <c r="M121" i="13"/>
  <c r="L121" i="13"/>
  <c r="K121" i="13"/>
  <c r="Q120" i="13"/>
  <c r="P120" i="13"/>
  <c r="O120" i="13"/>
  <c r="N120" i="13"/>
  <c r="M120" i="13"/>
  <c r="L120" i="13"/>
  <c r="K120" i="13"/>
  <c r="Q119" i="13"/>
  <c r="P119" i="13"/>
  <c r="O119" i="13"/>
  <c r="N119" i="13"/>
  <c r="M119" i="13"/>
  <c r="L119" i="13"/>
  <c r="K119" i="13"/>
  <c r="Q118" i="13"/>
  <c r="P118" i="13"/>
  <c r="O118" i="13"/>
  <c r="N118" i="13"/>
  <c r="M118" i="13"/>
  <c r="L118" i="13"/>
  <c r="K118" i="13"/>
  <c r="Q117" i="13"/>
  <c r="P117" i="13"/>
  <c r="O117" i="13"/>
  <c r="N117" i="13"/>
  <c r="M117" i="13"/>
  <c r="L117" i="13"/>
  <c r="K117" i="13"/>
  <c r="Q116" i="13"/>
  <c r="P116" i="13"/>
  <c r="O116" i="13"/>
  <c r="N116" i="13"/>
  <c r="M116" i="13"/>
  <c r="L116" i="13"/>
  <c r="K116" i="13"/>
  <c r="Q115" i="13"/>
  <c r="P115" i="13"/>
  <c r="O115" i="13"/>
  <c r="N115" i="13"/>
  <c r="M115" i="13"/>
  <c r="L115" i="13"/>
  <c r="K115" i="13"/>
  <c r="Q114" i="13"/>
  <c r="P114" i="13"/>
  <c r="O114" i="13"/>
  <c r="N114" i="13"/>
  <c r="M114" i="13"/>
  <c r="L114" i="13"/>
  <c r="K114" i="13"/>
  <c r="Q113" i="13"/>
  <c r="P113" i="13"/>
  <c r="O113" i="13"/>
  <c r="N113" i="13"/>
  <c r="M113" i="13"/>
  <c r="L113" i="13"/>
  <c r="K113" i="13"/>
  <c r="Q112" i="13"/>
  <c r="P112" i="13"/>
  <c r="O112" i="13"/>
  <c r="N112" i="13"/>
  <c r="M112" i="13"/>
  <c r="L112" i="13"/>
  <c r="K112" i="13"/>
  <c r="Q111" i="13"/>
  <c r="P111" i="13"/>
  <c r="O111" i="13"/>
  <c r="N111" i="13"/>
  <c r="M111" i="13"/>
  <c r="L111" i="13"/>
  <c r="K111" i="13"/>
  <c r="Q110" i="13"/>
  <c r="P110" i="13"/>
  <c r="O110" i="13"/>
  <c r="N110" i="13"/>
  <c r="M110" i="13"/>
  <c r="L110" i="13"/>
  <c r="K110" i="13"/>
  <c r="Q109" i="13"/>
  <c r="P109" i="13"/>
  <c r="O109" i="13"/>
  <c r="N109" i="13"/>
  <c r="M109" i="13"/>
  <c r="L109" i="13"/>
  <c r="K109" i="13"/>
  <c r="Q108" i="13"/>
  <c r="P108" i="13"/>
  <c r="O108" i="13"/>
  <c r="N108" i="13"/>
  <c r="M108" i="13"/>
  <c r="L108" i="13"/>
  <c r="K108" i="13"/>
  <c r="Q107" i="13"/>
  <c r="P107" i="13"/>
  <c r="O107" i="13"/>
  <c r="N107" i="13"/>
  <c r="M107" i="13"/>
  <c r="L107" i="13"/>
  <c r="K107" i="13"/>
  <c r="Q106" i="13"/>
  <c r="P106" i="13"/>
  <c r="O106" i="13"/>
  <c r="N106" i="13"/>
  <c r="M106" i="13"/>
  <c r="L106" i="13"/>
  <c r="K106" i="13"/>
  <c r="Q105" i="13"/>
  <c r="P105" i="13"/>
  <c r="O105" i="13"/>
  <c r="N105" i="13"/>
  <c r="M105" i="13"/>
  <c r="L105" i="13"/>
  <c r="K105" i="13"/>
  <c r="Q104" i="13"/>
  <c r="P104" i="13"/>
  <c r="O104" i="13"/>
  <c r="N104" i="13"/>
  <c r="M104" i="13"/>
  <c r="L104" i="13"/>
  <c r="K104" i="13"/>
  <c r="Q103" i="13"/>
  <c r="P103" i="13"/>
  <c r="O103" i="13"/>
  <c r="N103" i="13"/>
  <c r="M103" i="13"/>
  <c r="L103" i="13"/>
  <c r="K103" i="13"/>
  <c r="Q102" i="13"/>
  <c r="P102" i="13"/>
  <c r="O102" i="13"/>
  <c r="N102" i="13"/>
  <c r="M102" i="13"/>
  <c r="L102" i="13"/>
  <c r="K102" i="13"/>
  <c r="Q101" i="13"/>
  <c r="P101" i="13"/>
  <c r="O101" i="13"/>
  <c r="N101" i="13"/>
  <c r="M101" i="13"/>
  <c r="L101" i="13"/>
  <c r="K101" i="13"/>
  <c r="Q100" i="13"/>
  <c r="P100" i="13"/>
  <c r="O100" i="13"/>
  <c r="N100" i="13"/>
  <c r="M100" i="13"/>
  <c r="L100" i="13"/>
  <c r="K100" i="13"/>
  <c r="Q99" i="13"/>
  <c r="P99" i="13"/>
  <c r="O99" i="13"/>
  <c r="N99" i="13"/>
  <c r="M99" i="13"/>
  <c r="L99" i="13"/>
  <c r="K99" i="13"/>
  <c r="Q98" i="13"/>
  <c r="P98" i="13"/>
  <c r="O98" i="13"/>
  <c r="N98" i="13"/>
  <c r="M98" i="13"/>
  <c r="L98" i="13"/>
  <c r="K98" i="13"/>
  <c r="Q97" i="13"/>
  <c r="P97" i="13"/>
  <c r="O97" i="13"/>
  <c r="N97" i="13"/>
  <c r="M97" i="13"/>
  <c r="L97" i="13"/>
  <c r="K97" i="13"/>
  <c r="Q96" i="13"/>
  <c r="P96" i="13"/>
  <c r="O96" i="13"/>
  <c r="N96" i="13"/>
  <c r="M96" i="13"/>
  <c r="L96" i="13"/>
  <c r="K96" i="13"/>
  <c r="Q95" i="13"/>
  <c r="P95" i="13"/>
  <c r="O95" i="13"/>
  <c r="N95" i="13"/>
  <c r="M95" i="13"/>
  <c r="L95" i="13"/>
  <c r="K95" i="13"/>
  <c r="Q94" i="13"/>
  <c r="P94" i="13"/>
  <c r="O94" i="13"/>
  <c r="N94" i="13"/>
  <c r="M94" i="13"/>
  <c r="L94" i="13"/>
  <c r="K94" i="13"/>
  <c r="Q93" i="13"/>
  <c r="P93" i="13"/>
  <c r="O93" i="13"/>
  <c r="N93" i="13"/>
  <c r="M93" i="13"/>
  <c r="L93" i="13"/>
  <c r="K93" i="13"/>
  <c r="Q92" i="13"/>
  <c r="P92" i="13"/>
  <c r="O92" i="13"/>
  <c r="N92" i="13"/>
  <c r="M92" i="13"/>
  <c r="L92" i="13"/>
  <c r="K92" i="13"/>
  <c r="Q91" i="13"/>
  <c r="P91" i="13"/>
  <c r="O91" i="13"/>
  <c r="N91" i="13"/>
  <c r="M91" i="13"/>
  <c r="L91" i="13"/>
  <c r="K91" i="13"/>
  <c r="Q90" i="13"/>
  <c r="P90" i="13"/>
  <c r="O90" i="13"/>
  <c r="N90" i="13"/>
  <c r="M90" i="13"/>
  <c r="L90" i="13"/>
  <c r="K90" i="13"/>
  <c r="Q89" i="13"/>
  <c r="P89" i="13"/>
  <c r="O89" i="13"/>
  <c r="N89" i="13"/>
  <c r="M89" i="13"/>
  <c r="L89" i="13"/>
  <c r="K89" i="13"/>
  <c r="Q88" i="13"/>
  <c r="P88" i="13"/>
  <c r="O88" i="13"/>
  <c r="N88" i="13"/>
  <c r="M88" i="13"/>
  <c r="L88" i="13"/>
  <c r="K88" i="13"/>
  <c r="Q87" i="13"/>
  <c r="P87" i="13"/>
  <c r="O87" i="13"/>
  <c r="N87" i="13"/>
  <c r="M87" i="13"/>
  <c r="L87" i="13"/>
  <c r="K87" i="13"/>
  <c r="Q86" i="13"/>
  <c r="P86" i="13"/>
  <c r="O86" i="13"/>
  <c r="N86" i="13"/>
  <c r="M86" i="13"/>
  <c r="L86" i="13"/>
  <c r="K86" i="13"/>
  <c r="Q85" i="13"/>
  <c r="P85" i="13"/>
  <c r="O85" i="13"/>
  <c r="N85" i="13"/>
  <c r="M85" i="13"/>
  <c r="L85" i="13"/>
  <c r="K85" i="13"/>
  <c r="Q84" i="13"/>
  <c r="P84" i="13"/>
  <c r="O84" i="13"/>
  <c r="N84" i="13"/>
  <c r="M84" i="13"/>
  <c r="L84" i="13"/>
  <c r="K84" i="13"/>
  <c r="Q83" i="13"/>
  <c r="P83" i="13"/>
  <c r="O83" i="13"/>
  <c r="N83" i="13"/>
  <c r="M83" i="13"/>
  <c r="L83" i="13"/>
  <c r="K83" i="13"/>
  <c r="Q82" i="13"/>
  <c r="P82" i="13"/>
  <c r="O82" i="13"/>
  <c r="N82" i="13"/>
  <c r="M82" i="13"/>
  <c r="L82" i="13"/>
  <c r="K82" i="13"/>
  <c r="Q81" i="13"/>
  <c r="P81" i="13"/>
  <c r="O81" i="13"/>
  <c r="N81" i="13"/>
  <c r="M81" i="13"/>
  <c r="L81" i="13"/>
  <c r="K81" i="13"/>
  <c r="Q80" i="13"/>
  <c r="P80" i="13"/>
  <c r="O80" i="13"/>
  <c r="N80" i="13"/>
  <c r="M80" i="13"/>
  <c r="L80" i="13"/>
  <c r="K80" i="13"/>
  <c r="Q79" i="13"/>
  <c r="P79" i="13"/>
  <c r="O79" i="13"/>
  <c r="N79" i="13"/>
  <c r="M79" i="13"/>
  <c r="L79" i="13"/>
  <c r="K79" i="13"/>
  <c r="Q78" i="13"/>
  <c r="P78" i="13"/>
  <c r="O78" i="13"/>
  <c r="N78" i="13"/>
  <c r="M78" i="13"/>
  <c r="L78" i="13"/>
  <c r="K78" i="13"/>
  <c r="Q77" i="13"/>
  <c r="P77" i="13"/>
  <c r="O77" i="13"/>
  <c r="N77" i="13"/>
  <c r="M77" i="13"/>
  <c r="L77" i="13"/>
  <c r="K77" i="13"/>
  <c r="Q76" i="13"/>
  <c r="P76" i="13"/>
  <c r="O76" i="13"/>
  <c r="N76" i="13"/>
  <c r="M76" i="13"/>
  <c r="L76" i="13"/>
  <c r="K76" i="13"/>
  <c r="Q75" i="13"/>
  <c r="P75" i="13"/>
  <c r="O75" i="13"/>
  <c r="N75" i="13"/>
  <c r="M75" i="13"/>
  <c r="L75" i="13"/>
  <c r="K75" i="13"/>
  <c r="Q74" i="13"/>
  <c r="P74" i="13"/>
  <c r="O74" i="13"/>
  <c r="N74" i="13"/>
  <c r="M74" i="13"/>
  <c r="L74" i="13"/>
  <c r="K74" i="13"/>
  <c r="Q73" i="13"/>
  <c r="P73" i="13"/>
  <c r="O73" i="13"/>
  <c r="N73" i="13"/>
  <c r="M73" i="13"/>
  <c r="L73" i="13"/>
  <c r="K73" i="13"/>
  <c r="Q72" i="13"/>
  <c r="P72" i="13"/>
  <c r="O72" i="13"/>
  <c r="N72" i="13"/>
  <c r="M72" i="13"/>
  <c r="L72" i="13"/>
  <c r="K72" i="13"/>
  <c r="Q71" i="13"/>
  <c r="P71" i="13"/>
  <c r="O71" i="13"/>
  <c r="N71" i="13"/>
  <c r="M71" i="13"/>
  <c r="L71" i="13"/>
  <c r="K71" i="13"/>
  <c r="Q70" i="13"/>
  <c r="P70" i="13"/>
  <c r="O70" i="13"/>
  <c r="N70" i="13"/>
  <c r="M70" i="13"/>
  <c r="L70" i="13"/>
  <c r="K70" i="13"/>
  <c r="Q69" i="13"/>
  <c r="P69" i="13"/>
  <c r="O69" i="13"/>
  <c r="N69" i="13"/>
  <c r="M69" i="13"/>
  <c r="L69" i="13"/>
  <c r="K69" i="13"/>
  <c r="Q68" i="13"/>
  <c r="P68" i="13"/>
  <c r="O68" i="13"/>
  <c r="N68" i="13"/>
  <c r="M68" i="13"/>
  <c r="L68" i="13"/>
  <c r="K68" i="13"/>
  <c r="Q67" i="13"/>
  <c r="P67" i="13"/>
  <c r="O67" i="13"/>
  <c r="N67" i="13"/>
  <c r="M67" i="13"/>
  <c r="L67" i="13"/>
  <c r="K67" i="13"/>
  <c r="Q66" i="13"/>
  <c r="P66" i="13"/>
  <c r="O66" i="13"/>
  <c r="N66" i="13"/>
  <c r="M66" i="13"/>
  <c r="L66" i="13"/>
  <c r="K66" i="13"/>
  <c r="Q65" i="13"/>
  <c r="P65" i="13"/>
  <c r="O65" i="13"/>
  <c r="N65" i="13"/>
  <c r="M65" i="13"/>
  <c r="L65" i="13"/>
  <c r="K65" i="13"/>
  <c r="Q64" i="13"/>
  <c r="P64" i="13"/>
  <c r="O64" i="13"/>
  <c r="N64" i="13"/>
  <c r="M64" i="13"/>
  <c r="L64" i="13"/>
  <c r="K64" i="13"/>
  <c r="Q63" i="13"/>
  <c r="P63" i="13"/>
  <c r="O63" i="13"/>
  <c r="N63" i="13"/>
  <c r="M63" i="13"/>
  <c r="L63" i="13"/>
  <c r="K63" i="13"/>
  <c r="Q62" i="13"/>
  <c r="P62" i="13"/>
  <c r="O62" i="13"/>
  <c r="N62" i="13"/>
  <c r="M62" i="13"/>
  <c r="L62" i="13"/>
  <c r="K62" i="13"/>
  <c r="Q61" i="13"/>
  <c r="P61" i="13"/>
  <c r="O61" i="13"/>
  <c r="N61" i="13"/>
  <c r="M61" i="13"/>
  <c r="L61" i="13"/>
  <c r="K61" i="13"/>
  <c r="Q60" i="13"/>
  <c r="P60" i="13"/>
  <c r="O60" i="13"/>
  <c r="N60" i="13"/>
  <c r="M60" i="13"/>
  <c r="L60" i="13"/>
  <c r="K60" i="13"/>
  <c r="Q59" i="13"/>
  <c r="P59" i="13"/>
  <c r="O59" i="13"/>
  <c r="N59" i="13"/>
  <c r="M59" i="13"/>
  <c r="L59" i="13"/>
  <c r="K59" i="13"/>
  <c r="Q58" i="13"/>
  <c r="P58" i="13"/>
  <c r="O58" i="13"/>
  <c r="N58" i="13"/>
  <c r="M58" i="13"/>
  <c r="L58" i="13"/>
  <c r="K58" i="13"/>
  <c r="Q57" i="13"/>
  <c r="P57" i="13"/>
  <c r="O57" i="13"/>
  <c r="N57" i="13"/>
  <c r="M57" i="13"/>
  <c r="L57" i="13"/>
  <c r="K57" i="13"/>
  <c r="Q56" i="13"/>
  <c r="P56" i="13"/>
  <c r="O56" i="13"/>
  <c r="N56" i="13"/>
  <c r="M56" i="13"/>
  <c r="L56" i="13"/>
  <c r="K56" i="13"/>
  <c r="Q55" i="13"/>
  <c r="P55" i="13"/>
  <c r="O55" i="13"/>
  <c r="N55" i="13"/>
  <c r="M55" i="13"/>
  <c r="L55" i="13"/>
  <c r="K55" i="13"/>
  <c r="Q54" i="13"/>
  <c r="P54" i="13"/>
  <c r="O54" i="13"/>
  <c r="N54" i="13"/>
  <c r="M54" i="13"/>
  <c r="L54" i="13"/>
  <c r="K54" i="13"/>
  <c r="Q53" i="13"/>
  <c r="P53" i="13"/>
  <c r="O53" i="13"/>
  <c r="N53" i="13"/>
  <c r="M53" i="13"/>
  <c r="L53" i="13"/>
  <c r="K53" i="13"/>
  <c r="Q52" i="13"/>
  <c r="P52" i="13"/>
  <c r="O52" i="13"/>
  <c r="N52" i="13"/>
  <c r="M52" i="13"/>
  <c r="L52" i="13"/>
  <c r="K52" i="13"/>
  <c r="Q51" i="13"/>
  <c r="P51" i="13"/>
  <c r="O51" i="13"/>
  <c r="N51" i="13"/>
  <c r="M51" i="13"/>
  <c r="L51" i="13"/>
  <c r="K51" i="13"/>
  <c r="Q50" i="13"/>
  <c r="P50" i="13"/>
  <c r="O50" i="13"/>
  <c r="N50" i="13"/>
  <c r="M50" i="13"/>
  <c r="L50" i="13"/>
  <c r="K50" i="13"/>
  <c r="Q49" i="13"/>
  <c r="P49" i="13"/>
  <c r="O49" i="13"/>
  <c r="N49" i="13"/>
  <c r="M49" i="13"/>
  <c r="L49" i="13"/>
  <c r="K49" i="13"/>
  <c r="Q48" i="13"/>
  <c r="P48" i="13"/>
  <c r="O48" i="13"/>
  <c r="N48" i="13"/>
  <c r="M48" i="13"/>
  <c r="L48" i="13"/>
  <c r="K48" i="13"/>
  <c r="Q47" i="13"/>
  <c r="P47" i="13"/>
  <c r="O47" i="13"/>
  <c r="N47" i="13"/>
  <c r="M47" i="13"/>
  <c r="L47" i="13"/>
  <c r="K47" i="13"/>
  <c r="Q46" i="13"/>
  <c r="P46" i="13"/>
  <c r="O46" i="13"/>
  <c r="N46" i="13"/>
  <c r="M46" i="13"/>
  <c r="L46" i="13"/>
  <c r="K46" i="13"/>
  <c r="Q45" i="13"/>
  <c r="P45" i="13"/>
  <c r="O45" i="13"/>
  <c r="N45" i="13"/>
  <c r="M45" i="13"/>
  <c r="L45" i="13"/>
  <c r="K45" i="13"/>
  <c r="Q44" i="13"/>
  <c r="P44" i="13"/>
  <c r="O44" i="13"/>
  <c r="N44" i="13"/>
  <c r="M44" i="13"/>
  <c r="L44" i="13"/>
  <c r="K44" i="13"/>
  <c r="Q43" i="13"/>
  <c r="P43" i="13"/>
  <c r="O43" i="13"/>
  <c r="N43" i="13"/>
  <c r="M43" i="13"/>
  <c r="L43" i="13"/>
  <c r="K43" i="13"/>
  <c r="Q42" i="13"/>
  <c r="P42" i="13"/>
  <c r="O42" i="13"/>
  <c r="N42" i="13"/>
  <c r="M42" i="13"/>
  <c r="L42" i="13"/>
  <c r="K42" i="13"/>
  <c r="Q41" i="13"/>
  <c r="P41" i="13"/>
  <c r="O41" i="13"/>
  <c r="N41" i="13"/>
  <c r="M41" i="13"/>
  <c r="L41" i="13"/>
  <c r="K41" i="13"/>
  <c r="Q40" i="13"/>
  <c r="P40" i="13"/>
  <c r="O40" i="13"/>
  <c r="N40" i="13"/>
  <c r="M40" i="13"/>
  <c r="L40" i="13"/>
  <c r="K40" i="13"/>
  <c r="Q39" i="13"/>
  <c r="P39" i="13"/>
  <c r="O39" i="13"/>
  <c r="N39" i="13"/>
  <c r="M39" i="13"/>
  <c r="L39" i="13"/>
  <c r="K39" i="13"/>
  <c r="Q38" i="13"/>
  <c r="P38" i="13"/>
  <c r="O38" i="13"/>
  <c r="N38" i="13"/>
  <c r="M38" i="13"/>
  <c r="L38" i="13"/>
  <c r="K38" i="13"/>
  <c r="Q37" i="13"/>
  <c r="P37" i="13"/>
  <c r="O37" i="13"/>
  <c r="N37" i="13"/>
  <c r="M37" i="13"/>
  <c r="L37" i="13"/>
  <c r="K37" i="13"/>
  <c r="Q36" i="13"/>
  <c r="P36" i="13"/>
  <c r="O36" i="13"/>
  <c r="N36" i="13"/>
  <c r="M36" i="13"/>
  <c r="L36" i="13"/>
  <c r="K36" i="13"/>
  <c r="Q35" i="13"/>
  <c r="P35" i="13"/>
  <c r="O35" i="13"/>
  <c r="N35" i="13"/>
  <c r="M35" i="13"/>
  <c r="L35" i="13"/>
  <c r="K35" i="13"/>
  <c r="Q34" i="13"/>
  <c r="P34" i="13"/>
  <c r="O34" i="13"/>
  <c r="N34" i="13"/>
  <c r="M34" i="13"/>
  <c r="L34" i="13"/>
  <c r="K34" i="13"/>
  <c r="Q33" i="13"/>
  <c r="P33" i="13"/>
  <c r="O33" i="13"/>
  <c r="N33" i="13"/>
  <c r="M33" i="13"/>
  <c r="L33" i="13"/>
  <c r="K33" i="13"/>
  <c r="Q32" i="13"/>
  <c r="P32" i="13"/>
  <c r="O32" i="13"/>
  <c r="N32" i="13"/>
  <c r="M32" i="13"/>
  <c r="L32" i="13"/>
  <c r="K32" i="13"/>
  <c r="Q31" i="13"/>
  <c r="P31" i="13"/>
  <c r="O31" i="13"/>
  <c r="N31" i="13"/>
  <c r="M31" i="13"/>
  <c r="L31" i="13"/>
  <c r="K31" i="13"/>
  <c r="Q30" i="13"/>
  <c r="P30" i="13"/>
  <c r="O30" i="13"/>
  <c r="N30" i="13"/>
  <c r="M30" i="13"/>
  <c r="L30" i="13"/>
  <c r="K30" i="13"/>
  <c r="Q29" i="13"/>
  <c r="P29" i="13"/>
  <c r="O29" i="13"/>
  <c r="N29" i="13"/>
  <c r="M29" i="13"/>
  <c r="L29" i="13"/>
  <c r="K29" i="13"/>
  <c r="Q28" i="13"/>
  <c r="P28" i="13"/>
  <c r="O28" i="13"/>
  <c r="N28" i="13"/>
  <c r="M28" i="13"/>
  <c r="L28" i="13"/>
  <c r="K28" i="13"/>
  <c r="Q27" i="13"/>
  <c r="P27" i="13"/>
  <c r="O27" i="13"/>
  <c r="N27" i="13"/>
  <c r="M27" i="13"/>
  <c r="L27" i="13"/>
  <c r="K27" i="13"/>
  <c r="Q26" i="13"/>
  <c r="O26" i="13"/>
  <c r="N26" i="13"/>
  <c r="M26" i="13"/>
  <c r="L26" i="13"/>
  <c r="K26" i="13"/>
  <c r="Q25" i="13"/>
  <c r="L25" i="13"/>
  <c r="M25" i="13"/>
  <c r="N25" i="13"/>
  <c r="O25" i="13"/>
  <c r="P25" i="13"/>
  <c r="K25" i="13"/>
  <c r="L13" i="19"/>
  <c r="L9" i="19"/>
  <c r="AA111" i="3" l="1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110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6" i="3"/>
  <c r="O127" i="3"/>
  <c r="O128" i="3"/>
  <c r="O129" i="3"/>
  <c r="O131" i="3"/>
  <c r="O132" i="3"/>
  <c r="O133" i="3"/>
  <c r="O134" i="3"/>
  <c r="O135" i="3"/>
  <c r="O136" i="3"/>
  <c r="O137" i="3"/>
  <c r="O138" i="3"/>
  <c r="O140" i="3"/>
  <c r="O141" i="3"/>
  <c r="O142" i="3"/>
  <c r="O143" i="3"/>
  <c r="O144" i="3"/>
  <c r="O145" i="3"/>
  <c r="O146" i="3"/>
  <c r="O147" i="3"/>
  <c r="O148" i="3"/>
  <c r="O149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R113" i="3" l="1"/>
  <c r="V112" i="3"/>
  <c r="Z111" i="3"/>
  <c r="X257" i="3"/>
  <c r="X161" i="3"/>
  <c r="Z125" i="3"/>
  <c r="X111" i="3"/>
  <c r="Z205" i="3"/>
  <c r="AB111" i="3"/>
  <c r="AB157" i="3"/>
  <c r="X123" i="3"/>
  <c r="AB237" i="3"/>
  <c r="R112" i="3"/>
  <c r="V255" i="3"/>
  <c r="V239" i="3"/>
  <c r="V223" i="3"/>
  <c r="V207" i="3"/>
  <c r="V191" i="3"/>
  <c r="V175" i="3"/>
  <c r="V159" i="3"/>
  <c r="V143" i="3"/>
  <c r="V127" i="3"/>
  <c r="V111" i="3"/>
  <c r="X193" i="3"/>
  <c r="X202" i="3"/>
  <c r="Z254" i="3"/>
  <c r="Z238" i="3"/>
  <c r="Z222" i="3"/>
  <c r="Z206" i="3"/>
  <c r="Z190" i="3"/>
  <c r="Z174" i="3"/>
  <c r="Z158" i="3"/>
  <c r="Z142" i="3"/>
  <c r="Z126" i="3"/>
  <c r="AB254" i="3"/>
  <c r="AB238" i="3"/>
  <c r="AB222" i="3"/>
  <c r="AB206" i="3"/>
  <c r="AB190" i="3"/>
  <c r="AB174" i="3"/>
  <c r="AB158" i="3"/>
  <c r="AB142" i="3"/>
  <c r="AB126" i="3"/>
  <c r="V190" i="3"/>
  <c r="Z157" i="3"/>
  <c r="AB141" i="3"/>
  <c r="V253" i="3"/>
  <c r="V237" i="3"/>
  <c r="V221" i="3"/>
  <c r="V205" i="3"/>
  <c r="V189" i="3"/>
  <c r="V173" i="3"/>
  <c r="V157" i="3"/>
  <c r="V141" i="3"/>
  <c r="V125" i="3"/>
  <c r="X225" i="3"/>
  <c r="Z252" i="3"/>
  <c r="Z236" i="3"/>
  <c r="Z220" i="3"/>
  <c r="Z204" i="3"/>
  <c r="Z188" i="3"/>
  <c r="Z172" i="3"/>
  <c r="Z156" i="3"/>
  <c r="Z140" i="3"/>
  <c r="Z124" i="3"/>
  <c r="AB252" i="3"/>
  <c r="AB236" i="3"/>
  <c r="AB220" i="3"/>
  <c r="AB204" i="3"/>
  <c r="AB188" i="3"/>
  <c r="AB172" i="3"/>
  <c r="AB156" i="3"/>
  <c r="AB140" i="3"/>
  <c r="AB124" i="3"/>
  <c r="V222" i="3"/>
  <c r="Z237" i="3"/>
  <c r="Z189" i="3"/>
  <c r="Z141" i="3"/>
  <c r="AB125" i="3"/>
  <c r="V252" i="3"/>
  <c r="V236" i="3"/>
  <c r="V220" i="3"/>
  <c r="V204" i="3"/>
  <c r="V188" i="3"/>
  <c r="V172" i="3"/>
  <c r="V156" i="3"/>
  <c r="V140" i="3"/>
  <c r="V124" i="3"/>
  <c r="Z251" i="3"/>
  <c r="Z235" i="3"/>
  <c r="Z219" i="3"/>
  <c r="Z203" i="3"/>
  <c r="Z187" i="3"/>
  <c r="Z171" i="3"/>
  <c r="Z155" i="3"/>
  <c r="Z139" i="3"/>
  <c r="Z123" i="3"/>
  <c r="AB251" i="3"/>
  <c r="AB235" i="3"/>
  <c r="AB219" i="3"/>
  <c r="AB203" i="3"/>
  <c r="AB187" i="3"/>
  <c r="AB171" i="3"/>
  <c r="AB155" i="3"/>
  <c r="AB139" i="3"/>
  <c r="AB123" i="3"/>
  <c r="V238" i="3"/>
  <c r="V158" i="3"/>
  <c r="Z253" i="3"/>
  <c r="Z221" i="3"/>
  <c r="Z173" i="3"/>
  <c r="V251" i="3"/>
  <c r="V235" i="3"/>
  <c r="V219" i="3"/>
  <c r="V203" i="3"/>
  <c r="V187" i="3"/>
  <c r="V171" i="3"/>
  <c r="V155" i="3"/>
  <c r="V139" i="3"/>
  <c r="V123" i="3"/>
  <c r="X126" i="3"/>
  <c r="Z250" i="3"/>
  <c r="Z234" i="3"/>
  <c r="Z218" i="3"/>
  <c r="Z202" i="3"/>
  <c r="Z186" i="3"/>
  <c r="Z170" i="3"/>
  <c r="Z154" i="3"/>
  <c r="Z138" i="3"/>
  <c r="Z122" i="3"/>
  <c r="AB250" i="3"/>
  <c r="AB234" i="3"/>
  <c r="AB218" i="3"/>
  <c r="AB202" i="3"/>
  <c r="AB186" i="3"/>
  <c r="AB170" i="3"/>
  <c r="AB154" i="3"/>
  <c r="AB138" i="3"/>
  <c r="AB122" i="3"/>
  <c r="V174" i="3"/>
  <c r="AB173" i="3"/>
  <c r="R148" i="3"/>
  <c r="V250" i="3"/>
  <c r="V234" i="3"/>
  <c r="V218" i="3"/>
  <c r="V202" i="3"/>
  <c r="V186" i="3"/>
  <c r="V170" i="3"/>
  <c r="V154" i="3"/>
  <c r="V138" i="3"/>
  <c r="V122" i="3"/>
  <c r="Z249" i="3"/>
  <c r="Z233" i="3"/>
  <c r="Z217" i="3"/>
  <c r="Z201" i="3"/>
  <c r="Z185" i="3"/>
  <c r="Z169" i="3"/>
  <c r="Z153" i="3"/>
  <c r="Z137" i="3"/>
  <c r="Z121" i="3"/>
  <c r="AB249" i="3"/>
  <c r="AB233" i="3"/>
  <c r="AB217" i="3"/>
  <c r="AB201" i="3"/>
  <c r="AB185" i="3"/>
  <c r="AB169" i="3"/>
  <c r="AB153" i="3"/>
  <c r="AB137" i="3"/>
  <c r="AB121" i="3"/>
  <c r="V249" i="3"/>
  <c r="V233" i="3"/>
  <c r="V217" i="3"/>
  <c r="V201" i="3"/>
  <c r="V185" i="3"/>
  <c r="V169" i="3"/>
  <c r="V153" i="3"/>
  <c r="V137" i="3"/>
  <c r="V121" i="3"/>
  <c r="X122" i="3"/>
  <c r="Z248" i="3"/>
  <c r="Z232" i="3"/>
  <c r="Z216" i="3"/>
  <c r="Z200" i="3"/>
  <c r="Z184" i="3"/>
  <c r="Z168" i="3"/>
  <c r="Z152" i="3"/>
  <c r="Z136" i="3"/>
  <c r="Z120" i="3"/>
  <c r="AB248" i="3"/>
  <c r="AB232" i="3"/>
  <c r="AB216" i="3"/>
  <c r="AB200" i="3"/>
  <c r="AB184" i="3"/>
  <c r="AB168" i="3"/>
  <c r="AB152" i="3"/>
  <c r="AB136" i="3"/>
  <c r="AB120" i="3"/>
  <c r="R125" i="3"/>
  <c r="V248" i="3"/>
  <c r="V232" i="3"/>
  <c r="V216" i="3"/>
  <c r="V200" i="3"/>
  <c r="V184" i="3"/>
  <c r="V168" i="3"/>
  <c r="V152" i="3"/>
  <c r="V136" i="3"/>
  <c r="V120" i="3"/>
  <c r="Z247" i="3"/>
  <c r="Z231" i="3"/>
  <c r="Z215" i="3"/>
  <c r="Z199" i="3"/>
  <c r="Z183" i="3"/>
  <c r="Z167" i="3"/>
  <c r="Z151" i="3"/>
  <c r="Z135" i="3"/>
  <c r="Z119" i="3"/>
  <c r="AB247" i="3"/>
  <c r="AB231" i="3"/>
  <c r="AB215" i="3"/>
  <c r="AB199" i="3"/>
  <c r="AB183" i="3"/>
  <c r="AB167" i="3"/>
  <c r="AB151" i="3"/>
  <c r="AB135" i="3"/>
  <c r="AB119" i="3"/>
  <c r="AB253" i="3"/>
  <c r="R111" i="3"/>
  <c r="V247" i="3"/>
  <c r="V231" i="3"/>
  <c r="V215" i="3"/>
  <c r="V199" i="3"/>
  <c r="V183" i="3"/>
  <c r="V167" i="3"/>
  <c r="V151" i="3"/>
  <c r="V135" i="3"/>
  <c r="V119" i="3"/>
  <c r="X129" i="3"/>
  <c r="Z110" i="3"/>
  <c r="Z246" i="3"/>
  <c r="Z230" i="3"/>
  <c r="Z214" i="3"/>
  <c r="Z198" i="3"/>
  <c r="Z182" i="3"/>
  <c r="Z166" i="3"/>
  <c r="Z150" i="3"/>
  <c r="Z134" i="3"/>
  <c r="Z118" i="3"/>
  <c r="AB110" i="3"/>
  <c r="AB246" i="3"/>
  <c r="AB230" i="3"/>
  <c r="AB214" i="3"/>
  <c r="AB198" i="3"/>
  <c r="AB182" i="3"/>
  <c r="AB166" i="3"/>
  <c r="AB150" i="3"/>
  <c r="AB134" i="3"/>
  <c r="AB118" i="3"/>
  <c r="V254" i="3"/>
  <c r="AB221" i="3"/>
  <c r="R223" i="3"/>
  <c r="R224" i="3"/>
  <c r="T111" i="3"/>
  <c r="V110" i="3"/>
  <c r="V246" i="3"/>
  <c r="V230" i="3"/>
  <c r="V214" i="3"/>
  <c r="V198" i="3"/>
  <c r="V182" i="3"/>
  <c r="V166" i="3"/>
  <c r="V150" i="3"/>
  <c r="V134" i="3"/>
  <c r="V118" i="3"/>
  <c r="Z261" i="3"/>
  <c r="Z245" i="3"/>
  <c r="Z229" i="3"/>
  <c r="Z213" i="3"/>
  <c r="Z197" i="3"/>
  <c r="Z181" i="3"/>
  <c r="Z165" i="3"/>
  <c r="Z149" i="3"/>
  <c r="Z133" i="3"/>
  <c r="Z117" i="3"/>
  <c r="AB261" i="3"/>
  <c r="AB245" i="3"/>
  <c r="AB229" i="3"/>
  <c r="AB213" i="3"/>
  <c r="AB197" i="3"/>
  <c r="AB181" i="3"/>
  <c r="AB165" i="3"/>
  <c r="AB149" i="3"/>
  <c r="AB133" i="3"/>
  <c r="AB117" i="3"/>
  <c r="V142" i="3"/>
  <c r="AB205" i="3"/>
  <c r="V261" i="3"/>
  <c r="V245" i="3"/>
  <c r="V229" i="3"/>
  <c r="V213" i="3"/>
  <c r="V197" i="3"/>
  <c r="V181" i="3"/>
  <c r="V165" i="3"/>
  <c r="V149" i="3"/>
  <c r="V133" i="3"/>
  <c r="V117" i="3"/>
  <c r="Z260" i="3"/>
  <c r="Z244" i="3"/>
  <c r="Z228" i="3"/>
  <c r="Z212" i="3"/>
  <c r="Z196" i="3"/>
  <c r="Z180" i="3"/>
  <c r="Z164" i="3"/>
  <c r="Z148" i="3"/>
  <c r="Z132" i="3"/>
  <c r="Z116" i="3"/>
  <c r="AB260" i="3"/>
  <c r="AB244" i="3"/>
  <c r="AB228" i="3"/>
  <c r="AB212" i="3"/>
  <c r="AB196" i="3"/>
  <c r="AB180" i="3"/>
  <c r="AB164" i="3"/>
  <c r="AB148" i="3"/>
  <c r="AB132" i="3"/>
  <c r="AB116" i="3"/>
  <c r="V206" i="3"/>
  <c r="R147" i="3"/>
  <c r="V260" i="3"/>
  <c r="V244" i="3"/>
  <c r="V228" i="3"/>
  <c r="V212" i="3"/>
  <c r="V196" i="3"/>
  <c r="V180" i="3"/>
  <c r="V164" i="3"/>
  <c r="V148" i="3"/>
  <c r="V132" i="3"/>
  <c r="V116" i="3"/>
  <c r="Z259" i="3"/>
  <c r="Z243" i="3"/>
  <c r="Z227" i="3"/>
  <c r="Z211" i="3"/>
  <c r="Z195" i="3"/>
  <c r="Z179" i="3"/>
  <c r="Z163" i="3"/>
  <c r="Z147" i="3"/>
  <c r="Z131" i="3"/>
  <c r="Z115" i="3"/>
  <c r="AB259" i="3"/>
  <c r="AB243" i="3"/>
  <c r="AB227" i="3"/>
  <c r="AB211" i="3"/>
  <c r="AB195" i="3"/>
  <c r="AB179" i="3"/>
  <c r="AB163" i="3"/>
  <c r="AB147" i="3"/>
  <c r="AB131" i="3"/>
  <c r="AB115" i="3"/>
  <c r="R123" i="3"/>
  <c r="V259" i="3"/>
  <c r="V243" i="3"/>
  <c r="V227" i="3"/>
  <c r="V211" i="3"/>
  <c r="V195" i="3"/>
  <c r="V179" i="3"/>
  <c r="V163" i="3"/>
  <c r="V147" i="3"/>
  <c r="V131" i="3"/>
  <c r="V115" i="3"/>
  <c r="Z258" i="3"/>
  <c r="Z242" i="3"/>
  <c r="Z226" i="3"/>
  <c r="Z210" i="3"/>
  <c r="Z194" i="3"/>
  <c r="Z178" i="3"/>
  <c r="Z162" i="3"/>
  <c r="Z146" i="3"/>
  <c r="Z130" i="3"/>
  <c r="Z114" i="3"/>
  <c r="AB258" i="3"/>
  <c r="AB242" i="3"/>
  <c r="AB226" i="3"/>
  <c r="AB210" i="3"/>
  <c r="AB194" i="3"/>
  <c r="AB178" i="3"/>
  <c r="AB162" i="3"/>
  <c r="AB146" i="3"/>
  <c r="AB130" i="3"/>
  <c r="AB114" i="3"/>
  <c r="V126" i="3"/>
  <c r="AB189" i="3"/>
  <c r="R119" i="3"/>
  <c r="V258" i="3"/>
  <c r="V242" i="3"/>
  <c r="V226" i="3"/>
  <c r="V210" i="3"/>
  <c r="V194" i="3"/>
  <c r="V178" i="3"/>
  <c r="V162" i="3"/>
  <c r="V146" i="3"/>
  <c r="V130" i="3"/>
  <c r="V114" i="3"/>
  <c r="Z257" i="3"/>
  <c r="Z241" i="3"/>
  <c r="Z225" i="3"/>
  <c r="Z209" i="3"/>
  <c r="Z193" i="3"/>
  <c r="Z177" i="3"/>
  <c r="Z161" i="3"/>
  <c r="Z145" i="3"/>
  <c r="Z129" i="3"/>
  <c r="Z113" i="3"/>
  <c r="AB257" i="3"/>
  <c r="AB241" i="3"/>
  <c r="AB225" i="3"/>
  <c r="AB209" i="3"/>
  <c r="AB193" i="3"/>
  <c r="AB177" i="3"/>
  <c r="AB161" i="3"/>
  <c r="AB145" i="3"/>
  <c r="AB129" i="3"/>
  <c r="AB113" i="3"/>
  <c r="R115" i="3"/>
  <c r="V257" i="3"/>
  <c r="V241" i="3"/>
  <c r="V225" i="3"/>
  <c r="V209" i="3"/>
  <c r="V193" i="3"/>
  <c r="V177" i="3"/>
  <c r="V161" i="3"/>
  <c r="V145" i="3"/>
  <c r="V129" i="3"/>
  <c r="V113" i="3"/>
  <c r="X128" i="3"/>
  <c r="Z256" i="3"/>
  <c r="Z240" i="3"/>
  <c r="Z224" i="3"/>
  <c r="Z208" i="3"/>
  <c r="Z192" i="3"/>
  <c r="Z176" i="3"/>
  <c r="Z160" i="3"/>
  <c r="Z144" i="3"/>
  <c r="Z128" i="3"/>
  <c r="Z112" i="3"/>
  <c r="AB256" i="3"/>
  <c r="AB240" i="3"/>
  <c r="AB224" i="3"/>
  <c r="AB208" i="3"/>
  <c r="AB192" i="3"/>
  <c r="AB176" i="3"/>
  <c r="AB160" i="3"/>
  <c r="AB144" i="3"/>
  <c r="AB128" i="3"/>
  <c r="AB112" i="3"/>
  <c r="V256" i="3"/>
  <c r="V240" i="3"/>
  <c r="V224" i="3"/>
  <c r="V208" i="3"/>
  <c r="V192" i="3"/>
  <c r="V176" i="3"/>
  <c r="V160" i="3"/>
  <c r="V144" i="3"/>
  <c r="V128" i="3"/>
  <c r="X139" i="3"/>
  <c r="Z255" i="3"/>
  <c r="Z239" i="3"/>
  <c r="Z223" i="3"/>
  <c r="Z207" i="3"/>
  <c r="Z191" i="3"/>
  <c r="Z175" i="3"/>
  <c r="Z159" i="3"/>
  <c r="Z143" i="3"/>
  <c r="Z127" i="3"/>
  <c r="AB255" i="3"/>
  <c r="AB239" i="3"/>
  <c r="AB223" i="3"/>
  <c r="AB207" i="3"/>
  <c r="AB191" i="3"/>
  <c r="AB175" i="3"/>
  <c r="AB159" i="3"/>
  <c r="AB143" i="3"/>
  <c r="AB127" i="3"/>
  <c r="X256" i="3"/>
  <c r="X224" i="3"/>
  <c r="X192" i="3"/>
  <c r="X160" i="3"/>
  <c r="X124" i="3"/>
  <c r="X254" i="3"/>
  <c r="X222" i="3"/>
  <c r="X190" i="3"/>
  <c r="X158" i="3"/>
  <c r="X253" i="3"/>
  <c r="X221" i="3"/>
  <c r="X189" i="3"/>
  <c r="X156" i="3"/>
  <c r="X252" i="3"/>
  <c r="X220" i="3"/>
  <c r="X188" i="3"/>
  <c r="X155" i="3"/>
  <c r="X121" i="3"/>
  <c r="X251" i="3"/>
  <c r="X219" i="3"/>
  <c r="X187" i="3"/>
  <c r="X154" i="3"/>
  <c r="X113" i="3"/>
  <c r="X250" i="3"/>
  <c r="X218" i="3"/>
  <c r="X186" i="3"/>
  <c r="X153" i="3"/>
  <c r="X112" i="3"/>
  <c r="X249" i="3"/>
  <c r="X217" i="3"/>
  <c r="X185" i="3"/>
  <c r="X145" i="3"/>
  <c r="X241" i="3"/>
  <c r="X209" i="3"/>
  <c r="X177" i="3"/>
  <c r="X144" i="3"/>
  <c r="X240" i="3"/>
  <c r="X208" i="3"/>
  <c r="X176" i="3"/>
  <c r="X142" i="3"/>
  <c r="X238" i="3"/>
  <c r="X206" i="3"/>
  <c r="X174" i="3"/>
  <c r="X140" i="3"/>
  <c r="X237" i="3"/>
  <c r="X205" i="3"/>
  <c r="X173" i="3"/>
  <c r="X236" i="3"/>
  <c r="X204" i="3"/>
  <c r="X172" i="3"/>
  <c r="X138" i="3"/>
  <c r="X235" i="3"/>
  <c r="X203" i="3"/>
  <c r="X171" i="3"/>
  <c r="X137" i="3"/>
  <c r="X234" i="3"/>
  <c r="X170" i="3"/>
  <c r="X233" i="3"/>
  <c r="X201" i="3"/>
  <c r="X169" i="3"/>
  <c r="X157" i="3"/>
  <c r="X141" i="3"/>
  <c r="X125" i="3"/>
  <c r="X248" i="3"/>
  <c r="X232" i="3"/>
  <c r="X216" i="3"/>
  <c r="X200" i="3"/>
  <c r="X184" i="3"/>
  <c r="X168" i="3"/>
  <c r="X152" i="3"/>
  <c r="X136" i="3"/>
  <c r="X120" i="3"/>
  <c r="X247" i="3"/>
  <c r="X231" i="3"/>
  <c r="X215" i="3"/>
  <c r="X199" i="3"/>
  <c r="X183" i="3"/>
  <c r="X167" i="3"/>
  <c r="X151" i="3"/>
  <c r="X135" i="3"/>
  <c r="X119" i="3"/>
  <c r="X110" i="3"/>
  <c r="X246" i="3"/>
  <c r="X230" i="3"/>
  <c r="X214" i="3"/>
  <c r="X198" i="3"/>
  <c r="X182" i="3"/>
  <c r="X166" i="3"/>
  <c r="X150" i="3"/>
  <c r="X134" i="3"/>
  <c r="X118" i="3"/>
  <c r="X261" i="3"/>
  <c r="X245" i="3"/>
  <c r="X229" i="3"/>
  <c r="X213" i="3"/>
  <c r="X197" i="3"/>
  <c r="X181" i="3"/>
  <c r="X165" i="3"/>
  <c r="X149" i="3"/>
  <c r="X133" i="3"/>
  <c r="X117" i="3"/>
  <c r="X260" i="3"/>
  <c r="X244" i="3"/>
  <c r="X228" i="3"/>
  <c r="X212" i="3"/>
  <c r="X196" i="3"/>
  <c r="X180" i="3"/>
  <c r="X164" i="3"/>
  <c r="X148" i="3"/>
  <c r="X132" i="3"/>
  <c r="X116" i="3"/>
  <c r="X259" i="3"/>
  <c r="X243" i="3"/>
  <c r="X227" i="3"/>
  <c r="X211" i="3"/>
  <c r="X195" i="3"/>
  <c r="X179" i="3"/>
  <c r="X163" i="3"/>
  <c r="X147" i="3"/>
  <c r="X131" i="3"/>
  <c r="X115" i="3"/>
  <c r="X258" i="3"/>
  <c r="X242" i="3"/>
  <c r="X226" i="3"/>
  <c r="X210" i="3"/>
  <c r="X194" i="3"/>
  <c r="X178" i="3"/>
  <c r="X162" i="3"/>
  <c r="X146" i="3"/>
  <c r="X130" i="3"/>
  <c r="X114" i="3"/>
  <c r="X255" i="3"/>
  <c r="X239" i="3"/>
  <c r="X223" i="3"/>
  <c r="X207" i="3"/>
  <c r="X191" i="3"/>
  <c r="X175" i="3"/>
  <c r="X159" i="3"/>
  <c r="X143" i="3"/>
  <c r="X127" i="3"/>
  <c r="T143" i="3"/>
  <c r="T121" i="3"/>
  <c r="T117" i="3"/>
  <c r="T112" i="3"/>
  <c r="T129" i="3"/>
  <c r="T133" i="3"/>
  <c r="T110" i="3"/>
  <c r="T125" i="3"/>
  <c r="T124" i="3"/>
  <c r="R243" i="3"/>
  <c r="R221" i="3"/>
  <c r="R196" i="3"/>
  <c r="R173" i="3"/>
  <c r="R146" i="3"/>
  <c r="R121" i="3"/>
  <c r="R244" i="3"/>
  <c r="R242" i="3"/>
  <c r="R219" i="3"/>
  <c r="R195" i="3"/>
  <c r="R171" i="3"/>
  <c r="R145" i="3"/>
  <c r="R241" i="3"/>
  <c r="R217" i="3"/>
  <c r="R194" i="3"/>
  <c r="R169" i="3"/>
  <c r="R144" i="3"/>
  <c r="R116" i="3"/>
  <c r="R260" i="3"/>
  <c r="R240" i="3"/>
  <c r="R216" i="3"/>
  <c r="R193" i="3"/>
  <c r="R167" i="3"/>
  <c r="R143" i="3"/>
  <c r="R259" i="3"/>
  <c r="R239" i="3"/>
  <c r="R215" i="3"/>
  <c r="R192" i="3"/>
  <c r="R164" i="3"/>
  <c r="R141" i="3"/>
  <c r="R114" i="3"/>
  <c r="R258" i="3"/>
  <c r="R237" i="3"/>
  <c r="R212" i="3"/>
  <c r="R191" i="3"/>
  <c r="R163" i="3"/>
  <c r="R139" i="3"/>
  <c r="R257" i="3"/>
  <c r="R235" i="3"/>
  <c r="R211" i="3"/>
  <c r="R189" i="3"/>
  <c r="R162" i="3"/>
  <c r="R137" i="3"/>
  <c r="R117" i="3"/>
  <c r="R256" i="3"/>
  <c r="R233" i="3"/>
  <c r="R210" i="3"/>
  <c r="R187" i="3"/>
  <c r="R161" i="3"/>
  <c r="R135" i="3"/>
  <c r="R255" i="3"/>
  <c r="R232" i="3"/>
  <c r="R209" i="3"/>
  <c r="R185" i="3"/>
  <c r="R160" i="3"/>
  <c r="R132" i="3"/>
  <c r="R253" i="3"/>
  <c r="R231" i="3"/>
  <c r="R208" i="3"/>
  <c r="R183" i="3"/>
  <c r="R159" i="3"/>
  <c r="R131" i="3"/>
  <c r="R199" i="3"/>
  <c r="R252" i="3"/>
  <c r="R228" i="3"/>
  <c r="R207" i="3"/>
  <c r="R180" i="3"/>
  <c r="R157" i="3"/>
  <c r="R130" i="3"/>
  <c r="R251" i="3"/>
  <c r="R227" i="3"/>
  <c r="R205" i="3"/>
  <c r="R179" i="3"/>
  <c r="R155" i="3"/>
  <c r="R129" i="3"/>
  <c r="R175" i="3"/>
  <c r="R249" i="3"/>
  <c r="R226" i="3"/>
  <c r="R203" i="3"/>
  <c r="R178" i="3"/>
  <c r="R153" i="3"/>
  <c r="R128" i="3"/>
  <c r="R248" i="3"/>
  <c r="R225" i="3"/>
  <c r="R201" i="3"/>
  <c r="R177" i="3"/>
  <c r="R151" i="3"/>
  <c r="R127" i="3"/>
  <c r="R247" i="3"/>
  <c r="R200" i="3"/>
  <c r="R176" i="3"/>
  <c r="R254" i="3"/>
  <c r="R238" i="3"/>
  <c r="R222" i="3"/>
  <c r="R206" i="3"/>
  <c r="R190" i="3"/>
  <c r="R174" i="3"/>
  <c r="R158" i="3"/>
  <c r="R142" i="3"/>
  <c r="R126" i="3"/>
  <c r="R236" i="3"/>
  <c r="R220" i="3"/>
  <c r="R204" i="3"/>
  <c r="R188" i="3"/>
  <c r="R172" i="3"/>
  <c r="R156" i="3"/>
  <c r="R140" i="3"/>
  <c r="R124" i="3"/>
  <c r="R250" i="3"/>
  <c r="R234" i="3"/>
  <c r="R218" i="3"/>
  <c r="R202" i="3"/>
  <c r="R186" i="3"/>
  <c r="R170" i="3"/>
  <c r="R154" i="3"/>
  <c r="R138" i="3"/>
  <c r="R122" i="3"/>
  <c r="R184" i="3"/>
  <c r="R168" i="3"/>
  <c r="R152" i="3"/>
  <c r="R136" i="3"/>
  <c r="R120" i="3"/>
  <c r="R110" i="3"/>
  <c r="R246" i="3"/>
  <c r="R230" i="3"/>
  <c r="R214" i="3"/>
  <c r="R198" i="3"/>
  <c r="R182" i="3"/>
  <c r="R166" i="3"/>
  <c r="R150" i="3"/>
  <c r="R134" i="3"/>
  <c r="R118" i="3"/>
  <c r="R261" i="3"/>
  <c r="R245" i="3"/>
  <c r="R229" i="3"/>
  <c r="R213" i="3"/>
  <c r="R197" i="3"/>
  <c r="R181" i="3"/>
  <c r="R165" i="3"/>
  <c r="R149" i="3"/>
  <c r="R133" i="3"/>
  <c r="T249" i="3"/>
  <c r="T222" i="3"/>
  <c r="T192" i="3"/>
  <c r="T161" i="3"/>
  <c r="T126" i="3"/>
  <c r="T246" i="3"/>
  <c r="T221" i="3"/>
  <c r="T191" i="3"/>
  <c r="T159" i="3"/>
  <c r="T245" i="3"/>
  <c r="T220" i="3"/>
  <c r="T190" i="3"/>
  <c r="T158" i="3"/>
  <c r="T241" i="3"/>
  <c r="T218" i="3"/>
  <c r="T189" i="3"/>
  <c r="T157" i="3"/>
  <c r="T240" i="3"/>
  <c r="T217" i="3"/>
  <c r="T188" i="3"/>
  <c r="T156" i="3"/>
  <c r="T239" i="3"/>
  <c r="T213" i="3"/>
  <c r="T186" i="3"/>
  <c r="T153" i="3"/>
  <c r="T113" i="3"/>
  <c r="T193" i="3"/>
  <c r="T238" i="3"/>
  <c r="T209" i="3"/>
  <c r="T185" i="3"/>
  <c r="T149" i="3"/>
  <c r="T127" i="3"/>
  <c r="T237" i="3"/>
  <c r="T208" i="3"/>
  <c r="T181" i="3"/>
  <c r="T145" i="3"/>
  <c r="T261" i="3"/>
  <c r="T236" i="3"/>
  <c r="T207" i="3"/>
  <c r="T177" i="3"/>
  <c r="T257" i="3"/>
  <c r="T234" i="3"/>
  <c r="T206" i="3"/>
  <c r="T176" i="3"/>
  <c r="T142" i="3"/>
  <c r="T256" i="3"/>
  <c r="T233" i="3"/>
  <c r="T205" i="3"/>
  <c r="T175" i="3"/>
  <c r="T141" i="3"/>
  <c r="T165" i="3"/>
  <c r="T255" i="3"/>
  <c r="T230" i="3"/>
  <c r="T204" i="3"/>
  <c r="T174" i="3"/>
  <c r="T140" i="3"/>
  <c r="T250" i="3"/>
  <c r="T254" i="3"/>
  <c r="T229" i="3"/>
  <c r="T202" i="3"/>
  <c r="T173" i="3"/>
  <c r="T137" i="3"/>
  <c r="T223" i="3"/>
  <c r="T253" i="3"/>
  <c r="T225" i="3"/>
  <c r="T201" i="3"/>
  <c r="T172" i="3"/>
  <c r="T252" i="3"/>
  <c r="T224" i="3"/>
  <c r="T197" i="3"/>
  <c r="T169" i="3"/>
  <c r="T251" i="3"/>
  <c r="T235" i="3"/>
  <c r="T219" i="3"/>
  <c r="T203" i="3"/>
  <c r="T187" i="3"/>
  <c r="T171" i="3"/>
  <c r="T155" i="3"/>
  <c r="T139" i="3"/>
  <c r="T123" i="3"/>
  <c r="T170" i="3"/>
  <c r="T154" i="3"/>
  <c r="T138" i="3"/>
  <c r="T122" i="3"/>
  <c r="T248" i="3"/>
  <c r="T232" i="3"/>
  <c r="T216" i="3"/>
  <c r="T200" i="3"/>
  <c r="T184" i="3"/>
  <c r="T168" i="3"/>
  <c r="T152" i="3"/>
  <c r="T136" i="3"/>
  <c r="T120" i="3"/>
  <c r="T247" i="3"/>
  <c r="T231" i="3"/>
  <c r="T215" i="3"/>
  <c r="T199" i="3"/>
  <c r="T183" i="3"/>
  <c r="T167" i="3"/>
  <c r="T151" i="3"/>
  <c r="T135" i="3"/>
  <c r="T119" i="3"/>
  <c r="T214" i="3"/>
  <c r="T198" i="3"/>
  <c r="T182" i="3"/>
  <c r="T166" i="3"/>
  <c r="T150" i="3"/>
  <c r="T134" i="3"/>
  <c r="T118" i="3"/>
  <c r="T260" i="3"/>
  <c r="T244" i="3"/>
  <c r="T228" i="3"/>
  <c r="T212" i="3"/>
  <c r="T196" i="3"/>
  <c r="T180" i="3"/>
  <c r="T164" i="3"/>
  <c r="T148" i="3"/>
  <c r="T132" i="3"/>
  <c r="T116" i="3"/>
  <c r="T259" i="3"/>
  <c r="T243" i="3"/>
  <c r="T227" i="3"/>
  <c r="T211" i="3"/>
  <c r="T195" i="3"/>
  <c r="T179" i="3"/>
  <c r="T163" i="3"/>
  <c r="T147" i="3"/>
  <c r="T131" i="3"/>
  <c r="T115" i="3"/>
  <c r="T258" i="3"/>
  <c r="T242" i="3"/>
  <c r="T226" i="3"/>
  <c r="T210" i="3"/>
  <c r="T194" i="3"/>
  <c r="T178" i="3"/>
  <c r="T162" i="3"/>
  <c r="T146" i="3"/>
  <c r="T130" i="3"/>
  <c r="T114" i="3"/>
  <c r="T160" i="3"/>
  <c r="T144" i="3"/>
  <c r="T128" i="3"/>
  <c r="P114" i="3"/>
  <c r="P111" i="3"/>
  <c r="P120" i="3"/>
  <c r="P124" i="3"/>
  <c r="P123" i="3"/>
  <c r="P122" i="3"/>
  <c r="P121" i="3"/>
  <c r="P119" i="3"/>
  <c r="P110" i="3"/>
  <c r="P118" i="3"/>
  <c r="P117" i="3"/>
  <c r="P116" i="3"/>
  <c r="P115" i="3"/>
  <c r="P113" i="3"/>
  <c r="P112" i="3"/>
  <c r="A176" i="13" l="1"/>
  <c r="D261" i="3"/>
  <c r="A175" i="13"/>
  <c r="D260" i="3"/>
  <c r="F261" i="3" s="1"/>
  <c r="G261" i="3" l="1"/>
  <c r="I261" i="3" s="1"/>
  <c r="A174" i="13" l="1"/>
  <c r="D259" i="3"/>
  <c r="F260" i="3" s="1"/>
  <c r="G260" i="3" l="1"/>
  <c r="I260" i="3" l="1"/>
  <c r="A173" i="13"/>
  <c r="D258" i="3"/>
  <c r="F259" i="3" s="1"/>
  <c r="G259" i="3" l="1"/>
  <c r="I259" i="3" l="1"/>
  <c r="A172" i="13"/>
  <c r="D257" i="3"/>
  <c r="F258" i="3" s="1"/>
  <c r="A171" i="13"/>
  <c r="D256" i="3"/>
  <c r="F257" i="3" s="1"/>
  <c r="G257" i="3" s="1"/>
  <c r="G258" i="3" l="1"/>
  <c r="I257" i="3"/>
  <c r="I258" i="3" l="1"/>
  <c r="A170" i="13"/>
  <c r="D255" i="3"/>
  <c r="F256" i="3" s="1"/>
  <c r="A169" i="13"/>
  <c r="D254" i="3"/>
  <c r="F255" i="3" s="1"/>
  <c r="G255" i="3" s="1"/>
  <c r="G256" i="3" l="1"/>
  <c r="I255" i="3"/>
  <c r="I256" i="3" l="1"/>
  <c r="A168" i="13" l="1"/>
  <c r="A167" i="13"/>
  <c r="D253" i="3"/>
  <c r="F254" i="3" s="1"/>
  <c r="G254" i="3" l="1"/>
  <c r="I254" i="3" l="1"/>
  <c r="A166" i="13"/>
  <c r="D252" i="3"/>
  <c r="F253" i="3" s="1"/>
  <c r="G253" i="3" l="1"/>
  <c r="A165" i="13"/>
  <c r="D251" i="3"/>
  <c r="F252" i="3" s="1"/>
  <c r="G252" i="3" s="1"/>
  <c r="I253" i="3" l="1"/>
  <c r="I252" i="3"/>
  <c r="A164" i="13" l="1"/>
  <c r="D250" i="3"/>
  <c r="F251" i="3" s="1"/>
  <c r="G251" i="3" l="1"/>
  <c r="I251" i="3" l="1"/>
  <c r="A163" i="13"/>
  <c r="D249" i="3"/>
  <c r="F250" i="3" s="1"/>
  <c r="G250" i="3" l="1"/>
  <c r="A162" i="13"/>
  <c r="D248" i="3"/>
  <c r="F249" i="3" s="1"/>
  <c r="I250" i="3" l="1"/>
  <c r="G249" i="3"/>
  <c r="A161" i="13"/>
  <c r="D247" i="3"/>
  <c r="F248" i="3" s="1"/>
  <c r="G248" i="3" s="1"/>
  <c r="I249" i="3" l="1"/>
  <c r="I248" i="3"/>
  <c r="A160" i="13" l="1"/>
  <c r="D246" i="3"/>
  <c r="F247" i="3" s="1"/>
  <c r="A159" i="13"/>
  <c r="D245" i="3"/>
  <c r="F246" i="3" s="1"/>
  <c r="G246" i="3" s="1"/>
  <c r="A158" i="13"/>
  <c r="D244" i="3"/>
  <c r="F245" i="3" s="1"/>
  <c r="A157" i="13"/>
  <c r="D243" i="3"/>
  <c r="F244" i="3" s="1"/>
  <c r="G244" i="3" s="1"/>
  <c r="A156" i="13"/>
  <c r="D242" i="3"/>
  <c r="F243" i="3" s="1"/>
  <c r="G243" i="3" s="1"/>
  <c r="A155" i="13"/>
  <c r="D241" i="3"/>
  <c r="F242" i="3" s="1"/>
  <c r="G242" i="3" s="1"/>
  <c r="A154" i="13"/>
  <c r="D240" i="3"/>
  <c r="F241" i="3" s="1"/>
  <c r="G241" i="3" s="1"/>
  <c r="A153" i="13"/>
  <c r="D239" i="3"/>
  <c r="A152" i="13"/>
  <c r="F240" i="3" l="1"/>
  <c r="G240" i="3" s="1"/>
  <c r="G247" i="3"/>
  <c r="G245" i="3"/>
  <c r="I246" i="3"/>
  <c r="I245" i="3"/>
  <c r="I244" i="3"/>
  <c r="I243" i="3"/>
  <c r="I242" i="3"/>
  <c r="I241" i="3"/>
  <c r="I240" i="3"/>
  <c r="D238" i="3"/>
  <c r="A151" i="13"/>
  <c r="D237" i="3"/>
  <c r="A150" i="13"/>
  <c r="D236" i="3"/>
  <c r="D235" i="3"/>
  <c r="F239" i="3" l="1"/>
  <c r="G239" i="3" s="1"/>
  <c r="F238" i="3"/>
  <c r="G238" i="3" s="1"/>
  <c r="I238" i="3" s="1"/>
  <c r="F237" i="3"/>
  <c r="G237" i="3" s="1"/>
  <c r="I237" i="3" s="1"/>
  <c r="F236" i="3"/>
  <c r="G236" i="3" s="1"/>
  <c r="I236" i="3" s="1"/>
  <c r="I247" i="3"/>
  <c r="A149" i="13"/>
  <c r="D234" i="3"/>
  <c r="A148" i="13"/>
  <c r="D233" i="3"/>
  <c r="A147" i="13"/>
  <c r="D232" i="3"/>
  <c r="A146" i="13"/>
  <c r="D231" i="3"/>
  <c r="F232" i="3" s="1"/>
  <c r="G232" i="3" s="1"/>
  <c r="A145" i="13"/>
  <c r="D230" i="3"/>
  <c r="A144" i="13"/>
  <c r="D229" i="3"/>
  <c r="A143" i="13"/>
  <c r="D228" i="3"/>
  <c r="A142" i="13"/>
  <c r="D227" i="3"/>
  <c r="A141" i="13"/>
  <c r="D226" i="3"/>
  <c r="A140" i="13"/>
  <c r="D225" i="3"/>
  <c r="A139" i="13"/>
  <c r="D224" i="3"/>
  <c r="A138" i="13"/>
  <c r="D223" i="3"/>
  <c r="A137" i="13"/>
  <c r="D222" i="3"/>
  <c r="A136" i="13"/>
  <c r="D221" i="3"/>
  <c r="A135" i="13"/>
  <c r="D220" i="3"/>
  <c r="A134" i="13"/>
  <c r="D219" i="3"/>
  <c r="A133" i="13"/>
  <c r="D218" i="3"/>
  <c r="A132" i="13"/>
  <c r="D217" i="3"/>
  <c r="A131" i="13"/>
  <c r="D216" i="3"/>
  <c r="A130" i="13"/>
  <c r="D215" i="3"/>
  <c r="A129" i="13"/>
  <c r="D214" i="3"/>
  <c r="D213" i="3"/>
  <c r="A128" i="13"/>
  <c r="A127" i="13"/>
  <c r="D212" i="3"/>
  <c r="A126" i="13"/>
  <c r="D211" i="3"/>
  <c r="A125" i="13"/>
  <c r="D210" i="3"/>
  <c r="A124" i="13"/>
  <c r="D209" i="3"/>
  <c r="A123" i="13"/>
  <c r="D208" i="3"/>
  <c r="A122" i="13"/>
  <c r="D207" i="3"/>
  <c r="A121" i="13"/>
  <c r="D206" i="3"/>
  <c r="A120" i="13"/>
  <c r="D205" i="3"/>
  <c r="A119" i="13"/>
  <c r="D204" i="3"/>
  <c r="I239" i="3" l="1"/>
  <c r="F233" i="3"/>
  <c r="G233" i="3" s="1"/>
  <c r="I233" i="3" s="1"/>
  <c r="F235" i="3"/>
  <c r="G235" i="3" s="1"/>
  <c r="F234" i="3"/>
  <c r="G234" i="3" s="1"/>
  <c r="F231" i="3"/>
  <c r="G231" i="3" s="1"/>
  <c r="I231" i="3" s="1"/>
  <c r="F230" i="3"/>
  <c r="G230" i="3" s="1"/>
  <c r="F229" i="3"/>
  <c r="G229" i="3" s="1"/>
  <c r="F228" i="3"/>
  <c r="G228" i="3" s="1"/>
  <c r="I228" i="3" s="1"/>
  <c r="F227" i="3"/>
  <c r="G227" i="3" s="1"/>
  <c r="F226" i="3"/>
  <c r="G226" i="3" s="1"/>
  <c r="I226" i="3" s="1"/>
  <c r="F225" i="3"/>
  <c r="F224" i="3"/>
  <c r="G224" i="3" s="1"/>
  <c r="F223" i="3"/>
  <c r="G223" i="3" s="1"/>
  <c r="I223" i="3" s="1"/>
  <c r="F222" i="3"/>
  <c r="G222" i="3" s="1"/>
  <c r="F221" i="3"/>
  <c r="G221" i="3" s="1"/>
  <c r="I221" i="3" s="1"/>
  <c r="F220" i="3"/>
  <c r="F219" i="3"/>
  <c r="G219" i="3" s="1"/>
  <c r="F218" i="3"/>
  <c r="G218" i="3" s="1"/>
  <c r="F217" i="3"/>
  <c r="G217" i="3" s="1"/>
  <c r="I217" i="3" s="1"/>
  <c r="F216" i="3"/>
  <c r="G216" i="3" s="1"/>
  <c r="F215" i="3"/>
  <c r="G215" i="3" s="1"/>
  <c r="F214" i="3"/>
  <c r="G214" i="3" s="1"/>
  <c r="F213" i="3"/>
  <c r="G213" i="3" s="1"/>
  <c r="F212" i="3"/>
  <c r="G212" i="3" s="1"/>
  <c r="I212" i="3" s="1"/>
  <c r="F211" i="3"/>
  <c r="G211" i="3" s="1"/>
  <c r="F210" i="3"/>
  <c r="F209" i="3"/>
  <c r="G209" i="3" s="1"/>
  <c r="I209" i="3" s="1"/>
  <c r="F208" i="3"/>
  <c r="G208" i="3" s="1"/>
  <c r="F207" i="3"/>
  <c r="G207" i="3" s="1"/>
  <c r="F205" i="3"/>
  <c r="F206" i="3"/>
  <c r="G206" i="3" s="1"/>
  <c r="I232" i="3"/>
  <c r="A118" i="13"/>
  <c r="D203" i="3"/>
  <c r="A117" i="13"/>
  <c r="D202" i="3"/>
  <c r="A116" i="13"/>
  <c r="D201" i="3"/>
  <c r="A115" i="13"/>
  <c r="D200" i="3"/>
  <c r="A114" i="13"/>
  <c r="D199" i="3"/>
  <c r="A113" i="13"/>
  <c r="D198" i="3"/>
  <c r="A112" i="13"/>
  <c r="D197" i="3"/>
  <c r="A111" i="13"/>
  <c r="D196" i="3"/>
  <c r="A110" i="13"/>
  <c r="D195" i="3"/>
  <c r="A109" i="13"/>
  <c r="D194" i="3"/>
  <c r="A108" i="13"/>
  <c r="D193" i="3"/>
  <c r="A107" i="13"/>
  <c r="B191" i="3"/>
  <c r="O190" i="3" s="1"/>
  <c r="A106" i="13"/>
  <c r="A105" i="13"/>
  <c r="D190" i="3"/>
  <c r="A104" i="13"/>
  <c r="D189" i="3"/>
  <c r="A103" i="13"/>
  <c r="D188" i="3"/>
  <c r="A102" i="13"/>
  <c r="D187" i="3"/>
  <c r="A101" i="13"/>
  <c r="D186" i="3"/>
  <c r="A100" i="13"/>
  <c r="D185" i="3"/>
  <c r="A99" i="13"/>
  <c r="D184" i="3"/>
  <c r="A98" i="13"/>
  <c r="D183" i="3"/>
  <c r="A97" i="13"/>
  <c r="D182" i="3"/>
  <c r="A96" i="13"/>
  <c r="D181" i="3"/>
  <c r="A95" i="13"/>
  <c r="D180" i="3"/>
  <c r="A94" i="13"/>
  <c r="D179" i="3"/>
  <c r="A93" i="13"/>
  <c r="D178" i="3"/>
  <c r="A92" i="13"/>
  <c r="D177" i="3"/>
  <c r="A91" i="13"/>
  <c r="D176" i="3"/>
  <c r="A90" i="13"/>
  <c r="D175" i="3"/>
  <c r="A89" i="13"/>
  <c r="D174" i="3"/>
  <c r="A88" i="13"/>
  <c r="D173" i="3"/>
  <c r="A87" i="13"/>
  <c r="D172" i="3"/>
  <c r="F173" i="3" s="1"/>
  <c r="G173" i="3" s="1"/>
  <c r="A86" i="13"/>
  <c r="D171" i="3"/>
  <c r="F172" i="3" s="1"/>
  <c r="G172" i="3" s="1"/>
  <c r="A85" i="13"/>
  <c r="D170" i="3"/>
  <c r="A84" i="13"/>
  <c r="D169" i="3"/>
  <c r="A83" i="13"/>
  <c r="D168" i="3"/>
  <c r="A82" i="13"/>
  <c r="A81" i="13"/>
  <c r="D167" i="3"/>
  <c r="D165" i="3"/>
  <c r="D166" i="3"/>
  <c r="A80" i="13"/>
  <c r="A79" i="13"/>
  <c r="D164" i="3"/>
  <c r="A78" i="13"/>
  <c r="D163" i="3"/>
  <c r="A77" i="13"/>
  <c r="D162" i="3"/>
  <c r="A76" i="13"/>
  <c r="D161" i="3"/>
  <c r="A75" i="13"/>
  <c r="D160" i="3"/>
  <c r="A74" i="13"/>
  <c r="D159" i="3"/>
  <c r="A73" i="13"/>
  <c r="D158" i="3"/>
  <c r="A72" i="13"/>
  <c r="D157" i="3"/>
  <c r="A71" i="13"/>
  <c r="D156" i="3"/>
  <c r="A70" i="13"/>
  <c r="D155" i="3"/>
  <c r="A69" i="13"/>
  <c r="D154" i="3"/>
  <c r="A68" i="13"/>
  <c r="D153" i="3"/>
  <c r="A67" i="13"/>
  <c r="D152" i="3"/>
  <c r="B151" i="3"/>
  <c r="O150" i="3" s="1"/>
  <c r="A66" i="13"/>
  <c r="A65" i="13"/>
  <c r="D150" i="3"/>
  <c r="A64" i="13"/>
  <c r="D149" i="3"/>
  <c r="A63" i="13"/>
  <c r="D148" i="3"/>
  <c r="A62" i="13"/>
  <c r="D147" i="3"/>
  <c r="A61" i="13"/>
  <c r="D146" i="3"/>
  <c r="A60" i="13"/>
  <c r="D145" i="3"/>
  <c r="A59" i="13"/>
  <c r="D144" i="3"/>
  <c r="A58" i="13"/>
  <c r="D143" i="3"/>
  <c r="A57" i="13"/>
  <c r="D142" i="3"/>
  <c r="A56" i="13"/>
  <c r="B140" i="3"/>
  <c r="O139" i="3" s="1"/>
  <c r="A55" i="13"/>
  <c r="A54" i="13"/>
  <c r="D139" i="3"/>
  <c r="I219" i="3" l="1"/>
  <c r="I222" i="3"/>
  <c r="I229" i="3"/>
  <c r="I234" i="3"/>
  <c r="F171" i="3"/>
  <c r="G171" i="3" s="1"/>
  <c r="I171" i="3" s="1"/>
  <c r="G225" i="3"/>
  <c r="F170" i="3"/>
  <c r="G170" i="3" s="1"/>
  <c r="I170" i="3" s="1"/>
  <c r="F169" i="3"/>
  <c r="G169" i="3" s="1"/>
  <c r="F168" i="3"/>
  <c r="G168" i="3" s="1"/>
  <c r="I168" i="3" s="1"/>
  <c r="I227" i="3"/>
  <c r="F167" i="3"/>
  <c r="G167" i="3" s="1"/>
  <c r="I167" i="3" s="1"/>
  <c r="F166" i="3"/>
  <c r="G166" i="3" s="1"/>
  <c r="I166" i="3" s="1"/>
  <c r="F165" i="3"/>
  <c r="G165" i="3" s="1"/>
  <c r="I165" i="3" s="1"/>
  <c r="G220" i="3"/>
  <c r="I220" i="3" s="1"/>
  <c r="I224" i="3"/>
  <c r="F164" i="3"/>
  <c r="G164" i="3" s="1"/>
  <c r="I164" i="3" s="1"/>
  <c r="F163" i="3"/>
  <c r="G163" i="3" s="1"/>
  <c r="I163" i="3" s="1"/>
  <c r="F162" i="3"/>
  <c r="G162" i="3" s="1"/>
  <c r="I218" i="3"/>
  <c r="F161" i="3"/>
  <c r="G161" i="3" s="1"/>
  <c r="F160" i="3"/>
  <c r="G160" i="3" s="1"/>
  <c r="I160" i="3" s="1"/>
  <c r="F159" i="3"/>
  <c r="G159" i="3" s="1"/>
  <c r="F158" i="3"/>
  <c r="G158" i="3" s="1"/>
  <c r="I158" i="3" s="1"/>
  <c r="G210" i="3"/>
  <c r="G205" i="3"/>
  <c r="I205" i="3" s="1"/>
  <c r="I215" i="3"/>
  <c r="I230" i="3"/>
  <c r="I235" i="3"/>
  <c r="I216" i="3"/>
  <c r="F157" i="3"/>
  <c r="G157" i="3" s="1"/>
  <c r="I157" i="3" s="1"/>
  <c r="F156" i="3"/>
  <c r="G156" i="3" s="1"/>
  <c r="I156" i="3" s="1"/>
  <c r="F155" i="3"/>
  <c r="G155" i="3" s="1"/>
  <c r="I213" i="3"/>
  <c r="I214" i="3"/>
  <c r="F154" i="3"/>
  <c r="G154" i="3" s="1"/>
  <c r="I154" i="3" s="1"/>
  <c r="F153" i="3"/>
  <c r="G153" i="3" s="1"/>
  <c r="I153" i="3" s="1"/>
  <c r="I211" i="3"/>
  <c r="I208" i="3"/>
  <c r="F150" i="3"/>
  <c r="G150" i="3" s="1"/>
  <c r="F149" i="3"/>
  <c r="G149" i="3" s="1"/>
  <c r="I207" i="3"/>
  <c r="F148" i="3"/>
  <c r="G148" i="3" s="1"/>
  <c r="I206" i="3"/>
  <c r="F147" i="3"/>
  <c r="G147" i="3" s="1"/>
  <c r="F145" i="3"/>
  <c r="G145" i="3" s="1"/>
  <c r="F146" i="3"/>
  <c r="G146" i="3" s="1"/>
  <c r="F144" i="3"/>
  <c r="G144" i="3" s="1"/>
  <c r="I144" i="3" s="1"/>
  <c r="F204" i="3"/>
  <c r="G204" i="3" s="1"/>
  <c r="F203" i="3"/>
  <c r="G203" i="3" s="1"/>
  <c r="F143" i="3"/>
  <c r="G143" i="3" s="1"/>
  <c r="I143" i="3" s="1"/>
  <c r="F202" i="3"/>
  <c r="G202" i="3" s="1"/>
  <c r="F201" i="3"/>
  <c r="G201" i="3" s="1"/>
  <c r="I201" i="3" s="1"/>
  <c r="F200" i="3"/>
  <c r="F199" i="3"/>
  <c r="G199" i="3" s="1"/>
  <c r="F198" i="3"/>
  <c r="G198" i="3" s="1"/>
  <c r="F197" i="3"/>
  <c r="G197" i="3" s="1"/>
  <c r="I197" i="3" s="1"/>
  <c r="F196" i="3"/>
  <c r="G196" i="3" s="1"/>
  <c r="F195" i="3"/>
  <c r="F194" i="3"/>
  <c r="G194" i="3" s="1"/>
  <c r="F190" i="3"/>
  <c r="F189" i="3"/>
  <c r="G189" i="3" s="1"/>
  <c r="F188" i="3"/>
  <c r="G188" i="3" s="1"/>
  <c r="F187" i="3"/>
  <c r="G187" i="3" s="1"/>
  <c r="F186" i="3"/>
  <c r="G186" i="3" s="1"/>
  <c r="F185" i="3"/>
  <c r="F184" i="3"/>
  <c r="G184" i="3" s="1"/>
  <c r="F183" i="3"/>
  <c r="G183" i="3" s="1"/>
  <c r="F182" i="3"/>
  <c r="G182" i="3" s="1"/>
  <c r="F181" i="3"/>
  <c r="G181" i="3" s="1"/>
  <c r="F180" i="3"/>
  <c r="F179" i="3"/>
  <c r="G179" i="3" s="1"/>
  <c r="F178" i="3"/>
  <c r="G178" i="3" s="1"/>
  <c r="F177" i="3"/>
  <c r="G177" i="3" s="1"/>
  <c r="F176" i="3"/>
  <c r="G176" i="3" s="1"/>
  <c r="F175" i="3"/>
  <c r="G175" i="3" s="1"/>
  <c r="F174" i="3"/>
  <c r="G174" i="3" s="1"/>
  <c r="D192" i="3"/>
  <c r="F191" i="3"/>
  <c r="G191" i="3" s="1"/>
  <c r="D191" i="3"/>
  <c r="I173" i="3"/>
  <c r="I172" i="3"/>
  <c r="F151" i="3"/>
  <c r="G151" i="3" s="1"/>
  <c r="D151" i="3"/>
  <c r="D141" i="3"/>
  <c r="F140" i="3"/>
  <c r="G140" i="3" s="1"/>
  <c r="D140" i="3"/>
  <c r="A53" i="13"/>
  <c r="D138" i="3"/>
  <c r="A52" i="13"/>
  <c r="D137" i="3"/>
  <c r="A51" i="13"/>
  <c r="D136" i="3"/>
  <c r="N251" i="3" l="1"/>
  <c r="N240" i="3"/>
  <c r="N246" i="3"/>
  <c r="N261" i="3"/>
  <c r="N245" i="3"/>
  <c r="N260" i="3"/>
  <c r="N244" i="3"/>
  <c r="N242" i="3"/>
  <c r="N243" i="3"/>
  <c r="N257" i="3"/>
  <c r="N258" i="3"/>
  <c r="N241" i="3"/>
  <c r="N253" i="3"/>
  <c r="N250" i="3"/>
  <c r="N256" i="3"/>
  <c r="N252" i="3"/>
  <c r="I189" i="3"/>
  <c r="N249" i="3"/>
  <c r="N255" i="3"/>
  <c r="N175" i="3"/>
  <c r="N176" i="3"/>
  <c r="N177" i="3"/>
  <c r="N178" i="3"/>
  <c r="N179" i="3"/>
  <c r="N184" i="3"/>
  <c r="N248" i="3"/>
  <c r="N254" i="3"/>
  <c r="N259" i="3"/>
  <c r="N247" i="3"/>
  <c r="I177" i="3"/>
  <c r="I176" i="3"/>
  <c r="I175" i="3"/>
  <c r="I161" i="3"/>
  <c r="I174" i="3"/>
  <c r="I225" i="3"/>
  <c r="I169" i="3"/>
  <c r="I162" i="3"/>
  <c r="I155" i="3"/>
  <c r="I159" i="3"/>
  <c r="G180" i="3"/>
  <c r="G190" i="3"/>
  <c r="G195" i="3"/>
  <c r="G200" i="3"/>
  <c r="N234" i="3" s="1"/>
  <c r="G185" i="3"/>
  <c r="N185" i="3" s="1"/>
  <c r="I210" i="3"/>
  <c r="I150" i="3"/>
  <c r="I148" i="3"/>
  <c r="I145" i="3"/>
  <c r="I149" i="3"/>
  <c r="I147" i="3"/>
  <c r="I146" i="3"/>
  <c r="I204" i="3"/>
  <c r="I203" i="3"/>
  <c r="I202" i="3"/>
  <c r="I196" i="3"/>
  <c r="I199" i="3"/>
  <c r="I198" i="3"/>
  <c r="I194" i="3"/>
  <c r="F193" i="3"/>
  <c r="G193" i="3" s="1"/>
  <c r="F192" i="3"/>
  <c r="G192" i="3" s="1"/>
  <c r="I191" i="3"/>
  <c r="I188" i="3"/>
  <c r="I181" i="3"/>
  <c r="I187" i="3"/>
  <c r="I183" i="3"/>
  <c r="I186" i="3"/>
  <c r="I184" i="3"/>
  <c r="I182" i="3"/>
  <c r="I179" i="3"/>
  <c r="I178" i="3"/>
  <c r="F152" i="3"/>
  <c r="G152" i="3" s="1"/>
  <c r="I151" i="3"/>
  <c r="F142" i="3"/>
  <c r="G142" i="3" s="1"/>
  <c r="I140" i="3"/>
  <c r="F141" i="3"/>
  <c r="G141" i="3" s="1"/>
  <c r="F139" i="3"/>
  <c r="G139" i="3" s="1"/>
  <c r="F138" i="3"/>
  <c r="G138" i="3" s="1"/>
  <c r="F137" i="3"/>
  <c r="G137" i="3" s="1"/>
  <c r="A50" i="13"/>
  <c r="D135" i="3"/>
  <c r="A49" i="13"/>
  <c r="D134" i="3"/>
  <c r="A48" i="13"/>
  <c r="D133" i="3"/>
  <c r="A47" i="13"/>
  <c r="B131" i="3"/>
  <c r="O130" i="3" s="1"/>
  <c r="N206" i="3" l="1"/>
  <c r="N216" i="3"/>
  <c r="N192" i="3"/>
  <c r="N191" i="3"/>
  <c r="N189" i="3"/>
  <c r="N232" i="3"/>
  <c r="N183" i="3"/>
  <c r="N231" i="3"/>
  <c r="N210" i="3"/>
  <c r="N225" i="3"/>
  <c r="N228" i="3"/>
  <c r="N238" i="3"/>
  <c r="N190" i="3"/>
  <c r="N209" i="3"/>
  <c r="N188" i="3"/>
  <c r="N211" i="3"/>
  <c r="N196" i="3"/>
  <c r="N180" i="3"/>
  <c r="N229" i="3"/>
  <c r="N186" i="3"/>
  <c r="N212" i="3"/>
  <c r="N197" i="3"/>
  <c r="N237" i="3"/>
  <c r="N207" i="3"/>
  <c r="N239" i="3"/>
  <c r="N208" i="3"/>
  <c r="N182" i="3"/>
  <c r="N217" i="3"/>
  <c r="N193" i="3"/>
  <c r="N199" i="3"/>
  <c r="N236" i="3"/>
  <c r="N187" i="3"/>
  <c r="N195" i="3"/>
  <c r="N222" i="3"/>
  <c r="N198" i="3"/>
  <c r="N202" i="3"/>
  <c r="N203" i="3"/>
  <c r="N215" i="3"/>
  <c r="N220" i="3"/>
  <c r="N233" i="3"/>
  <c r="N230" i="3"/>
  <c r="N224" i="3"/>
  <c r="N181" i="3"/>
  <c r="N223" i="3"/>
  <c r="N201" i="3"/>
  <c r="N194" i="3"/>
  <c r="N214" i="3"/>
  <c r="N218" i="3"/>
  <c r="N204" i="3"/>
  <c r="N200" i="3"/>
  <c r="N235" i="3"/>
  <c r="N226" i="3"/>
  <c r="N219" i="3"/>
  <c r="N227" i="3"/>
  <c r="N213" i="3"/>
  <c r="N221" i="3"/>
  <c r="N205" i="3"/>
  <c r="I195" i="3"/>
  <c r="I185" i="3"/>
  <c r="I200" i="3"/>
  <c r="I190" i="3"/>
  <c r="I180" i="3"/>
  <c r="I141" i="3"/>
  <c r="I139" i="3"/>
  <c r="I192" i="3"/>
  <c r="I193" i="3"/>
  <c r="I142" i="3"/>
  <c r="I138" i="3"/>
  <c r="I137" i="3"/>
  <c r="F135" i="3"/>
  <c r="G135" i="3" s="1"/>
  <c r="F136" i="3"/>
  <c r="G136" i="3" s="1"/>
  <c r="F134" i="3"/>
  <c r="G134" i="3" s="1"/>
  <c r="I152" i="3"/>
  <c r="D132" i="3"/>
  <c r="A46" i="13"/>
  <c r="D131" i="3"/>
  <c r="A45" i="13"/>
  <c r="D130" i="3"/>
  <c r="A44" i="13"/>
  <c r="D129" i="3"/>
  <c r="A43" i="13"/>
  <c r="D128" i="3"/>
  <c r="A42" i="13"/>
  <c r="D127" i="3"/>
  <c r="B126" i="3"/>
  <c r="O125" i="3" s="1"/>
  <c r="A41" i="13"/>
  <c r="P126" i="3" l="1"/>
  <c r="P254" i="3"/>
  <c r="P238" i="3"/>
  <c r="P190" i="3"/>
  <c r="P158" i="3"/>
  <c r="P142" i="3"/>
  <c r="P188" i="3"/>
  <c r="P218" i="3"/>
  <c r="P248" i="3"/>
  <c r="P181" i="3"/>
  <c r="P259" i="3"/>
  <c r="P162" i="3"/>
  <c r="P208" i="3"/>
  <c r="P146" i="3"/>
  <c r="P176" i="3"/>
  <c r="P160" i="3"/>
  <c r="P184" i="3"/>
  <c r="P241" i="3"/>
  <c r="P253" i="3"/>
  <c r="P179" i="3"/>
  <c r="P147" i="3"/>
  <c r="P233" i="3"/>
  <c r="P134" i="3"/>
  <c r="P223" i="3"/>
  <c r="P207" i="3"/>
  <c r="P226" i="3"/>
  <c r="P240" i="3"/>
  <c r="P237" i="3"/>
  <c r="P172" i="3"/>
  <c r="P186" i="3"/>
  <c r="P232" i="3"/>
  <c r="P165" i="3"/>
  <c r="P243" i="3"/>
  <c r="P192" i="3"/>
  <c r="P130" i="3"/>
  <c r="P211" i="3"/>
  <c r="P173" i="3"/>
  <c r="P168" i="3"/>
  <c r="P225" i="3"/>
  <c r="P193" i="3"/>
  <c r="P228" i="3"/>
  <c r="P239" i="3"/>
  <c r="P215" i="3"/>
  <c r="P199" i="3"/>
  <c r="P252" i="3"/>
  <c r="P256" i="3"/>
  <c r="P194" i="3"/>
  <c r="P224" i="3"/>
  <c r="P202" i="3"/>
  <c r="P156" i="3"/>
  <c r="P170" i="3"/>
  <c r="P216" i="3"/>
  <c r="P246" i="3"/>
  <c r="P149" i="3"/>
  <c r="P227" i="3"/>
  <c r="P206" i="3"/>
  <c r="P244" i="3"/>
  <c r="P247" i="3"/>
  <c r="P217" i="3"/>
  <c r="P155" i="3"/>
  <c r="P139" i="3"/>
  <c r="P148" i="3"/>
  <c r="P151" i="3"/>
  <c r="P222" i="3"/>
  <c r="P140" i="3"/>
  <c r="P154" i="3"/>
  <c r="P200" i="3"/>
  <c r="P230" i="3"/>
  <c r="P133" i="3"/>
  <c r="P257" i="3"/>
  <c r="P138" i="3"/>
  <c r="P214" i="3"/>
  <c r="P195" i="3"/>
  <c r="P144" i="3"/>
  <c r="P251" i="3"/>
  <c r="P198" i="3"/>
  <c r="P128" i="3"/>
  <c r="P255" i="3"/>
  <c r="P131" i="3"/>
  <c r="P187" i="3"/>
  <c r="P196" i="3"/>
  <c r="P180" i="3"/>
  <c r="P164" i="3"/>
  <c r="P236" i="3"/>
  <c r="P204" i="3"/>
  <c r="P127" i="3"/>
  <c r="P221" i="3"/>
  <c r="P235" i="3"/>
  <c r="P174" i="3"/>
  <c r="P152" i="3"/>
  <c r="P182" i="3"/>
  <c r="P260" i="3"/>
  <c r="P163" i="3"/>
  <c r="P209" i="3"/>
  <c r="P150" i="3"/>
  <c r="P177" i="3"/>
  <c r="P212" i="3"/>
  <c r="P201" i="3"/>
  <c r="P185" i="3"/>
  <c r="P169" i="3"/>
  <c r="P229" i="3"/>
  <c r="P137" i="3"/>
  <c r="P205" i="3"/>
  <c r="P219" i="3"/>
  <c r="P249" i="3"/>
  <c r="P136" i="3"/>
  <c r="P166" i="3"/>
  <c r="P203" i="3"/>
  <c r="P231" i="3"/>
  <c r="P161" i="3"/>
  <c r="P145" i="3"/>
  <c r="P242" i="3"/>
  <c r="P183" i="3"/>
  <c r="P167" i="3"/>
  <c r="P213" i="3"/>
  <c r="P197" i="3"/>
  <c r="P189" i="3"/>
  <c r="P159" i="3"/>
  <c r="P143" i="3"/>
  <c r="P157" i="3"/>
  <c r="P234" i="3"/>
  <c r="P141" i="3"/>
  <c r="P171" i="3"/>
  <c r="P258" i="3"/>
  <c r="P129" i="3"/>
  <c r="P245" i="3"/>
  <c r="P153" i="3"/>
  <c r="P250" i="3"/>
  <c r="P178" i="3"/>
  <c r="P125" i="3"/>
  <c r="P191" i="3"/>
  <c r="P175" i="3"/>
  <c r="P210" i="3"/>
  <c r="P132" i="3"/>
  <c r="P135" i="3"/>
  <c r="P220" i="3"/>
  <c r="I136" i="3"/>
  <c r="I135" i="3"/>
  <c r="I134" i="3"/>
  <c r="F133" i="3"/>
  <c r="G133" i="3" s="1"/>
  <c r="F132" i="3"/>
  <c r="G132" i="3" s="1"/>
  <c r="F131" i="3"/>
  <c r="G131" i="3" s="1"/>
  <c r="F130" i="3"/>
  <c r="H130" i="3" s="1"/>
  <c r="F129" i="3"/>
  <c r="G129" i="3" s="1"/>
  <c r="F128" i="3"/>
  <c r="G128" i="3" s="1"/>
  <c r="E130" i="3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D126" i="3"/>
  <c r="I133" i="3" l="1"/>
  <c r="I132" i="3"/>
  <c r="H131" i="3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I131" i="3"/>
  <c r="I128" i="3"/>
  <c r="G130" i="3"/>
  <c r="F127" i="3"/>
  <c r="G127" i="3" s="1"/>
  <c r="I129" i="3"/>
  <c r="D125" i="3"/>
  <c r="A40" i="13"/>
  <c r="A39" i="13"/>
  <c r="H176" i="3" l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I130" i="3"/>
  <c r="I127" i="3"/>
  <c r="F126" i="3"/>
  <c r="G126" i="3" s="1"/>
  <c r="D124" i="3"/>
  <c r="A38" i="13"/>
  <c r="D123" i="3"/>
  <c r="A37" i="13"/>
  <c r="D122" i="3"/>
  <c r="A36" i="13"/>
  <c r="H197" i="3" l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I126" i="3"/>
  <c r="F125" i="3"/>
  <c r="G125" i="3" s="1"/>
  <c r="F124" i="3"/>
  <c r="G124" i="3" s="1"/>
  <c r="F123" i="3"/>
  <c r="G123" i="3" s="1"/>
  <c r="D121" i="3"/>
  <c r="A35" i="13"/>
  <c r="D120" i="3"/>
  <c r="H216" i="3" l="1"/>
  <c r="I124" i="3"/>
  <c r="I125" i="3"/>
  <c r="I123" i="3"/>
  <c r="F122" i="3"/>
  <c r="G122" i="3" s="1"/>
  <c r="F121" i="3"/>
  <c r="G121" i="3" s="1"/>
  <c r="A34" i="13"/>
  <c r="D119" i="3"/>
  <c r="H217" i="3" l="1"/>
  <c r="I122" i="3"/>
  <c r="I121" i="3"/>
  <c r="F120" i="3"/>
  <c r="G120" i="3" s="1"/>
  <c r="H218" i="3" l="1"/>
  <c r="I120" i="3"/>
  <c r="H219" i="3" l="1"/>
  <c r="A33" i="13"/>
  <c r="D118" i="3"/>
  <c r="A32" i="13"/>
  <c r="D117" i="3"/>
  <c r="H220" i="3" l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F119" i="3"/>
  <c r="G119" i="3" s="1"/>
  <c r="F118" i="3"/>
  <c r="G118" i="3" s="1"/>
  <c r="A31" i="13"/>
  <c r="D116" i="3"/>
  <c r="A30" i="13"/>
  <c r="D115" i="3"/>
  <c r="A29" i="13"/>
  <c r="D114" i="3"/>
  <c r="H241" i="3" l="1"/>
  <c r="H242" i="3" s="1"/>
  <c r="H243" i="3" s="1"/>
  <c r="H244" i="3" s="1"/>
  <c r="H245" i="3" s="1"/>
  <c r="H246" i="3" s="1"/>
  <c r="H247" i="3" s="1"/>
  <c r="I119" i="3"/>
  <c r="F117" i="3"/>
  <c r="G117" i="3" s="1"/>
  <c r="F116" i="3"/>
  <c r="G116" i="3" s="1"/>
  <c r="F115" i="3"/>
  <c r="G115" i="3" s="1"/>
  <c r="I118" i="3"/>
  <c r="D113" i="3"/>
  <c r="A28" i="13"/>
  <c r="H248" i="3" l="1"/>
  <c r="H249" i="3" s="1"/>
  <c r="H250" i="3" s="1"/>
  <c r="H251" i="3" s="1"/>
  <c r="I116" i="3"/>
  <c r="I117" i="3"/>
  <c r="I115" i="3"/>
  <c r="F114" i="3"/>
  <c r="G114" i="3" s="1"/>
  <c r="H252" i="3" l="1"/>
  <c r="H253" i="3" s="1"/>
  <c r="H254" i="3" s="1"/>
  <c r="I114" i="3"/>
  <c r="H255" i="3" l="1"/>
  <c r="H256" i="3" s="1"/>
  <c r="A20" i="13"/>
  <c r="A21" i="13"/>
  <c r="A22" i="13"/>
  <c r="A23" i="13"/>
  <c r="A24" i="13"/>
  <c r="A25" i="13"/>
  <c r="A26" i="13"/>
  <c r="A27" i="13"/>
  <c r="D105" i="3"/>
  <c r="A16" i="13"/>
  <c r="A17" i="13"/>
  <c r="A18" i="13"/>
  <c r="A19" i="13"/>
  <c r="D101" i="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2" i="13"/>
  <c r="D112" i="3"/>
  <c r="H257" i="3" l="1"/>
  <c r="H258" i="3" s="1"/>
  <c r="H259" i="3" s="1"/>
  <c r="H260" i="3" s="1"/>
  <c r="F113" i="3"/>
  <c r="G113" i="3" s="1"/>
  <c r="H261" i="3" l="1"/>
  <c r="I113" i="3"/>
  <c r="D111" i="3"/>
  <c r="D110" i="3"/>
  <c r="F112" i="3" l="1"/>
  <c r="G112" i="3" s="1"/>
  <c r="F111" i="3"/>
  <c r="G111" i="3" s="1"/>
  <c r="D109" i="3"/>
  <c r="I112" i="3" l="1"/>
  <c r="E110" i="3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F110" i="3"/>
  <c r="I111" i="3"/>
  <c r="H110" i="3" l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G110" i="3"/>
  <c r="N170" i="3" l="1"/>
  <c r="N162" i="3"/>
  <c r="N154" i="3"/>
  <c r="N146" i="3"/>
  <c r="N138" i="3"/>
  <c r="N130" i="3"/>
  <c r="N122" i="3"/>
  <c r="N114" i="3"/>
  <c r="M209" i="3"/>
  <c r="M185" i="3"/>
  <c r="M161" i="3"/>
  <c r="M145" i="3"/>
  <c r="M121" i="3"/>
  <c r="N168" i="3"/>
  <c r="N144" i="3"/>
  <c r="N112" i="3"/>
  <c r="M214" i="3"/>
  <c r="M134" i="3"/>
  <c r="M243" i="3"/>
  <c r="M123" i="3"/>
  <c r="M258" i="3"/>
  <c r="M250" i="3"/>
  <c r="M242" i="3"/>
  <c r="M234" i="3"/>
  <c r="M226" i="3"/>
  <c r="M218" i="3"/>
  <c r="M210" i="3"/>
  <c r="M202" i="3"/>
  <c r="M194" i="3"/>
  <c r="M186" i="3"/>
  <c r="M178" i="3"/>
  <c r="M170" i="3"/>
  <c r="M162" i="3"/>
  <c r="M154" i="3"/>
  <c r="M146" i="3"/>
  <c r="M138" i="3"/>
  <c r="M130" i="3"/>
  <c r="M122" i="3"/>
  <c r="M114" i="3"/>
  <c r="N169" i="3"/>
  <c r="N161" i="3"/>
  <c r="N153" i="3"/>
  <c r="N145" i="3"/>
  <c r="N137" i="3"/>
  <c r="N129" i="3"/>
  <c r="N121" i="3"/>
  <c r="N113" i="3"/>
  <c r="M217" i="3"/>
  <c r="M177" i="3"/>
  <c r="M153" i="3"/>
  <c r="M129" i="3"/>
  <c r="M113" i="3"/>
  <c r="N152" i="3"/>
  <c r="N120" i="3"/>
  <c r="M182" i="3"/>
  <c r="M126" i="3"/>
  <c r="M219" i="3"/>
  <c r="M257" i="3"/>
  <c r="M249" i="3"/>
  <c r="M241" i="3"/>
  <c r="M233" i="3"/>
  <c r="M225" i="3"/>
  <c r="M201" i="3"/>
  <c r="M193" i="3"/>
  <c r="M169" i="3"/>
  <c r="M137" i="3"/>
  <c r="N160" i="3"/>
  <c r="N136" i="3"/>
  <c r="M206" i="3"/>
  <c r="M110" i="3"/>
  <c r="M187" i="3"/>
  <c r="N128" i="3"/>
  <c r="M230" i="3"/>
  <c r="M158" i="3"/>
  <c r="M259" i="3"/>
  <c r="M163" i="3"/>
  <c r="M256" i="3"/>
  <c r="M248" i="3"/>
  <c r="M240" i="3"/>
  <c r="M232" i="3"/>
  <c r="M224" i="3"/>
  <c r="M216" i="3"/>
  <c r="M208" i="3"/>
  <c r="M200" i="3"/>
  <c r="M192" i="3"/>
  <c r="M184" i="3"/>
  <c r="M176" i="3"/>
  <c r="M168" i="3"/>
  <c r="M160" i="3"/>
  <c r="M152" i="3"/>
  <c r="M144" i="3"/>
  <c r="M136" i="3"/>
  <c r="M128" i="3"/>
  <c r="M120" i="3"/>
  <c r="M112" i="3"/>
  <c r="M222" i="3"/>
  <c r="M190" i="3"/>
  <c r="M166" i="3"/>
  <c r="M118" i="3"/>
  <c r="M203" i="3"/>
  <c r="N167" i="3"/>
  <c r="N159" i="3"/>
  <c r="N151" i="3"/>
  <c r="N143" i="3"/>
  <c r="N135" i="3"/>
  <c r="N127" i="3"/>
  <c r="N119" i="3"/>
  <c r="N111" i="3"/>
  <c r="M238" i="3"/>
  <c r="M174" i="3"/>
  <c r="M227" i="3"/>
  <c r="M147" i="3"/>
  <c r="M255" i="3"/>
  <c r="M247" i="3"/>
  <c r="M239" i="3"/>
  <c r="M231" i="3"/>
  <c r="M223" i="3"/>
  <c r="M215" i="3"/>
  <c r="M207" i="3"/>
  <c r="M199" i="3"/>
  <c r="M191" i="3"/>
  <c r="M183" i="3"/>
  <c r="M175" i="3"/>
  <c r="M167" i="3"/>
  <c r="M159" i="3"/>
  <c r="M151" i="3"/>
  <c r="M143" i="3"/>
  <c r="M135" i="3"/>
  <c r="M127" i="3"/>
  <c r="M119" i="3"/>
  <c r="M111" i="3"/>
  <c r="M254" i="3"/>
  <c r="M150" i="3"/>
  <c r="M171" i="3"/>
  <c r="N174" i="3"/>
  <c r="N166" i="3"/>
  <c r="N158" i="3"/>
  <c r="N150" i="3"/>
  <c r="N142" i="3"/>
  <c r="N134" i="3"/>
  <c r="N126" i="3"/>
  <c r="N118" i="3"/>
  <c r="N110" i="3"/>
  <c r="M246" i="3"/>
  <c r="M198" i="3"/>
  <c r="M142" i="3"/>
  <c r="M235" i="3"/>
  <c r="M131" i="3"/>
  <c r="N173" i="3"/>
  <c r="N165" i="3"/>
  <c r="N157" i="3"/>
  <c r="N149" i="3"/>
  <c r="N141" i="3"/>
  <c r="N133" i="3"/>
  <c r="N125" i="3"/>
  <c r="N117" i="3"/>
  <c r="N164" i="3"/>
  <c r="N148" i="3"/>
  <c r="N132" i="3"/>
  <c r="M251" i="3"/>
  <c r="M179" i="3"/>
  <c r="M115" i="3"/>
  <c r="M261" i="3"/>
  <c r="M253" i="3"/>
  <c r="M245" i="3"/>
  <c r="M237" i="3"/>
  <c r="M229" i="3"/>
  <c r="M221" i="3"/>
  <c r="M213" i="3"/>
  <c r="M205" i="3"/>
  <c r="M197" i="3"/>
  <c r="M189" i="3"/>
  <c r="M181" i="3"/>
  <c r="M173" i="3"/>
  <c r="M165" i="3"/>
  <c r="M157" i="3"/>
  <c r="M149" i="3"/>
  <c r="M141" i="3"/>
  <c r="M133" i="3"/>
  <c r="M125" i="3"/>
  <c r="M117" i="3"/>
  <c r="N156" i="3"/>
  <c r="N124" i="3"/>
  <c r="N172" i="3"/>
  <c r="N140" i="3"/>
  <c r="N116" i="3"/>
  <c r="M211" i="3"/>
  <c r="M155" i="3"/>
  <c r="M260" i="3"/>
  <c r="M252" i="3"/>
  <c r="M244" i="3"/>
  <c r="M236" i="3"/>
  <c r="M228" i="3"/>
  <c r="M220" i="3"/>
  <c r="M212" i="3"/>
  <c r="M204" i="3"/>
  <c r="M196" i="3"/>
  <c r="M188" i="3"/>
  <c r="M180" i="3"/>
  <c r="M172" i="3"/>
  <c r="M164" i="3"/>
  <c r="M156" i="3"/>
  <c r="M148" i="3"/>
  <c r="M140" i="3"/>
  <c r="M132" i="3"/>
  <c r="M124" i="3"/>
  <c r="M116" i="3"/>
  <c r="N171" i="3"/>
  <c r="N163" i="3"/>
  <c r="N155" i="3"/>
  <c r="N147" i="3"/>
  <c r="N139" i="3"/>
  <c r="N131" i="3"/>
  <c r="N123" i="3"/>
  <c r="N115" i="3"/>
  <c r="M195" i="3"/>
  <c r="M139" i="3"/>
  <c r="I110" i="3"/>
  <c r="D108" i="3" l="1"/>
  <c r="D107" i="3"/>
  <c r="D106" i="3"/>
  <c r="D104" i="3"/>
  <c r="D103" i="3"/>
  <c r="D102" i="3"/>
  <c r="D100" i="3"/>
  <c r="D61" i="3"/>
  <c r="B98" i="3"/>
  <c r="F109" i="3" l="1"/>
  <c r="G109" i="3" s="1"/>
  <c r="F108" i="3"/>
  <c r="G108" i="3" s="1"/>
  <c r="F107" i="3"/>
  <c r="G107" i="3" s="1"/>
  <c r="F104" i="3"/>
  <c r="G104" i="3" s="1"/>
  <c r="F103" i="3"/>
  <c r="G103" i="3" s="1"/>
  <c r="F101" i="3"/>
  <c r="G101" i="3" s="1"/>
  <c r="F106" i="3"/>
  <c r="G106" i="3" s="1"/>
  <c r="F105" i="3"/>
  <c r="G105" i="3" s="1"/>
  <c r="F62" i="3"/>
  <c r="D99" i="3"/>
  <c r="D98" i="3"/>
  <c r="F99" i="3" l="1"/>
  <c r="G99" i="3" s="1"/>
  <c r="I105" i="3"/>
  <c r="I101" i="3"/>
  <c r="I109" i="3"/>
  <c r="I103" i="3"/>
  <c r="G62" i="3"/>
  <c r="F100" i="3"/>
  <c r="G100" i="3" s="1"/>
  <c r="F102" i="3"/>
  <c r="I108" i="3"/>
  <c r="I107" i="3"/>
  <c r="I106" i="3"/>
  <c r="I104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F96" i="3" l="1"/>
  <c r="G96" i="3" s="1"/>
  <c r="F92" i="3"/>
  <c r="G92" i="3" s="1"/>
  <c r="F90" i="3"/>
  <c r="G90" i="3" s="1"/>
  <c r="F94" i="3"/>
  <c r="G94" i="3" s="1"/>
  <c r="F91" i="3"/>
  <c r="G91" i="3" s="1"/>
  <c r="F97" i="3"/>
  <c r="G97" i="3" s="1"/>
  <c r="F93" i="3"/>
  <c r="G93" i="3" s="1"/>
  <c r="F89" i="3"/>
  <c r="G89" i="3" s="1"/>
  <c r="F88" i="3"/>
  <c r="G88" i="3" s="1"/>
  <c r="F98" i="3"/>
  <c r="G98" i="3" s="1"/>
  <c r="F95" i="3"/>
  <c r="G95" i="3" s="1"/>
  <c r="F87" i="3"/>
  <c r="G87" i="3" s="1"/>
  <c r="F86" i="3"/>
  <c r="G86" i="3" s="1"/>
  <c r="F85" i="3"/>
  <c r="G85" i="3" s="1"/>
  <c r="I99" i="3"/>
  <c r="I62" i="3"/>
  <c r="G102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F84" i="3" l="1"/>
  <c r="G84" i="3" s="1"/>
  <c r="F83" i="3"/>
  <c r="G83" i="3" s="1"/>
  <c r="F82" i="3"/>
  <c r="G82" i="3" s="1"/>
  <c r="F81" i="3"/>
  <c r="G81" i="3" s="1"/>
  <c r="F80" i="3"/>
  <c r="G80" i="3" s="1"/>
  <c r="F79" i="3"/>
  <c r="G79" i="3" s="1"/>
  <c r="I89" i="3"/>
  <c r="I95" i="3"/>
  <c r="I92" i="3"/>
  <c r="I102" i="3"/>
  <c r="I94" i="3"/>
  <c r="I86" i="3"/>
  <c r="I88" i="3"/>
  <c r="I98" i="3"/>
  <c r="I100" i="3"/>
  <c r="I93" i="3"/>
  <c r="I85" i="3"/>
  <c r="I91" i="3"/>
  <c r="I96" i="3"/>
  <c r="I90" i="3"/>
  <c r="I97" i="3"/>
  <c r="I87" i="3"/>
  <c r="F70" i="3"/>
  <c r="F77" i="3"/>
  <c r="F76" i="3"/>
  <c r="F73" i="3"/>
  <c r="F68" i="3"/>
  <c r="F67" i="3"/>
  <c r="F75" i="3"/>
  <c r="F74" i="3"/>
  <c r="F72" i="3"/>
  <c r="F71" i="3"/>
  <c r="F78" i="3"/>
  <c r="F69" i="3"/>
  <c r="D56" i="3"/>
  <c r="D57" i="3"/>
  <c r="D58" i="3"/>
  <c r="D59" i="3"/>
  <c r="D60" i="3"/>
  <c r="D62" i="3"/>
  <c r="D63" i="3"/>
  <c r="D64" i="3"/>
  <c r="D65" i="3"/>
  <c r="D48" i="3"/>
  <c r="D49" i="3"/>
  <c r="D50" i="3"/>
  <c r="D51" i="3"/>
  <c r="D52" i="3"/>
  <c r="D53" i="3"/>
  <c r="D54" i="3"/>
  <c r="D55" i="3"/>
  <c r="I81" i="3" l="1"/>
  <c r="I82" i="3"/>
  <c r="I80" i="3"/>
  <c r="I83" i="3"/>
  <c r="I79" i="3"/>
  <c r="I84" i="3"/>
  <c r="F63" i="3"/>
  <c r="F50" i="3"/>
  <c r="G73" i="3"/>
  <c r="F66" i="3"/>
  <c r="G77" i="3"/>
  <c r="G74" i="3"/>
  <c r="G67" i="3"/>
  <c r="G69" i="3"/>
  <c r="F65" i="3"/>
  <c r="F64" i="3"/>
  <c r="G75" i="3"/>
  <c r="F60" i="3"/>
  <c r="F59" i="3"/>
  <c r="G72" i="3"/>
  <c r="G76" i="3"/>
  <c r="G70" i="3"/>
  <c r="G78" i="3"/>
  <c r="G71" i="3"/>
  <c r="G68" i="3"/>
  <c r="F55" i="3"/>
  <c r="F54" i="3"/>
  <c r="F53" i="3"/>
  <c r="F52" i="3"/>
  <c r="F58" i="3"/>
  <c r="F51" i="3"/>
  <c r="F57" i="3"/>
  <c r="F61" i="3"/>
  <c r="F56" i="3"/>
  <c r="F49" i="3"/>
  <c r="G63" i="3" l="1"/>
  <c r="I67" i="3"/>
  <c r="I71" i="3"/>
  <c r="I75" i="3"/>
  <c r="I70" i="3"/>
  <c r="I77" i="3"/>
  <c r="I76" i="3"/>
  <c r="I73" i="3"/>
  <c r="I74" i="3"/>
  <c r="I78" i="3"/>
  <c r="I72" i="3"/>
  <c r="I69" i="3"/>
  <c r="I68" i="3"/>
  <c r="G58" i="3"/>
  <c r="G56" i="3"/>
  <c r="G60" i="3"/>
  <c r="G59" i="3"/>
  <c r="G64" i="3"/>
  <c r="G54" i="3"/>
  <c r="G52" i="3"/>
  <c r="G53" i="3"/>
  <c r="G55" i="3"/>
  <c r="G65" i="3"/>
  <c r="G61" i="3"/>
  <c r="G57" i="3"/>
  <c r="G51" i="3"/>
  <c r="G50" i="3"/>
  <c r="G66" i="3"/>
  <c r="G49" i="3"/>
  <c r="I63" i="3" l="1"/>
  <c r="I61" i="3"/>
  <c r="I64" i="3"/>
  <c r="I66" i="3"/>
  <c r="I56" i="3"/>
  <c r="I51" i="3"/>
  <c r="I52" i="3"/>
  <c r="I58" i="3"/>
  <c r="I50" i="3"/>
  <c r="I49" i="3"/>
  <c r="I60" i="3"/>
  <c r="I57" i="3"/>
  <c r="I54" i="3"/>
  <c r="I59" i="3"/>
  <c r="I55" i="3"/>
  <c r="I53" i="3"/>
  <c r="I65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F38" i="3" l="1"/>
  <c r="F26" i="3"/>
  <c r="F14" i="3"/>
  <c r="F36" i="3"/>
  <c r="F12" i="3"/>
  <c r="F47" i="3"/>
  <c r="F35" i="3"/>
  <c r="F11" i="3"/>
  <c r="F37" i="3"/>
  <c r="F24" i="3"/>
  <c r="F46" i="3"/>
  <c r="F34" i="3"/>
  <c r="F22" i="3"/>
  <c r="F10" i="3"/>
  <c r="F13" i="3"/>
  <c r="F45" i="3"/>
  <c r="F33" i="3"/>
  <c r="F21" i="3"/>
  <c r="F9" i="3"/>
  <c r="F23" i="3"/>
  <c r="F44" i="3"/>
  <c r="F32" i="3"/>
  <c r="F20" i="3"/>
  <c r="F8" i="3"/>
  <c r="F25" i="3"/>
  <c r="F43" i="3"/>
  <c r="F7" i="3"/>
  <c r="F19" i="3"/>
  <c r="F42" i="3"/>
  <c r="F30" i="3"/>
  <c r="F18" i="3"/>
  <c r="F6" i="3"/>
  <c r="F41" i="3"/>
  <c r="F29" i="3"/>
  <c r="F17" i="3"/>
  <c r="F5" i="3"/>
  <c r="F48" i="3"/>
  <c r="F31" i="3"/>
  <c r="F40" i="3"/>
  <c r="F28" i="3"/>
  <c r="F16" i="3"/>
  <c r="F4" i="3"/>
  <c r="F39" i="3"/>
  <c r="F27" i="3"/>
  <c r="F15" i="3"/>
  <c r="F3" i="3"/>
  <c r="G28" i="3" l="1"/>
  <c r="G22" i="3"/>
  <c r="G39" i="3"/>
  <c r="G40" i="3"/>
  <c r="G29" i="3"/>
  <c r="G30" i="3"/>
  <c r="G7" i="3"/>
  <c r="G20" i="3"/>
  <c r="G13" i="3"/>
  <c r="G34" i="3"/>
  <c r="G31" i="3"/>
  <c r="G41" i="3"/>
  <c r="G42" i="3"/>
  <c r="G43" i="3"/>
  <c r="G32" i="3"/>
  <c r="G46" i="3"/>
  <c r="G48" i="3"/>
  <c r="G19" i="3"/>
  <c r="G25" i="3"/>
  <c r="G44" i="3"/>
  <c r="G9" i="3"/>
  <c r="G24" i="3"/>
  <c r="G11" i="3"/>
  <c r="G14" i="3"/>
  <c r="G17" i="3"/>
  <c r="G8" i="3"/>
  <c r="G3" i="3"/>
  <c r="G4" i="3"/>
  <c r="G23" i="3"/>
  <c r="G21" i="3"/>
  <c r="G35" i="3"/>
  <c r="G12" i="3"/>
  <c r="G26" i="3"/>
  <c r="G27" i="3"/>
  <c r="G18" i="3"/>
  <c r="G45" i="3"/>
  <c r="G15" i="3"/>
  <c r="G16" i="3"/>
  <c r="G5" i="3"/>
  <c r="G6" i="3"/>
  <c r="G33" i="3"/>
  <c r="G10" i="3"/>
  <c r="G37" i="3"/>
  <c r="G47" i="3"/>
  <c r="G36" i="3"/>
  <c r="G38" i="3"/>
  <c r="K261" i="3" l="1"/>
  <c r="L261" i="3"/>
  <c r="K260" i="3"/>
  <c r="L260" i="3"/>
  <c r="L259" i="3"/>
  <c r="K259" i="3"/>
  <c r="L258" i="3"/>
  <c r="K258" i="3"/>
  <c r="K257" i="3"/>
  <c r="L257" i="3"/>
  <c r="L256" i="3"/>
  <c r="K256" i="3"/>
  <c r="K255" i="3"/>
  <c r="L255" i="3"/>
  <c r="K254" i="3"/>
  <c r="L254" i="3"/>
  <c r="L253" i="3"/>
  <c r="K253" i="3"/>
  <c r="K252" i="3"/>
  <c r="L252" i="3"/>
  <c r="K251" i="3"/>
  <c r="L251" i="3"/>
  <c r="K250" i="3"/>
  <c r="L250" i="3"/>
  <c r="K249" i="3"/>
  <c r="L249" i="3"/>
  <c r="K248" i="3"/>
  <c r="L248" i="3"/>
  <c r="K247" i="3"/>
  <c r="L247" i="3"/>
  <c r="K246" i="3"/>
  <c r="L246" i="3"/>
  <c r="K245" i="3"/>
  <c r="L245" i="3"/>
  <c r="K244" i="3"/>
  <c r="L244" i="3"/>
  <c r="K243" i="3"/>
  <c r="L243" i="3"/>
  <c r="K242" i="3"/>
  <c r="L242" i="3"/>
  <c r="K241" i="3"/>
  <c r="L241" i="3"/>
  <c r="K240" i="3"/>
  <c r="L240" i="3"/>
  <c r="K239" i="3"/>
  <c r="L239" i="3"/>
  <c r="K238" i="3"/>
  <c r="L238" i="3"/>
  <c r="K237" i="3"/>
  <c r="L237" i="3"/>
  <c r="K236" i="3"/>
  <c r="L236" i="3"/>
  <c r="K235" i="3"/>
  <c r="L235" i="3"/>
  <c r="K234" i="3"/>
  <c r="L234" i="3"/>
  <c r="K233" i="3"/>
  <c r="L233" i="3"/>
  <c r="K232" i="3"/>
  <c r="L232" i="3"/>
  <c r="K231" i="3"/>
  <c r="L231" i="3"/>
  <c r="K230" i="3"/>
  <c r="L230" i="3"/>
  <c r="K229" i="3"/>
  <c r="L229" i="3"/>
  <c r="K228" i="3"/>
  <c r="L228" i="3"/>
  <c r="K227" i="3"/>
  <c r="L227" i="3"/>
  <c r="K226" i="3"/>
  <c r="L226" i="3"/>
  <c r="K225" i="3"/>
  <c r="L225" i="3"/>
  <c r="K224" i="3"/>
  <c r="L224" i="3"/>
  <c r="K223" i="3"/>
  <c r="L223" i="3"/>
  <c r="K222" i="3"/>
  <c r="L222" i="3"/>
  <c r="K221" i="3"/>
  <c r="L221" i="3"/>
  <c r="K220" i="3"/>
  <c r="L220" i="3"/>
  <c r="K219" i="3"/>
  <c r="L219" i="3"/>
  <c r="K218" i="3"/>
  <c r="L218" i="3"/>
  <c r="K217" i="3"/>
  <c r="L217" i="3"/>
  <c r="K216" i="3"/>
  <c r="L216" i="3"/>
  <c r="K215" i="3"/>
  <c r="L215" i="3"/>
  <c r="K214" i="3"/>
  <c r="L214" i="3"/>
  <c r="K213" i="3"/>
  <c r="L213" i="3"/>
  <c r="K212" i="3"/>
  <c r="L212" i="3"/>
  <c r="K211" i="3"/>
  <c r="L211" i="3"/>
  <c r="K210" i="3"/>
  <c r="L210" i="3"/>
  <c r="K209" i="3"/>
  <c r="L209" i="3"/>
  <c r="K208" i="3"/>
  <c r="L208" i="3"/>
  <c r="K207" i="3"/>
  <c r="L207" i="3"/>
  <c r="K206" i="3"/>
  <c r="L206" i="3"/>
  <c r="K205" i="3"/>
  <c r="L205" i="3"/>
  <c r="K204" i="3"/>
  <c r="L204" i="3"/>
  <c r="K203" i="3"/>
  <c r="L203" i="3"/>
  <c r="K202" i="3"/>
  <c r="L202" i="3"/>
  <c r="K201" i="3"/>
  <c r="L201" i="3"/>
  <c r="K200" i="3"/>
  <c r="L200" i="3"/>
  <c r="K199" i="3"/>
  <c r="L199" i="3"/>
  <c r="K198" i="3"/>
  <c r="L198" i="3"/>
  <c r="K197" i="3"/>
  <c r="L197" i="3"/>
  <c r="K196" i="3"/>
  <c r="L196" i="3"/>
  <c r="K195" i="3"/>
  <c r="L195" i="3"/>
  <c r="K194" i="3"/>
  <c r="L194" i="3"/>
  <c r="K193" i="3"/>
  <c r="L193" i="3"/>
  <c r="K192" i="3"/>
  <c r="L192" i="3"/>
  <c r="K191" i="3"/>
  <c r="L191" i="3"/>
  <c r="K190" i="3"/>
  <c r="L190" i="3"/>
  <c r="K189" i="3"/>
  <c r="L189" i="3"/>
  <c r="K188" i="3"/>
  <c r="L188" i="3"/>
  <c r="K187" i="3"/>
  <c r="L187" i="3"/>
  <c r="K186" i="3"/>
  <c r="L186" i="3"/>
  <c r="K185" i="3"/>
  <c r="L185" i="3"/>
  <c r="K184" i="3"/>
  <c r="L184" i="3"/>
  <c r="K183" i="3"/>
  <c r="L183" i="3"/>
  <c r="K182" i="3"/>
  <c r="L182" i="3"/>
  <c r="K181" i="3"/>
  <c r="L181" i="3"/>
  <c r="K180" i="3"/>
  <c r="L180" i="3"/>
  <c r="K179" i="3"/>
  <c r="L179" i="3"/>
  <c r="K178" i="3"/>
  <c r="L178" i="3"/>
  <c r="K177" i="3"/>
  <c r="L177" i="3"/>
  <c r="K176" i="3"/>
  <c r="L176" i="3"/>
  <c r="K175" i="3"/>
  <c r="L175" i="3"/>
  <c r="K174" i="3"/>
  <c r="L174" i="3"/>
  <c r="K173" i="3"/>
  <c r="L173" i="3"/>
  <c r="K172" i="3"/>
  <c r="L172" i="3"/>
  <c r="K171" i="3"/>
  <c r="L171" i="3"/>
  <c r="K170" i="3"/>
  <c r="L170" i="3"/>
  <c r="K169" i="3"/>
  <c r="L169" i="3"/>
  <c r="K168" i="3"/>
  <c r="L168" i="3"/>
  <c r="K167" i="3"/>
  <c r="L167" i="3"/>
  <c r="L166" i="3"/>
  <c r="L165" i="3"/>
  <c r="K165" i="3"/>
  <c r="K166" i="3"/>
  <c r="K164" i="3"/>
  <c r="L164" i="3"/>
  <c r="K163" i="3"/>
  <c r="L163" i="3"/>
  <c r="K162" i="3"/>
  <c r="L162" i="3"/>
  <c r="K161" i="3"/>
  <c r="L161" i="3"/>
  <c r="K160" i="3"/>
  <c r="L160" i="3"/>
  <c r="K159" i="3"/>
  <c r="L159" i="3"/>
  <c r="K158" i="3"/>
  <c r="L158" i="3"/>
  <c r="K157" i="3"/>
  <c r="L157" i="3"/>
  <c r="L156" i="3"/>
  <c r="K156" i="3"/>
  <c r="K155" i="3"/>
  <c r="L155" i="3"/>
  <c r="K154" i="3"/>
  <c r="L154" i="3"/>
  <c r="K153" i="3"/>
  <c r="L153" i="3"/>
  <c r="L152" i="3"/>
  <c r="K152" i="3"/>
  <c r="K151" i="3"/>
  <c r="L151" i="3"/>
  <c r="K150" i="3"/>
  <c r="L150" i="3"/>
  <c r="K149" i="3"/>
  <c r="L149" i="3"/>
  <c r="K148" i="3"/>
  <c r="L148" i="3"/>
  <c r="K147" i="3"/>
  <c r="L147" i="3"/>
  <c r="K146" i="3"/>
  <c r="L146" i="3"/>
  <c r="K145" i="3"/>
  <c r="L145" i="3"/>
  <c r="K144" i="3"/>
  <c r="L144" i="3"/>
  <c r="K143" i="3"/>
  <c r="L143" i="3"/>
  <c r="K142" i="3"/>
  <c r="L142" i="3"/>
  <c r="K141" i="3"/>
  <c r="L141" i="3"/>
  <c r="K140" i="3"/>
  <c r="L140" i="3"/>
  <c r="K139" i="3"/>
  <c r="L139" i="3"/>
  <c r="K138" i="3"/>
  <c r="L138" i="3"/>
  <c r="K137" i="3"/>
  <c r="L137" i="3"/>
  <c r="K136" i="3"/>
  <c r="L136" i="3"/>
  <c r="K135" i="3"/>
  <c r="L135" i="3"/>
  <c r="K134" i="3"/>
  <c r="L134" i="3"/>
  <c r="K133" i="3"/>
  <c r="L133" i="3"/>
  <c r="K132" i="3"/>
  <c r="L132" i="3"/>
  <c r="K131" i="3"/>
  <c r="L131" i="3"/>
  <c r="K130" i="3"/>
  <c r="L130" i="3"/>
  <c r="K128" i="3"/>
  <c r="L128" i="3"/>
  <c r="L129" i="3"/>
  <c r="L127" i="3"/>
  <c r="K129" i="3"/>
  <c r="K127" i="3"/>
  <c r="K125" i="3"/>
  <c r="L126" i="3"/>
  <c r="K126" i="3"/>
  <c r="L125" i="3"/>
  <c r="K122" i="3"/>
  <c r="L124" i="3"/>
  <c r="K124" i="3"/>
  <c r="L122" i="3"/>
  <c r="K123" i="3"/>
  <c r="L123" i="3"/>
  <c r="L121" i="3"/>
  <c r="K121" i="3"/>
  <c r="L120" i="3"/>
  <c r="K120" i="3"/>
  <c r="L119" i="3"/>
  <c r="K119" i="3"/>
  <c r="L116" i="3"/>
  <c r="L117" i="3"/>
  <c r="K117" i="3"/>
  <c r="K116" i="3"/>
  <c r="K118" i="3"/>
  <c r="L118" i="3"/>
  <c r="L107" i="3"/>
  <c r="L24" i="3"/>
  <c r="K115" i="3"/>
  <c r="L115" i="3"/>
  <c r="K114" i="3"/>
  <c r="L114" i="3"/>
  <c r="L113" i="3"/>
  <c r="K113" i="3"/>
  <c r="K105" i="3"/>
  <c r="L105" i="3"/>
  <c r="K101" i="3"/>
  <c r="L101" i="3"/>
  <c r="L112" i="3"/>
  <c r="K112" i="3"/>
  <c r="L111" i="3"/>
  <c r="L109" i="3"/>
  <c r="K111" i="3"/>
  <c r="K110" i="3"/>
  <c r="L110" i="3"/>
  <c r="K109" i="3"/>
  <c r="I23" i="3"/>
  <c r="I11" i="3"/>
  <c r="I41" i="3"/>
  <c r="I30" i="3"/>
  <c r="I28" i="3"/>
  <c r="I27" i="3"/>
  <c r="I29" i="3"/>
  <c r="I14" i="3"/>
  <c r="I36" i="3"/>
  <c r="I5" i="3"/>
  <c r="I26" i="3"/>
  <c r="I3" i="3"/>
  <c r="I9" i="3"/>
  <c r="I46" i="3"/>
  <c r="I34" i="3"/>
  <c r="I40" i="3"/>
  <c r="I10" i="3"/>
  <c r="I7" i="3"/>
  <c r="I18" i="3"/>
  <c r="I4" i="3"/>
  <c r="I19" i="3"/>
  <c r="I6" i="3"/>
  <c r="I47" i="3"/>
  <c r="I16" i="3"/>
  <c r="I12" i="3"/>
  <c r="I8" i="3"/>
  <c r="I44" i="3"/>
  <c r="I32" i="3"/>
  <c r="I13" i="3"/>
  <c r="I39" i="3"/>
  <c r="I21" i="3"/>
  <c r="I48" i="3"/>
  <c r="I38" i="3"/>
  <c r="I24" i="3"/>
  <c r="I42" i="3"/>
  <c r="I33" i="3"/>
  <c r="I31" i="3"/>
  <c r="I37" i="3"/>
  <c r="I15" i="3"/>
  <c r="I35" i="3"/>
  <c r="I17" i="3"/>
  <c r="I43" i="3"/>
  <c r="I20" i="3"/>
  <c r="I22" i="3"/>
  <c r="K71" i="3"/>
  <c r="K72" i="3"/>
  <c r="K34" i="3"/>
  <c r="K11" i="3"/>
  <c r="K60" i="3"/>
  <c r="K14" i="3"/>
  <c r="K47" i="3"/>
  <c r="K33" i="3"/>
  <c r="K99" i="3"/>
  <c r="L68" i="3"/>
  <c r="L38" i="3"/>
  <c r="L71" i="3"/>
  <c r="L79" i="3"/>
  <c r="L96" i="3"/>
  <c r="L90" i="3"/>
  <c r="L66" i="3"/>
  <c r="L33" i="3"/>
  <c r="L41" i="3"/>
  <c r="K15" i="3"/>
  <c r="K87" i="3"/>
  <c r="K88" i="3"/>
  <c r="K52" i="3"/>
  <c r="K27" i="3"/>
  <c r="K76" i="3"/>
  <c r="K30" i="3"/>
  <c r="K63" i="3"/>
  <c r="K49" i="3"/>
  <c r="L3" i="3"/>
  <c r="L84" i="3"/>
  <c r="L54" i="3"/>
  <c r="L87" i="3"/>
  <c r="L64" i="3"/>
  <c r="L49" i="3"/>
  <c r="L11" i="3"/>
  <c r="L13" i="3"/>
  <c r="L34" i="3"/>
  <c r="L16" i="3"/>
  <c r="K40" i="3"/>
  <c r="K35" i="3"/>
  <c r="L15" i="3"/>
  <c r="K108" i="3"/>
  <c r="K32" i="3"/>
  <c r="K16" i="3"/>
  <c r="K70" i="3"/>
  <c r="K43" i="3"/>
  <c r="K92" i="3"/>
  <c r="K46" i="3"/>
  <c r="K79" i="3"/>
  <c r="K65" i="3"/>
  <c r="L19" i="3"/>
  <c r="L5" i="3"/>
  <c r="L70" i="3"/>
  <c r="L88" i="3"/>
  <c r="L17" i="3"/>
  <c r="L82" i="3"/>
  <c r="L27" i="3"/>
  <c r="L29" i="3"/>
  <c r="L59" i="3"/>
  <c r="K28" i="3"/>
  <c r="L48" i="3"/>
  <c r="K106" i="3"/>
  <c r="K50" i="3"/>
  <c r="K67" i="3"/>
  <c r="K10" i="3"/>
  <c r="K59" i="3"/>
  <c r="K13" i="3"/>
  <c r="K62" i="3"/>
  <c r="K95" i="3"/>
  <c r="K81" i="3"/>
  <c r="L35" i="3"/>
  <c r="L21" i="3"/>
  <c r="L86" i="3"/>
  <c r="L25" i="3"/>
  <c r="L8" i="3"/>
  <c r="L9" i="3"/>
  <c r="L43" i="3"/>
  <c r="L45" i="3"/>
  <c r="L94" i="3"/>
  <c r="K104" i="3"/>
  <c r="K20" i="3"/>
  <c r="K26" i="3"/>
  <c r="K75" i="3"/>
  <c r="K29" i="3"/>
  <c r="K78" i="3"/>
  <c r="K64" i="3"/>
  <c r="K97" i="3"/>
  <c r="L51" i="3"/>
  <c r="L37" i="3"/>
  <c r="L28" i="3"/>
  <c r="L61" i="3"/>
  <c r="L58" i="3"/>
  <c r="L104" i="3"/>
  <c r="K68" i="3"/>
  <c r="K53" i="3"/>
  <c r="K42" i="3"/>
  <c r="K91" i="3"/>
  <c r="K45" i="3"/>
  <c r="K94" i="3"/>
  <c r="K98" i="3"/>
  <c r="K66" i="3"/>
  <c r="L67" i="3"/>
  <c r="L53" i="3"/>
  <c r="L31" i="3"/>
  <c r="L57" i="3"/>
  <c r="L40" i="3"/>
  <c r="L97" i="3"/>
  <c r="L75" i="3"/>
  <c r="L77" i="3"/>
  <c r="L98" i="3"/>
  <c r="L102" i="3"/>
  <c r="L106" i="3"/>
  <c r="K37" i="3"/>
  <c r="K9" i="3"/>
  <c r="K58" i="3"/>
  <c r="K83" i="3"/>
  <c r="K61" i="3"/>
  <c r="K51" i="3"/>
  <c r="K3" i="3"/>
  <c r="K84" i="3"/>
  <c r="L83" i="3"/>
  <c r="L69" i="3"/>
  <c r="L32" i="3"/>
  <c r="L89" i="3"/>
  <c r="L56" i="3"/>
  <c r="L91" i="3"/>
  <c r="L93" i="3"/>
  <c r="L39" i="3"/>
  <c r="K103" i="3"/>
  <c r="L108" i="3"/>
  <c r="K6" i="3"/>
  <c r="K25" i="3"/>
  <c r="K74" i="3"/>
  <c r="K36" i="3"/>
  <c r="K77" i="3"/>
  <c r="K4" i="3"/>
  <c r="K48" i="3"/>
  <c r="K5" i="3"/>
  <c r="L85" i="3"/>
  <c r="L50" i="3"/>
  <c r="L44" i="3"/>
  <c r="L72" i="3"/>
  <c r="L10" i="3"/>
  <c r="L12" i="3"/>
  <c r="L14" i="3"/>
  <c r="L36" i="3"/>
  <c r="K102" i="3"/>
  <c r="K7" i="3"/>
  <c r="K8" i="3"/>
  <c r="K41" i="3"/>
  <c r="K90" i="3"/>
  <c r="K54" i="3"/>
  <c r="K93" i="3"/>
  <c r="K21" i="3"/>
  <c r="K82" i="3"/>
  <c r="K38" i="3"/>
  <c r="L4" i="3"/>
  <c r="L65" i="3"/>
  <c r="L7" i="3"/>
  <c r="L92" i="3"/>
  <c r="L73" i="3"/>
  <c r="L26" i="3"/>
  <c r="L76" i="3"/>
  <c r="L30" i="3"/>
  <c r="K73" i="3"/>
  <c r="L6" i="3"/>
  <c r="L103" i="3"/>
  <c r="K23" i="3"/>
  <c r="K24" i="3"/>
  <c r="K57" i="3"/>
  <c r="K80" i="3"/>
  <c r="K12" i="3"/>
  <c r="K96" i="3"/>
  <c r="K22" i="3"/>
  <c r="K85" i="3"/>
  <c r="L99" i="3"/>
  <c r="L20" i="3"/>
  <c r="L18" i="3"/>
  <c r="L23" i="3"/>
  <c r="L62" i="3"/>
  <c r="L60" i="3"/>
  <c r="L42" i="3"/>
  <c r="L78" i="3"/>
  <c r="L46" i="3"/>
  <c r="K86" i="3"/>
  <c r="K107" i="3"/>
  <c r="K55" i="3"/>
  <c r="K56" i="3"/>
  <c r="K89" i="3"/>
  <c r="K19" i="3"/>
  <c r="K44" i="3"/>
  <c r="K69" i="3"/>
  <c r="K31" i="3"/>
  <c r="K17" i="3"/>
  <c r="L100" i="3"/>
  <c r="L52" i="3"/>
  <c r="L22" i="3"/>
  <c r="L55" i="3"/>
  <c r="L47" i="3"/>
  <c r="L95" i="3"/>
  <c r="L74" i="3"/>
  <c r="L81" i="3"/>
  <c r="L80" i="3"/>
  <c r="K39" i="3"/>
  <c r="K18" i="3"/>
  <c r="K100" i="3"/>
  <c r="L63" i="3"/>
  <c r="I25" i="3"/>
  <c r="I45" i="3"/>
  <c r="J261" i="3" l="1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3" i="3"/>
  <c r="J244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8" i="3"/>
  <c r="J229" i="3"/>
  <c r="J226" i="3"/>
  <c r="J227" i="3"/>
  <c r="J225" i="3"/>
  <c r="J224" i="3"/>
  <c r="J223" i="3"/>
  <c r="J222" i="3"/>
  <c r="J221" i="3"/>
  <c r="J220" i="3"/>
  <c r="J219" i="3"/>
  <c r="J218" i="3"/>
  <c r="J217" i="3"/>
  <c r="J216" i="3"/>
  <c r="J215" i="3"/>
  <c r="J212" i="3"/>
  <c r="J214" i="3"/>
  <c r="J213" i="3"/>
  <c r="J211" i="3"/>
  <c r="J210" i="3"/>
  <c r="J208" i="3"/>
  <c r="J209" i="3"/>
  <c r="J207" i="3"/>
  <c r="J206" i="3"/>
  <c r="J205" i="3"/>
  <c r="J204" i="3"/>
  <c r="J203" i="3"/>
  <c r="J202" i="3"/>
  <c r="J200" i="3"/>
  <c r="J201" i="3"/>
  <c r="J199" i="3"/>
  <c r="J197" i="3"/>
  <c r="J198" i="3"/>
  <c r="J196" i="3"/>
  <c r="J195" i="3"/>
  <c r="J194" i="3"/>
  <c r="J193" i="3"/>
  <c r="J191" i="3"/>
  <c r="J192" i="3"/>
  <c r="J190" i="3"/>
  <c r="J189" i="3"/>
  <c r="J188" i="3"/>
  <c r="J187" i="3"/>
  <c r="J185" i="3"/>
  <c r="J186" i="3"/>
  <c r="J184" i="3"/>
  <c r="J183" i="3"/>
  <c r="J182" i="3"/>
  <c r="J181" i="3"/>
  <c r="J180" i="3"/>
  <c r="J179" i="3"/>
  <c r="J178" i="3"/>
  <c r="J177" i="3"/>
  <c r="J176" i="3"/>
  <c r="J174" i="3"/>
  <c r="J175" i="3"/>
  <c r="J173" i="3"/>
  <c r="J172" i="3"/>
  <c r="J171" i="3"/>
  <c r="J169" i="3"/>
  <c r="J170" i="3"/>
  <c r="J168" i="3"/>
  <c r="J167" i="3"/>
  <c r="J165" i="3"/>
  <c r="J166" i="3"/>
  <c r="J164" i="3"/>
  <c r="J163" i="3"/>
  <c r="J162" i="3"/>
  <c r="J161" i="3"/>
  <c r="J160" i="3"/>
  <c r="J159" i="3"/>
  <c r="J157" i="3"/>
  <c r="J158" i="3"/>
  <c r="J156" i="3"/>
  <c r="J155" i="3"/>
  <c r="J154" i="3"/>
  <c r="J153" i="3"/>
  <c r="J152" i="3"/>
  <c r="J151" i="3"/>
  <c r="J149" i="3"/>
  <c r="J150" i="3"/>
  <c r="J147" i="3"/>
  <c r="J148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2" i="3"/>
  <c r="J133" i="3"/>
  <c r="J131" i="3"/>
  <c r="J130" i="3"/>
  <c r="J128" i="3"/>
  <c r="J129" i="3"/>
  <c r="J127" i="3"/>
  <c r="J126" i="3"/>
  <c r="J125" i="3"/>
  <c r="J123" i="3"/>
  <c r="J124" i="3"/>
  <c r="J122" i="3"/>
  <c r="J121" i="3"/>
  <c r="J120" i="3"/>
  <c r="J119" i="3"/>
  <c r="J117" i="3"/>
  <c r="J118" i="3"/>
  <c r="J116" i="3"/>
  <c r="J115" i="3"/>
  <c r="J101" i="3"/>
  <c r="J114" i="3"/>
  <c r="J113" i="3"/>
  <c r="J105" i="3"/>
  <c r="J112" i="3"/>
  <c r="J109" i="3"/>
  <c r="J111" i="3"/>
  <c r="J110" i="3"/>
  <c r="J50" i="3"/>
  <c r="J104" i="3"/>
  <c r="J27" i="3"/>
  <c r="J31" i="3"/>
  <c r="J66" i="3"/>
  <c r="J36" i="3"/>
  <c r="J38" i="3"/>
  <c r="J40" i="3"/>
  <c r="J58" i="3"/>
  <c r="J30" i="3"/>
  <c r="J69" i="3"/>
  <c r="J108" i="3"/>
  <c r="J20" i="3"/>
  <c r="J107" i="3"/>
  <c r="J75" i="3"/>
  <c r="J63" i="3"/>
  <c r="J82" i="3"/>
  <c r="J52" i="3"/>
  <c r="J54" i="3"/>
  <c r="J56" i="3"/>
  <c r="J74" i="3"/>
  <c r="J78" i="3"/>
  <c r="J71" i="3"/>
  <c r="J106" i="3"/>
  <c r="J28" i="3"/>
  <c r="J95" i="3"/>
  <c r="J98" i="3"/>
  <c r="J68" i="3"/>
  <c r="J70" i="3"/>
  <c r="J72" i="3"/>
  <c r="J11" i="3"/>
  <c r="J15" i="3"/>
  <c r="J42" i="3"/>
  <c r="J60" i="3"/>
  <c r="J17" i="3"/>
  <c r="J3" i="3"/>
  <c r="J84" i="3"/>
  <c r="J86" i="3"/>
  <c r="J88" i="3"/>
  <c r="J43" i="3"/>
  <c r="J47" i="3"/>
  <c r="J59" i="3"/>
  <c r="J16" i="3"/>
  <c r="J92" i="3"/>
  <c r="J33" i="3"/>
  <c r="J19" i="3"/>
  <c r="J5" i="3"/>
  <c r="J7" i="3"/>
  <c r="J9" i="3"/>
  <c r="J79" i="3"/>
  <c r="J24" i="3"/>
  <c r="J32" i="3"/>
  <c r="J13" i="3"/>
  <c r="J49" i="3"/>
  <c r="J35" i="3"/>
  <c r="J21" i="3"/>
  <c r="J23" i="3"/>
  <c r="J25" i="3"/>
  <c r="J91" i="3"/>
  <c r="J48" i="3"/>
  <c r="J45" i="3"/>
  <c r="J65" i="3"/>
  <c r="J51" i="3"/>
  <c r="J37" i="3"/>
  <c r="J39" i="3"/>
  <c r="J41" i="3"/>
  <c r="J12" i="3"/>
  <c r="J76" i="3"/>
  <c r="J64" i="3"/>
  <c r="J77" i="3"/>
  <c r="J81" i="3"/>
  <c r="J67" i="3"/>
  <c r="J53" i="3"/>
  <c r="J55" i="3"/>
  <c r="J57" i="3"/>
  <c r="J44" i="3"/>
  <c r="J93" i="3"/>
  <c r="J103" i="3"/>
  <c r="J99" i="3"/>
  <c r="J80" i="3"/>
  <c r="J14" i="3"/>
  <c r="J97" i="3"/>
  <c r="J83" i="3"/>
  <c r="J73" i="3"/>
  <c r="J94" i="3"/>
  <c r="J102" i="3"/>
  <c r="J100" i="3"/>
  <c r="J96" i="3"/>
  <c r="J46" i="3"/>
  <c r="J18" i="3"/>
  <c r="J85" i="3"/>
  <c r="J87" i="3"/>
  <c r="J89" i="3"/>
  <c r="J29" i="3"/>
  <c r="J22" i="3"/>
  <c r="J26" i="3"/>
  <c r="J62" i="3"/>
  <c r="J34" i="3"/>
  <c r="J4" i="3"/>
  <c r="J6" i="3"/>
  <c r="J8" i="3"/>
  <c r="J10" i="3"/>
  <c r="J61" i="3"/>
  <c r="J90" i="3"/>
  <c r="H3" i="3" l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l="1"/>
  <c r="H101" i="3" s="1"/>
  <c r="H102" i="3"/>
  <c r="H103" i="3" s="1"/>
  <c r="H104" i="3" s="1"/>
  <c r="H106" i="3" l="1"/>
  <c r="H107" i="3" s="1"/>
  <c r="H108" i="3" s="1"/>
  <c r="H109" i="3" s="1"/>
  <c r="H105" i="3"/>
  <c r="E3" i="3" l="1"/>
  <c r="E4" i="3" s="1"/>
  <c r="E5" i="3" s="1"/>
  <c r="E6" i="3" s="1"/>
  <c r="E7" i="3" s="1"/>
  <c r="E8" i="3" l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l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l="1"/>
  <c r="E100" i="3" l="1"/>
  <c r="E101" i="3" s="1"/>
  <c r="E102" i="3"/>
  <c r="E103" i="3" s="1"/>
  <c r="E104" i="3" s="1"/>
  <c r="E106" i="3" l="1"/>
  <c r="E107" i="3" s="1"/>
  <c r="E108" i="3" s="1"/>
  <c r="E109" i="3" s="1"/>
  <c r="E10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627BAB0E-B874-4BAB-A906-DA6E5E7CD99F}">
      <text>
        <r>
          <rPr>
            <b/>
            <sz val="9"/>
            <color indexed="81"/>
            <rFont val="Tahoma"/>
            <family val="2"/>
          </rPr>
          <t xml:space="preserve">User: 
</t>
        </r>
        <r>
          <rPr>
            <sz val="9"/>
            <color indexed="81"/>
            <rFont val="Tahoma"/>
            <family val="2"/>
          </rPr>
          <t xml:space="preserve">Report date
</t>
        </r>
      </text>
    </comment>
    <comment ref="C1" authorId="0" shapeId="0" xr:uid="{A5B51F45-8E57-47C4-B52C-D217541BDCDB}">
      <text>
        <r>
          <rPr>
            <b/>
            <sz val="9"/>
            <color indexed="81"/>
            <rFont val="Tahoma"/>
            <family val="2"/>
          </rPr>
          <t xml:space="preserve">User: Fund in/ Fund out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 shapeId="0" xr:uid="{3481E8FA-DED0-48D0-8DF1-9F94E24A09D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ib mtd statement for this file</t>
        </r>
      </text>
    </comment>
  </commentList>
</comments>
</file>

<file path=xl/sharedStrings.xml><?xml version="1.0" encoding="utf-8"?>
<sst xmlns="http://schemas.openxmlformats.org/spreadsheetml/2006/main" count="71" uniqueCount="43">
  <si>
    <t>DATE</t>
  </si>
  <si>
    <t>CASH INJECTION</t>
  </si>
  <si>
    <t>NEXT START NAV</t>
  </si>
  <si>
    <t>M START NAV</t>
  </si>
  <si>
    <t>DAILY P&amp;L</t>
  </si>
  <si>
    <t>MTD Change</t>
  </si>
  <si>
    <t>Total</t>
  </si>
  <si>
    <t>Stocks</t>
  </si>
  <si>
    <t>Bonds</t>
  </si>
  <si>
    <t>Commodities</t>
  </si>
  <si>
    <t>NAV (USD)</t>
  </si>
  <si>
    <t>Cal</t>
  </si>
  <si>
    <t>YTD  ROR%</t>
  </si>
  <si>
    <t>Sharpe Ratio</t>
  </si>
  <si>
    <t xml:space="preserve">Annualised Return  </t>
  </si>
  <si>
    <t>Annualised Volatility</t>
  </si>
  <si>
    <t>Stocks_int</t>
  </si>
  <si>
    <t>ETFs</t>
  </si>
  <si>
    <t>Option</t>
  </si>
  <si>
    <t>Future</t>
  </si>
  <si>
    <t>Date</t>
  </si>
  <si>
    <t>Daily Return</t>
  </si>
  <si>
    <t>Annualised Return on Jun24 onward</t>
  </si>
  <si>
    <t>Annualised Volatility on Jun24 onward</t>
  </si>
  <si>
    <t>Stocks_int_realised volatility</t>
  </si>
  <si>
    <t>Stocks_realised volatility</t>
  </si>
  <si>
    <t>Bonds_realised volatility</t>
  </si>
  <si>
    <t>Commodities_realised volatility</t>
  </si>
  <si>
    <t>Future_realised volatility</t>
  </si>
  <si>
    <t>Option_realised volatility</t>
  </si>
  <si>
    <t>ETFs_realised volatility</t>
  </si>
  <si>
    <t>Annualised Return for 2024</t>
  </si>
  <si>
    <t>Annualised Volatility for 2024</t>
  </si>
  <si>
    <t>ETFs volatility</t>
  </si>
  <si>
    <t>Stocks_int volatility</t>
  </si>
  <si>
    <t>Stocks volatility</t>
  </si>
  <si>
    <t>Bonds volatility</t>
  </si>
  <si>
    <t>Commodities volatility</t>
  </si>
  <si>
    <t>Future volatility</t>
  </si>
  <si>
    <t>Option volatility</t>
  </si>
  <si>
    <t>As of 31 Dec 2024</t>
  </si>
  <si>
    <t>Annualise return of financial derivatives</t>
  </si>
  <si>
    <t>Sharpe ratio for financial derivatives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</si>
</sst>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[$-409]d\-mmm\-yy;@"/>
    <numFmt numFmtId="169" formatCode="0.00%;[Red]\(0.00%\)"/>
    <numFmt numFmtId="170" formatCode="_ * #,##0.00_ ;_ * \-#,##0.00_ ;_ * &quot;-&quot;??_ ;_ @_ "/>
    <numFmt numFmtId="174" formatCode="_-* #,##0.00_-;\-* #,##0.00_-;_-* &quot;-&quot;??_-;_-@_-"/>
    <numFmt numFmtId="176" formatCode="0.00000000000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Border="0" applyAlignment="0"/>
    <xf numFmtId="0" fontId="11" fillId="0" borderId="0">
      <alignment vertical="center"/>
    </xf>
    <xf numFmtId="170" fontId="11" fillId="0" borderId="0" applyFont="0" applyFill="0" applyBorder="0" applyAlignment="0" applyProtection="0">
      <alignment vertical="center"/>
    </xf>
    <xf numFmtId="0" fontId="1" fillId="0" borderId="0"/>
    <xf numFmtId="174" fontId="1" fillId="0" borderId="0" applyFont="0" applyFill="0" applyBorder="0" applyAlignment="0" applyProtection="0"/>
  </cellStyleXfs>
  <cellXfs count="57">
    <xf numFmtId="0" fontId="0" fillId="0" borderId="0" xfId="0"/>
    <xf numFmtId="4" fontId="0" fillId="0" borderId="0" xfId="0" applyNumberFormat="1"/>
    <xf numFmtId="14" fontId="0" fillId="0" borderId="0" xfId="0" applyNumberFormat="1"/>
    <xf numFmtId="10" fontId="0" fillId="0" borderId="0" xfId="0" applyNumberFormat="1"/>
    <xf numFmtId="0" fontId="0" fillId="0" borderId="1" xfId="0" applyBorder="1"/>
    <xf numFmtId="0" fontId="5" fillId="0" borderId="0" xfId="0" applyFont="1"/>
    <xf numFmtId="2" fontId="0" fillId="0" borderId="0" xfId="0" applyNumberFormat="1"/>
    <xf numFmtId="40" fontId="10" fillId="0" borderId="0" xfId="0" applyNumberFormat="1" applyFont="1"/>
    <xf numFmtId="40" fontId="0" fillId="0" borderId="0" xfId="0" applyNumberFormat="1"/>
    <xf numFmtId="169" fontId="10" fillId="0" borderId="0" xfId="0" applyNumberFormat="1" applyFont="1"/>
    <xf numFmtId="44" fontId="0" fillId="0" borderId="0" xfId="0" applyNumberFormat="1" applyAlignment="1">
      <alignment horizontal="center"/>
    </xf>
    <xf numFmtId="40" fontId="0" fillId="0" borderId="0" xfId="0" applyNumberFormat="1" applyAlignment="1">
      <alignment horizontal="right"/>
    </xf>
    <xf numFmtId="165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3" fillId="2" borderId="0" xfId="3" applyFont="1" applyFill="1" applyAlignment="1">
      <alignment horizontal="center" vertical="center"/>
    </xf>
    <xf numFmtId="14" fontId="9" fillId="3" borderId="2" xfId="0" applyNumberFormat="1" applyFont="1" applyFill="1" applyBorder="1" applyAlignment="1">
      <alignment horizontal="center" vertical="center" wrapText="1"/>
    </xf>
    <xf numFmtId="44" fontId="9" fillId="3" borderId="2" xfId="0" applyNumberFormat="1" applyFont="1" applyFill="1" applyBorder="1" applyAlignment="1">
      <alignment horizontal="center" vertical="center" wrapText="1"/>
    </xf>
    <xf numFmtId="40" fontId="9" fillId="3" borderId="2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3" fontId="0" fillId="0" borderId="0" xfId="0" applyNumberFormat="1" applyAlignment="1">
      <alignment horizontal="center"/>
    </xf>
    <xf numFmtId="43" fontId="0" fillId="0" borderId="0" xfId="0" applyNumberFormat="1"/>
    <xf numFmtId="43" fontId="0" fillId="0" borderId="1" xfId="0" applyNumberFormat="1" applyBorder="1" applyAlignment="1">
      <alignment horizontal="center"/>
    </xf>
    <xf numFmtId="43" fontId="0" fillId="0" borderId="1" xfId="0" applyNumberFormat="1" applyBorder="1"/>
    <xf numFmtId="40" fontId="0" fillId="0" borderId="1" xfId="0" applyNumberFormat="1" applyBorder="1" applyAlignment="1">
      <alignment horizontal="right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14" fontId="13" fillId="0" borderId="1" xfId="3" applyNumberFormat="1" applyFont="1" applyBorder="1" applyAlignment="1">
      <alignment horizontal="center" vertical="center"/>
    </xf>
    <xf numFmtId="40" fontId="10" fillId="0" borderId="0" xfId="0" applyNumberFormat="1" applyFont="1" applyFill="1"/>
    <xf numFmtId="169" fontId="10" fillId="0" borderId="0" xfId="0" applyNumberFormat="1" applyFont="1" applyFill="1"/>
    <xf numFmtId="40" fontId="10" fillId="0" borderId="1" xfId="0" applyNumberFormat="1" applyFont="1" applyFill="1" applyBorder="1"/>
    <xf numFmtId="169" fontId="10" fillId="0" borderId="1" xfId="0" applyNumberFormat="1" applyFont="1" applyFill="1" applyBorder="1"/>
    <xf numFmtId="40" fontId="12" fillId="0" borderId="0" xfId="0" applyNumberFormat="1" applyFont="1" applyFill="1"/>
    <xf numFmtId="169" fontId="10" fillId="0" borderId="0" xfId="0" applyNumberFormat="1" applyFont="1" applyFill="1" applyBorder="1"/>
    <xf numFmtId="165" fontId="5" fillId="0" borderId="0" xfId="0" applyNumberFormat="1" applyFont="1" applyBorder="1" applyAlignment="1">
      <alignment horizontal="center"/>
    </xf>
    <xf numFmtId="40" fontId="0" fillId="0" borderId="0" xfId="0" applyNumberFormat="1" applyBorder="1" applyAlignment="1">
      <alignment horizontal="right"/>
    </xf>
    <xf numFmtId="43" fontId="0" fillId="0" borderId="0" xfId="0" applyNumberFormat="1" applyBorder="1"/>
    <xf numFmtId="40" fontId="10" fillId="0" borderId="0" xfId="0" applyNumberFormat="1" applyFont="1" applyFill="1" applyBorder="1"/>
    <xf numFmtId="0" fontId="0" fillId="0" borderId="0" xfId="0" applyBorder="1"/>
    <xf numFmtId="0" fontId="2" fillId="4" borderId="0" xfId="0" applyFont="1" applyFill="1" applyAlignment="1">
      <alignment horizontal="center" vertical="center" wrapText="1"/>
    </xf>
    <xf numFmtId="176" fontId="0" fillId="0" borderId="0" xfId="0" applyNumberFormat="1"/>
    <xf numFmtId="10" fontId="5" fillId="0" borderId="0" xfId="1" applyNumberFormat="1" applyFont="1" applyAlignment="1">
      <alignment horizontal="center" vertical="center"/>
    </xf>
    <xf numFmtId="10" fontId="5" fillId="0" borderId="0" xfId="1" applyNumberFormat="1" applyFont="1" applyAlignment="1">
      <alignment vertical="center"/>
    </xf>
    <xf numFmtId="10" fontId="5" fillId="0" borderId="0" xfId="3" applyNumberFormat="1" applyFont="1" applyAlignment="1">
      <alignment vertical="center"/>
    </xf>
    <xf numFmtId="10" fontId="3" fillId="0" borderId="0" xfId="3" applyNumberFormat="1" applyFont="1" applyAlignment="1">
      <alignment vertical="center"/>
    </xf>
    <xf numFmtId="10" fontId="5" fillId="0" borderId="0" xfId="0" applyNumberFormat="1" applyFont="1" applyAlignment="1"/>
    <xf numFmtId="10" fontId="0" fillId="0" borderId="0" xfId="0" applyNumberFormat="1" applyAlignment="1"/>
    <xf numFmtId="10" fontId="5" fillId="0" borderId="1" xfId="0" applyNumberFormat="1" applyFont="1" applyBorder="1" applyAlignment="1"/>
    <xf numFmtId="10" fontId="0" fillId="0" borderId="1" xfId="0" applyNumberFormat="1" applyBorder="1" applyAlignment="1"/>
    <xf numFmtId="40" fontId="0" fillId="0" borderId="0" xfId="0" applyNumberFormat="1" applyFill="1" applyAlignment="1">
      <alignment horizontal="center" vertical="center"/>
    </xf>
    <xf numFmtId="40" fontId="0" fillId="0" borderId="0" xfId="0" applyNumberFormat="1" applyFill="1" applyAlignment="1">
      <alignment horizontal="center"/>
    </xf>
    <xf numFmtId="40" fontId="0" fillId="0" borderId="1" xfId="0" applyNumberFormat="1" applyFill="1" applyBorder="1" applyAlignment="1">
      <alignment horizontal="center" vertical="center"/>
    </xf>
    <xf numFmtId="40" fontId="0" fillId="0" borderId="1" xfId="0" applyNumberFormat="1" applyFill="1" applyBorder="1" applyAlignment="1">
      <alignment horizontal="center"/>
    </xf>
  </cellXfs>
  <cellStyles count="7">
    <cellStyle name="Comma 2" xfId="6" xr:uid="{D04B7DD1-E64C-4B77-92A5-EBB200361F2D}"/>
    <cellStyle name="Normal" xfId="0" builtinId="0"/>
    <cellStyle name="Normal 2" xfId="2" xr:uid="{F24B05ED-9260-42EA-82DC-882A3547017A}"/>
    <cellStyle name="Percent" xfId="1" builtinId="5"/>
    <cellStyle name="千位分隔 2" xfId="4" xr:uid="{0A57DC95-5CFC-42BC-9978-2B427CD16C31}"/>
    <cellStyle name="常规 2" xfId="3" xr:uid="{8693F557-3A96-436E-A576-C8ADBE3C068E}"/>
    <cellStyle name="常规 2 2" xfId="5" xr:uid="{A3223B0F-7E81-4E53-8908-F8C0AD379C8B}"/>
  </cellStyles>
  <dxfs count="0"/>
  <tableStyles count="0" defaultTableStyle="TableStyleMedium2" defaultPivotStyle="PivotStyleLight16"/>
  <colors>
    <mruColors>
      <color rgb="FF68535A"/>
      <color rgb="FFA9884D"/>
      <color rgb="FF68532F"/>
      <color rgb="FFBB9E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Portfolio Actual</a:t>
            </a:r>
            <a:r>
              <a:rPr lang="en-SG" baseline="0"/>
              <a:t> </a:t>
            </a:r>
            <a:r>
              <a:rPr lang="en-SG"/>
              <a:t>Volatality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'Historical NAV'!$L$1</c:f>
              <c:strCache>
                <c:ptCount val="1"/>
                <c:pt idx="0">
                  <c:v>Annualised Volatility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NAV'!$A$2:$A$261</c:f>
              <c:numCache>
                <c:formatCode>[$-409]d\-mmm\-yy;@</c:formatCode>
                <c:ptCount val="26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45331</c:v>
                </c:pt>
                <c:pt idx="30">
                  <c:v>45334</c:v>
                </c:pt>
                <c:pt idx="31">
                  <c:v>45335</c:v>
                </c:pt>
                <c:pt idx="32">
                  <c:v>45336</c:v>
                </c:pt>
                <c:pt idx="33">
                  <c:v>45337</c:v>
                </c:pt>
                <c:pt idx="34">
                  <c:v>45338</c:v>
                </c:pt>
                <c:pt idx="35">
                  <c:v>45342</c:v>
                </c:pt>
                <c:pt idx="36">
                  <c:v>45343</c:v>
                </c:pt>
                <c:pt idx="37">
                  <c:v>45344</c:v>
                </c:pt>
                <c:pt idx="38">
                  <c:v>45345</c:v>
                </c:pt>
                <c:pt idx="39">
                  <c:v>45348</c:v>
                </c:pt>
                <c:pt idx="40">
                  <c:v>45349</c:v>
                </c:pt>
                <c:pt idx="41">
                  <c:v>45350</c:v>
                </c:pt>
                <c:pt idx="42">
                  <c:v>45351</c:v>
                </c:pt>
                <c:pt idx="43">
                  <c:v>45352</c:v>
                </c:pt>
                <c:pt idx="44">
                  <c:v>45355</c:v>
                </c:pt>
                <c:pt idx="45">
                  <c:v>45356</c:v>
                </c:pt>
                <c:pt idx="46">
                  <c:v>45357</c:v>
                </c:pt>
                <c:pt idx="47">
                  <c:v>45358</c:v>
                </c:pt>
                <c:pt idx="48">
                  <c:v>45359</c:v>
                </c:pt>
                <c:pt idx="49">
                  <c:v>45362</c:v>
                </c:pt>
                <c:pt idx="50">
                  <c:v>45363</c:v>
                </c:pt>
                <c:pt idx="51">
                  <c:v>45364</c:v>
                </c:pt>
                <c:pt idx="52">
                  <c:v>45365</c:v>
                </c:pt>
                <c:pt idx="53">
                  <c:v>45366</c:v>
                </c:pt>
                <c:pt idx="54">
                  <c:v>45369</c:v>
                </c:pt>
                <c:pt idx="55">
                  <c:v>45370</c:v>
                </c:pt>
                <c:pt idx="56">
                  <c:v>45371</c:v>
                </c:pt>
                <c:pt idx="57">
                  <c:v>45372</c:v>
                </c:pt>
                <c:pt idx="58">
                  <c:v>45373</c:v>
                </c:pt>
                <c:pt idx="59">
                  <c:v>45376</c:v>
                </c:pt>
                <c:pt idx="60">
                  <c:v>45377</c:v>
                </c:pt>
                <c:pt idx="61">
                  <c:v>45378</c:v>
                </c:pt>
                <c:pt idx="62">
                  <c:v>45379</c:v>
                </c:pt>
                <c:pt idx="63">
                  <c:v>45383</c:v>
                </c:pt>
                <c:pt idx="64">
                  <c:v>45384</c:v>
                </c:pt>
                <c:pt idx="65">
                  <c:v>45385</c:v>
                </c:pt>
                <c:pt idx="66">
                  <c:v>45386</c:v>
                </c:pt>
                <c:pt idx="67">
                  <c:v>45387</c:v>
                </c:pt>
                <c:pt idx="68">
                  <c:v>45390</c:v>
                </c:pt>
                <c:pt idx="69">
                  <c:v>45391</c:v>
                </c:pt>
                <c:pt idx="70">
                  <c:v>45392</c:v>
                </c:pt>
                <c:pt idx="71">
                  <c:v>45393</c:v>
                </c:pt>
                <c:pt idx="72">
                  <c:v>45394</c:v>
                </c:pt>
                <c:pt idx="73">
                  <c:v>45397</c:v>
                </c:pt>
                <c:pt idx="74">
                  <c:v>45398</c:v>
                </c:pt>
                <c:pt idx="75">
                  <c:v>45399</c:v>
                </c:pt>
                <c:pt idx="76">
                  <c:v>45400</c:v>
                </c:pt>
                <c:pt idx="77">
                  <c:v>45401</c:v>
                </c:pt>
                <c:pt idx="78">
                  <c:v>45404</c:v>
                </c:pt>
                <c:pt idx="79">
                  <c:v>45405</c:v>
                </c:pt>
                <c:pt idx="80">
                  <c:v>45406</c:v>
                </c:pt>
                <c:pt idx="81">
                  <c:v>45407</c:v>
                </c:pt>
                <c:pt idx="82">
                  <c:v>45408</c:v>
                </c:pt>
                <c:pt idx="83">
                  <c:v>45411</c:v>
                </c:pt>
                <c:pt idx="84">
                  <c:v>45412</c:v>
                </c:pt>
                <c:pt idx="85">
                  <c:v>45413</c:v>
                </c:pt>
                <c:pt idx="86">
                  <c:v>45414</c:v>
                </c:pt>
                <c:pt idx="87">
                  <c:v>45415</c:v>
                </c:pt>
                <c:pt idx="88">
                  <c:v>45418</c:v>
                </c:pt>
                <c:pt idx="89">
                  <c:v>45419</c:v>
                </c:pt>
                <c:pt idx="90">
                  <c:v>45420</c:v>
                </c:pt>
                <c:pt idx="91">
                  <c:v>45421</c:v>
                </c:pt>
                <c:pt idx="92">
                  <c:v>45422</c:v>
                </c:pt>
                <c:pt idx="93">
                  <c:v>45425</c:v>
                </c:pt>
                <c:pt idx="94">
                  <c:v>45426</c:v>
                </c:pt>
                <c:pt idx="95">
                  <c:v>45427</c:v>
                </c:pt>
                <c:pt idx="96">
                  <c:v>45428</c:v>
                </c:pt>
                <c:pt idx="97">
                  <c:v>45429</c:v>
                </c:pt>
                <c:pt idx="98">
                  <c:v>45432</c:v>
                </c:pt>
                <c:pt idx="99">
                  <c:v>45433</c:v>
                </c:pt>
                <c:pt idx="100">
                  <c:v>45434</c:v>
                </c:pt>
                <c:pt idx="101">
                  <c:v>45435</c:v>
                </c:pt>
                <c:pt idx="102">
                  <c:v>45436</c:v>
                </c:pt>
                <c:pt idx="103">
                  <c:v>45439</c:v>
                </c:pt>
                <c:pt idx="104">
                  <c:v>45440</c:v>
                </c:pt>
                <c:pt idx="105">
                  <c:v>45441</c:v>
                </c:pt>
                <c:pt idx="106">
                  <c:v>45442</c:v>
                </c:pt>
                <c:pt idx="107">
                  <c:v>45443</c:v>
                </c:pt>
                <c:pt idx="108">
                  <c:v>45446</c:v>
                </c:pt>
                <c:pt idx="109">
                  <c:v>45447</c:v>
                </c:pt>
                <c:pt idx="110">
                  <c:v>45448</c:v>
                </c:pt>
                <c:pt idx="111">
                  <c:v>45449</c:v>
                </c:pt>
                <c:pt idx="112">
                  <c:v>45450</c:v>
                </c:pt>
                <c:pt idx="113">
                  <c:v>45453</c:v>
                </c:pt>
                <c:pt idx="114">
                  <c:v>45454</c:v>
                </c:pt>
                <c:pt idx="115">
                  <c:v>45455</c:v>
                </c:pt>
                <c:pt idx="116">
                  <c:v>45456</c:v>
                </c:pt>
                <c:pt idx="117">
                  <c:v>45457</c:v>
                </c:pt>
                <c:pt idx="118">
                  <c:v>45460</c:v>
                </c:pt>
                <c:pt idx="119">
                  <c:v>45461</c:v>
                </c:pt>
                <c:pt idx="120">
                  <c:v>45462</c:v>
                </c:pt>
                <c:pt idx="121">
                  <c:v>45463</c:v>
                </c:pt>
                <c:pt idx="122">
                  <c:v>45464</c:v>
                </c:pt>
                <c:pt idx="123">
                  <c:v>45467</c:v>
                </c:pt>
                <c:pt idx="124">
                  <c:v>45468</c:v>
                </c:pt>
                <c:pt idx="125">
                  <c:v>45469</c:v>
                </c:pt>
                <c:pt idx="126">
                  <c:v>45470</c:v>
                </c:pt>
                <c:pt idx="127">
                  <c:v>45471</c:v>
                </c:pt>
                <c:pt idx="128">
                  <c:v>45474</c:v>
                </c:pt>
                <c:pt idx="129">
                  <c:v>45475</c:v>
                </c:pt>
                <c:pt idx="130">
                  <c:v>45476</c:v>
                </c:pt>
                <c:pt idx="131">
                  <c:v>45477</c:v>
                </c:pt>
                <c:pt idx="132">
                  <c:v>45478</c:v>
                </c:pt>
                <c:pt idx="133">
                  <c:v>45481</c:v>
                </c:pt>
                <c:pt idx="134">
                  <c:v>45482</c:v>
                </c:pt>
                <c:pt idx="135">
                  <c:v>45483</c:v>
                </c:pt>
                <c:pt idx="136">
                  <c:v>45484</c:v>
                </c:pt>
                <c:pt idx="137">
                  <c:v>45485</c:v>
                </c:pt>
                <c:pt idx="138">
                  <c:v>45488</c:v>
                </c:pt>
                <c:pt idx="139">
                  <c:v>45489</c:v>
                </c:pt>
                <c:pt idx="140">
                  <c:v>45490</c:v>
                </c:pt>
                <c:pt idx="141">
                  <c:v>45491</c:v>
                </c:pt>
                <c:pt idx="142">
                  <c:v>45492</c:v>
                </c:pt>
                <c:pt idx="143">
                  <c:v>45495</c:v>
                </c:pt>
                <c:pt idx="144">
                  <c:v>45496</c:v>
                </c:pt>
                <c:pt idx="145">
                  <c:v>45497</c:v>
                </c:pt>
                <c:pt idx="146">
                  <c:v>45498</c:v>
                </c:pt>
                <c:pt idx="147">
                  <c:v>45499</c:v>
                </c:pt>
                <c:pt idx="148">
                  <c:v>45502</c:v>
                </c:pt>
                <c:pt idx="149">
                  <c:v>45503</c:v>
                </c:pt>
                <c:pt idx="150">
                  <c:v>45504</c:v>
                </c:pt>
                <c:pt idx="151">
                  <c:v>45505</c:v>
                </c:pt>
                <c:pt idx="152">
                  <c:v>45506</c:v>
                </c:pt>
                <c:pt idx="153">
                  <c:v>45509</c:v>
                </c:pt>
                <c:pt idx="154">
                  <c:v>45510</c:v>
                </c:pt>
                <c:pt idx="155">
                  <c:v>45511</c:v>
                </c:pt>
                <c:pt idx="156">
                  <c:v>45512</c:v>
                </c:pt>
                <c:pt idx="157">
                  <c:v>45513</c:v>
                </c:pt>
                <c:pt idx="158">
                  <c:v>45516</c:v>
                </c:pt>
                <c:pt idx="159">
                  <c:v>45517</c:v>
                </c:pt>
                <c:pt idx="160">
                  <c:v>45518</c:v>
                </c:pt>
                <c:pt idx="161">
                  <c:v>45519</c:v>
                </c:pt>
                <c:pt idx="162">
                  <c:v>45520</c:v>
                </c:pt>
                <c:pt idx="163">
                  <c:v>45523</c:v>
                </c:pt>
                <c:pt idx="164">
                  <c:v>45524</c:v>
                </c:pt>
                <c:pt idx="165">
                  <c:v>45525</c:v>
                </c:pt>
                <c:pt idx="166">
                  <c:v>45526</c:v>
                </c:pt>
                <c:pt idx="167">
                  <c:v>45527</c:v>
                </c:pt>
                <c:pt idx="168">
                  <c:v>45530</c:v>
                </c:pt>
                <c:pt idx="169">
                  <c:v>45531</c:v>
                </c:pt>
                <c:pt idx="170">
                  <c:v>45532</c:v>
                </c:pt>
                <c:pt idx="171">
                  <c:v>45533</c:v>
                </c:pt>
                <c:pt idx="172">
                  <c:v>45534</c:v>
                </c:pt>
                <c:pt idx="173">
                  <c:v>45537</c:v>
                </c:pt>
                <c:pt idx="174">
                  <c:v>45538</c:v>
                </c:pt>
                <c:pt idx="175">
                  <c:v>45539</c:v>
                </c:pt>
                <c:pt idx="176">
                  <c:v>45540</c:v>
                </c:pt>
                <c:pt idx="177">
                  <c:v>45541</c:v>
                </c:pt>
                <c:pt idx="178">
                  <c:v>45544</c:v>
                </c:pt>
                <c:pt idx="179">
                  <c:v>45545</c:v>
                </c:pt>
                <c:pt idx="180">
                  <c:v>45546</c:v>
                </c:pt>
                <c:pt idx="181">
                  <c:v>45547</c:v>
                </c:pt>
                <c:pt idx="182">
                  <c:v>45548</c:v>
                </c:pt>
                <c:pt idx="183">
                  <c:v>45551</c:v>
                </c:pt>
                <c:pt idx="184">
                  <c:v>45552</c:v>
                </c:pt>
                <c:pt idx="185">
                  <c:v>45553</c:v>
                </c:pt>
                <c:pt idx="186">
                  <c:v>45554</c:v>
                </c:pt>
                <c:pt idx="187">
                  <c:v>45555</c:v>
                </c:pt>
                <c:pt idx="188">
                  <c:v>45558</c:v>
                </c:pt>
                <c:pt idx="189">
                  <c:v>45559</c:v>
                </c:pt>
                <c:pt idx="190">
                  <c:v>45560</c:v>
                </c:pt>
                <c:pt idx="191">
                  <c:v>45561</c:v>
                </c:pt>
                <c:pt idx="192">
                  <c:v>45562</c:v>
                </c:pt>
                <c:pt idx="193">
                  <c:v>45565</c:v>
                </c:pt>
                <c:pt idx="194">
                  <c:v>45566</c:v>
                </c:pt>
                <c:pt idx="195">
                  <c:v>45567</c:v>
                </c:pt>
                <c:pt idx="196">
                  <c:v>45568</c:v>
                </c:pt>
                <c:pt idx="197">
                  <c:v>45569</c:v>
                </c:pt>
                <c:pt idx="198">
                  <c:v>45572</c:v>
                </c:pt>
                <c:pt idx="199">
                  <c:v>45573</c:v>
                </c:pt>
                <c:pt idx="200">
                  <c:v>45574</c:v>
                </c:pt>
                <c:pt idx="201">
                  <c:v>45575</c:v>
                </c:pt>
                <c:pt idx="202">
                  <c:v>45576</c:v>
                </c:pt>
                <c:pt idx="203">
                  <c:v>45579</c:v>
                </c:pt>
                <c:pt idx="204">
                  <c:v>45580</c:v>
                </c:pt>
                <c:pt idx="205">
                  <c:v>45581</c:v>
                </c:pt>
                <c:pt idx="206">
                  <c:v>45582</c:v>
                </c:pt>
                <c:pt idx="207">
                  <c:v>45583</c:v>
                </c:pt>
                <c:pt idx="208">
                  <c:v>45586</c:v>
                </c:pt>
                <c:pt idx="209">
                  <c:v>45587</c:v>
                </c:pt>
                <c:pt idx="210">
                  <c:v>45588</c:v>
                </c:pt>
                <c:pt idx="211">
                  <c:v>45589</c:v>
                </c:pt>
                <c:pt idx="212">
                  <c:v>45590</c:v>
                </c:pt>
                <c:pt idx="213">
                  <c:v>45593</c:v>
                </c:pt>
                <c:pt idx="214">
                  <c:v>45594</c:v>
                </c:pt>
                <c:pt idx="215">
                  <c:v>45595</c:v>
                </c:pt>
                <c:pt idx="216">
                  <c:v>45596</c:v>
                </c:pt>
                <c:pt idx="217">
                  <c:v>45597</c:v>
                </c:pt>
                <c:pt idx="218">
                  <c:v>45600</c:v>
                </c:pt>
                <c:pt idx="219">
                  <c:v>45601</c:v>
                </c:pt>
                <c:pt idx="220">
                  <c:v>45602</c:v>
                </c:pt>
                <c:pt idx="221">
                  <c:v>45603</c:v>
                </c:pt>
                <c:pt idx="222">
                  <c:v>45604</c:v>
                </c:pt>
                <c:pt idx="223">
                  <c:v>45607</c:v>
                </c:pt>
                <c:pt idx="224">
                  <c:v>45608</c:v>
                </c:pt>
                <c:pt idx="225">
                  <c:v>45609</c:v>
                </c:pt>
                <c:pt idx="226">
                  <c:v>45610</c:v>
                </c:pt>
                <c:pt idx="227">
                  <c:v>45611</c:v>
                </c:pt>
                <c:pt idx="228">
                  <c:v>45614</c:v>
                </c:pt>
                <c:pt idx="229">
                  <c:v>45615</c:v>
                </c:pt>
                <c:pt idx="230">
                  <c:v>45616</c:v>
                </c:pt>
                <c:pt idx="231">
                  <c:v>45617</c:v>
                </c:pt>
                <c:pt idx="232">
                  <c:v>45618</c:v>
                </c:pt>
                <c:pt idx="233">
                  <c:v>45621</c:v>
                </c:pt>
                <c:pt idx="234">
                  <c:v>45622</c:v>
                </c:pt>
                <c:pt idx="235">
                  <c:v>45623</c:v>
                </c:pt>
                <c:pt idx="236">
                  <c:v>45624</c:v>
                </c:pt>
                <c:pt idx="237">
                  <c:v>45625</c:v>
                </c:pt>
                <c:pt idx="238">
                  <c:v>45628</c:v>
                </c:pt>
                <c:pt idx="239">
                  <c:v>45629</c:v>
                </c:pt>
                <c:pt idx="240">
                  <c:v>45630</c:v>
                </c:pt>
                <c:pt idx="241">
                  <c:v>45631</c:v>
                </c:pt>
                <c:pt idx="242">
                  <c:v>45632</c:v>
                </c:pt>
                <c:pt idx="243">
                  <c:v>45635</c:v>
                </c:pt>
                <c:pt idx="244">
                  <c:v>45636</c:v>
                </c:pt>
                <c:pt idx="245">
                  <c:v>45637</c:v>
                </c:pt>
                <c:pt idx="246">
                  <c:v>45638</c:v>
                </c:pt>
                <c:pt idx="247">
                  <c:v>45639</c:v>
                </c:pt>
                <c:pt idx="248">
                  <c:v>45642</c:v>
                </c:pt>
                <c:pt idx="249">
                  <c:v>45643</c:v>
                </c:pt>
                <c:pt idx="250">
                  <c:v>45644</c:v>
                </c:pt>
                <c:pt idx="251">
                  <c:v>45645</c:v>
                </c:pt>
                <c:pt idx="252">
                  <c:v>45646</c:v>
                </c:pt>
                <c:pt idx="253">
                  <c:v>45649</c:v>
                </c:pt>
                <c:pt idx="254">
                  <c:v>45650</c:v>
                </c:pt>
                <c:pt idx="255">
                  <c:v>45651</c:v>
                </c:pt>
                <c:pt idx="256">
                  <c:v>45652</c:v>
                </c:pt>
                <c:pt idx="257">
                  <c:v>45653</c:v>
                </c:pt>
                <c:pt idx="258">
                  <c:v>45656</c:v>
                </c:pt>
                <c:pt idx="259">
                  <c:v>45657</c:v>
                </c:pt>
              </c:numCache>
            </c:numRef>
          </c:cat>
          <c:val>
            <c:numRef>
              <c:f>'Historical NAV'!$L$2:$L$261</c:f>
              <c:numCache>
                <c:formatCode>0.00%;[Red]\(0.00%\)</c:formatCode>
                <c:ptCount val="260"/>
                <c:pt idx="0">
                  <c:v>0</c:v>
                </c:pt>
                <c:pt idx="1">
                  <c:v>0.70694307616689445</c:v>
                </c:pt>
                <c:pt idx="2">
                  <c:v>0.56294610259875377</c:v>
                </c:pt>
                <c:pt idx="3">
                  <c:v>0.52702726563818159</c:v>
                </c:pt>
                <c:pt idx="4">
                  <c:v>0.5159434239440821</c:v>
                </c:pt>
                <c:pt idx="5">
                  <c:v>0.58309185021769239</c:v>
                </c:pt>
                <c:pt idx="6">
                  <c:v>0.53348234080903123</c:v>
                </c:pt>
                <c:pt idx="7">
                  <c:v>0.50910572260825226</c:v>
                </c:pt>
                <c:pt idx="8">
                  <c:v>0.47718300831801458</c:v>
                </c:pt>
                <c:pt idx="9">
                  <c:v>0.45158663563413054</c:v>
                </c:pt>
                <c:pt idx="10">
                  <c:v>0.43197883031059181</c:v>
                </c:pt>
                <c:pt idx="11">
                  <c:v>0.4141788421021399</c:v>
                </c:pt>
                <c:pt idx="12">
                  <c:v>0.39655274152479147</c:v>
                </c:pt>
                <c:pt idx="13">
                  <c:v>0.38844607046101398</c:v>
                </c:pt>
                <c:pt idx="14">
                  <c:v>0.40021036053715481</c:v>
                </c:pt>
                <c:pt idx="15">
                  <c:v>0.39541618754296803</c:v>
                </c:pt>
                <c:pt idx="16">
                  <c:v>0.38469539852314688</c:v>
                </c:pt>
                <c:pt idx="17">
                  <c:v>0.37321169523664061</c:v>
                </c:pt>
                <c:pt idx="18">
                  <c:v>0.36281190660197121</c:v>
                </c:pt>
                <c:pt idx="19">
                  <c:v>0.35317145589237614</c:v>
                </c:pt>
                <c:pt idx="20">
                  <c:v>0.36565869797048595</c:v>
                </c:pt>
                <c:pt idx="21">
                  <c:v>0.35687071109203866</c:v>
                </c:pt>
                <c:pt idx="22">
                  <c:v>0.35790126167428499</c:v>
                </c:pt>
                <c:pt idx="23">
                  <c:v>0.35724157752056585</c:v>
                </c:pt>
                <c:pt idx="24">
                  <c:v>0.34972453602688941</c:v>
                </c:pt>
                <c:pt idx="25">
                  <c:v>0.35098468874012761</c:v>
                </c:pt>
                <c:pt idx="26">
                  <c:v>0.34868170985843966</c:v>
                </c:pt>
                <c:pt idx="27">
                  <c:v>0.34358150927891018</c:v>
                </c:pt>
                <c:pt idx="28">
                  <c:v>0.33800039900282752</c:v>
                </c:pt>
                <c:pt idx="29">
                  <c:v>0.33220864147976048</c:v>
                </c:pt>
                <c:pt idx="30">
                  <c:v>0.32882914028807742</c:v>
                </c:pt>
                <c:pt idx="31">
                  <c:v>0.32728528339447138</c:v>
                </c:pt>
                <c:pt idx="32">
                  <c:v>0.32974702759110802</c:v>
                </c:pt>
                <c:pt idx="33">
                  <c:v>0.32750066468460132</c:v>
                </c:pt>
                <c:pt idx="34">
                  <c:v>0.32293129284262106</c:v>
                </c:pt>
                <c:pt idx="35">
                  <c:v>0.31834551562032387</c:v>
                </c:pt>
                <c:pt idx="36">
                  <c:v>0.31443704272184486</c:v>
                </c:pt>
                <c:pt idx="37">
                  <c:v>0.31685438227442214</c:v>
                </c:pt>
                <c:pt idx="38">
                  <c:v>0.3127170820092573</c:v>
                </c:pt>
                <c:pt idx="39">
                  <c:v>0.30922762877898996</c:v>
                </c:pt>
                <c:pt idx="40">
                  <c:v>0.3053526354275648</c:v>
                </c:pt>
                <c:pt idx="41">
                  <c:v>0.30174551904254532</c:v>
                </c:pt>
                <c:pt idx="42">
                  <c:v>0.29898508357874609</c:v>
                </c:pt>
                <c:pt idx="43">
                  <c:v>0.31063637840125774</c:v>
                </c:pt>
                <c:pt idx="44">
                  <c:v>0.30839143787868839</c:v>
                </c:pt>
                <c:pt idx="45">
                  <c:v>0.30726184195833861</c:v>
                </c:pt>
                <c:pt idx="46">
                  <c:v>0.31142053513588319</c:v>
                </c:pt>
                <c:pt idx="47">
                  <c:v>0.31507455132181372</c:v>
                </c:pt>
                <c:pt idx="48">
                  <c:v>0.3139972333220481</c:v>
                </c:pt>
                <c:pt idx="49">
                  <c:v>0.3158044691587939</c:v>
                </c:pt>
                <c:pt idx="50">
                  <c:v>0.32123236762853324</c:v>
                </c:pt>
                <c:pt idx="51">
                  <c:v>0.32153066146917064</c:v>
                </c:pt>
                <c:pt idx="52">
                  <c:v>0.32013475683602932</c:v>
                </c:pt>
                <c:pt idx="53">
                  <c:v>0.31876577913754472</c:v>
                </c:pt>
                <c:pt idx="54">
                  <c:v>0.31745987886827004</c:v>
                </c:pt>
                <c:pt idx="55">
                  <c:v>0.31515256793109192</c:v>
                </c:pt>
                <c:pt idx="56">
                  <c:v>0.32609537165198749</c:v>
                </c:pt>
                <c:pt idx="57">
                  <c:v>0.3289854648255357</c:v>
                </c:pt>
                <c:pt idx="58">
                  <c:v>0.32624632341266369</c:v>
                </c:pt>
                <c:pt idx="59">
                  <c:v>0.32357694398756803</c:v>
                </c:pt>
                <c:pt idx="60">
                  <c:v>0.32135323363323626</c:v>
                </c:pt>
                <c:pt idx="61">
                  <c:v>0.31963737800399067</c:v>
                </c:pt>
                <c:pt idx="62">
                  <c:v>0.31739400223608683</c:v>
                </c:pt>
                <c:pt idx="63">
                  <c:v>0.31497751137530994</c:v>
                </c:pt>
                <c:pt idx="64">
                  <c:v>0.3144865353543716</c:v>
                </c:pt>
                <c:pt idx="65">
                  <c:v>0.31330489441025533</c:v>
                </c:pt>
                <c:pt idx="66">
                  <c:v>0.33038117828314401</c:v>
                </c:pt>
                <c:pt idx="67">
                  <c:v>0.3373448021832115</c:v>
                </c:pt>
                <c:pt idx="68">
                  <c:v>0.33493581224774105</c:v>
                </c:pt>
                <c:pt idx="69">
                  <c:v>0.33259646211369154</c:v>
                </c:pt>
                <c:pt idx="70">
                  <c:v>0.3419013348398095</c:v>
                </c:pt>
                <c:pt idx="71">
                  <c:v>0.35847787913724732</c:v>
                </c:pt>
                <c:pt idx="72">
                  <c:v>0.39413283855295078</c:v>
                </c:pt>
                <c:pt idx="73">
                  <c:v>0.40106954410073364</c:v>
                </c:pt>
                <c:pt idx="74">
                  <c:v>0.39940760324941821</c:v>
                </c:pt>
                <c:pt idx="75">
                  <c:v>0.41177960165332927</c:v>
                </c:pt>
                <c:pt idx="76">
                  <c:v>0.41020968118018564</c:v>
                </c:pt>
                <c:pt idx="77">
                  <c:v>0.42902183871781135</c:v>
                </c:pt>
                <c:pt idx="78">
                  <c:v>0.44043589143917605</c:v>
                </c:pt>
                <c:pt idx="79">
                  <c:v>0.45650156168377326</c:v>
                </c:pt>
                <c:pt idx="80">
                  <c:v>0.45388641615487207</c:v>
                </c:pt>
                <c:pt idx="81">
                  <c:v>0.45243018981475841</c:v>
                </c:pt>
                <c:pt idx="82">
                  <c:v>0.46749350070605072</c:v>
                </c:pt>
                <c:pt idx="83">
                  <c:v>0.46576532628452955</c:v>
                </c:pt>
                <c:pt idx="84">
                  <c:v>0.47934277600481706</c:v>
                </c:pt>
                <c:pt idx="85">
                  <c:v>0.48290623473624483</c:v>
                </c:pt>
                <c:pt idx="86">
                  <c:v>0.49347330743082535</c:v>
                </c:pt>
                <c:pt idx="87">
                  <c:v>0.50588340036165835</c:v>
                </c:pt>
                <c:pt idx="88">
                  <c:v>0.51119066388237189</c:v>
                </c:pt>
                <c:pt idx="89">
                  <c:v>0.50874942370767795</c:v>
                </c:pt>
                <c:pt idx="90">
                  <c:v>0.50591543062239386</c:v>
                </c:pt>
                <c:pt idx="91">
                  <c:v>0.50330789641013762</c:v>
                </c:pt>
                <c:pt idx="92">
                  <c:v>0.50247865502001865</c:v>
                </c:pt>
                <c:pt idx="93">
                  <c:v>0.4998170653016677</c:v>
                </c:pt>
                <c:pt idx="94">
                  <c:v>0.49869160432926518</c:v>
                </c:pt>
                <c:pt idx="95">
                  <c:v>0.50307625990572369</c:v>
                </c:pt>
                <c:pt idx="96">
                  <c:v>0.50079185759404776</c:v>
                </c:pt>
                <c:pt idx="97">
                  <c:v>0.49824569242003219</c:v>
                </c:pt>
                <c:pt idx="98">
                  <c:v>0.49636816145530477</c:v>
                </c:pt>
                <c:pt idx="99">
                  <c:v>0.49385516106574601</c:v>
                </c:pt>
                <c:pt idx="100">
                  <c:v>0.49165717797069686</c:v>
                </c:pt>
                <c:pt idx="101">
                  <c:v>0.48953112714118269</c:v>
                </c:pt>
                <c:pt idx="102">
                  <c:v>0.48871661738770578</c:v>
                </c:pt>
                <c:pt idx="103">
                  <c:v>0.48633873438358194</c:v>
                </c:pt>
                <c:pt idx="104">
                  <c:v>0.48570008715077329</c:v>
                </c:pt>
                <c:pt idx="105">
                  <c:v>0.48528338731744802</c:v>
                </c:pt>
                <c:pt idx="106">
                  <c:v>0.48426605095400477</c:v>
                </c:pt>
                <c:pt idx="107">
                  <c:v>0.48224221940812451</c:v>
                </c:pt>
                <c:pt idx="108">
                  <c:v>0.48090553937369723</c:v>
                </c:pt>
                <c:pt idx="109">
                  <c:v>0.4799805014921269</c:v>
                </c:pt>
                <c:pt idx="110">
                  <c:v>0.4828284473310796</c:v>
                </c:pt>
                <c:pt idx="111">
                  <c:v>0.48069429546980968</c:v>
                </c:pt>
                <c:pt idx="112">
                  <c:v>0.47915617731326454</c:v>
                </c:pt>
                <c:pt idx="113">
                  <c:v>0.47734404181702095</c:v>
                </c:pt>
                <c:pt idx="114">
                  <c:v>0.47535353289286408</c:v>
                </c:pt>
                <c:pt idx="115">
                  <c:v>0.47619932651885039</c:v>
                </c:pt>
                <c:pt idx="116">
                  <c:v>0.47418540693462202</c:v>
                </c:pt>
                <c:pt idx="117">
                  <c:v>0.47215643080613523</c:v>
                </c:pt>
                <c:pt idx="118">
                  <c:v>0.47041244539771276</c:v>
                </c:pt>
                <c:pt idx="119">
                  <c:v>0.46929594304677646</c:v>
                </c:pt>
                <c:pt idx="120">
                  <c:v>0.4677271895373617</c:v>
                </c:pt>
                <c:pt idx="121">
                  <c:v>0.46645314755274708</c:v>
                </c:pt>
                <c:pt idx="122">
                  <c:v>0.46632208478430121</c:v>
                </c:pt>
                <c:pt idx="123">
                  <c:v>0.46664111400705954</c:v>
                </c:pt>
                <c:pt idx="124">
                  <c:v>0.46713242695597657</c:v>
                </c:pt>
                <c:pt idx="125">
                  <c:v>0.46543653831974863</c:v>
                </c:pt>
                <c:pt idx="126">
                  <c:v>0.46400300110376791</c:v>
                </c:pt>
                <c:pt idx="127">
                  <c:v>0.46241740814342952</c:v>
                </c:pt>
                <c:pt idx="128">
                  <c:v>0.46063716992114784</c:v>
                </c:pt>
                <c:pt idx="129">
                  <c:v>0.45974888387089863</c:v>
                </c:pt>
                <c:pt idx="130">
                  <c:v>0.46257721141492575</c:v>
                </c:pt>
                <c:pt idx="131">
                  <c:v>0.46081317741905181</c:v>
                </c:pt>
                <c:pt idx="132">
                  <c:v>0.45907620367989127</c:v>
                </c:pt>
                <c:pt idx="133">
                  <c:v>0.45738833194897671</c:v>
                </c:pt>
                <c:pt idx="134">
                  <c:v>0.45567864749907983</c:v>
                </c:pt>
                <c:pt idx="135">
                  <c:v>0.45635994012044018</c:v>
                </c:pt>
                <c:pt idx="136">
                  <c:v>0.45658113911840825</c:v>
                </c:pt>
                <c:pt idx="137">
                  <c:v>0.45613414285834131</c:v>
                </c:pt>
                <c:pt idx="138">
                  <c:v>0.45449330046952169</c:v>
                </c:pt>
                <c:pt idx="139">
                  <c:v>0.45315020915381987</c:v>
                </c:pt>
                <c:pt idx="140">
                  <c:v>0.47015132915311791</c:v>
                </c:pt>
                <c:pt idx="141">
                  <c:v>0.46893099459523302</c:v>
                </c:pt>
                <c:pt idx="142">
                  <c:v>0.47165022547444962</c:v>
                </c:pt>
                <c:pt idx="143">
                  <c:v>0.47320586669945586</c:v>
                </c:pt>
                <c:pt idx="144">
                  <c:v>0.47191187142228502</c:v>
                </c:pt>
                <c:pt idx="145">
                  <c:v>0.47770671345280524</c:v>
                </c:pt>
                <c:pt idx="146">
                  <c:v>0.47646775032328753</c:v>
                </c:pt>
                <c:pt idx="147">
                  <c:v>0.47716174768939656</c:v>
                </c:pt>
                <c:pt idx="148">
                  <c:v>0.47569486211884066</c:v>
                </c:pt>
                <c:pt idx="149">
                  <c:v>0.4768044969489349</c:v>
                </c:pt>
                <c:pt idx="150">
                  <c:v>0.49437507808261316</c:v>
                </c:pt>
                <c:pt idx="151">
                  <c:v>0.50286231482386734</c:v>
                </c:pt>
                <c:pt idx="152">
                  <c:v>0.50659708462972863</c:v>
                </c:pt>
                <c:pt idx="153">
                  <c:v>0.52167157601287506</c:v>
                </c:pt>
                <c:pt idx="154">
                  <c:v>0.52138151878742856</c:v>
                </c:pt>
                <c:pt idx="155">
                  <c:v>0.52100675902690463</c:v>
                </c:pt>
                <c:pt idx="156">
                  <c:v>0.53304513783548613</c:v>
                </c:pt>
                <c:pt idx="157">
                  <c:v>0.53167403594552698</c:v>
                </c:pt>
                <c:pt idx="158">
                  <c:v>0.53041039527011724</c:v>
                </c:pt>
                <c:pt idx="159">
                  <c:v>0.53387089967914858</c:v>
                </c:pt>
                <c:pt idx="160">
                  <c:v>0.53220700130532084</c:v>
                </c:pt>
                <c:pt idx="161">
                  <c:v>0.53488673717633339</c:v>
                </c:pt>
                <c:pt idx="162">
                  <c:v>0.53390238881626284</c:v>
                </c:pt>
                <c:pt idx="163">
                  <c:v>0.53381597344513043</c:v>
                </c:pt>
                <c:pt idx="164">
                  <c:v>0.53298318904132569</c:v>
                </c:pt>
                <c:pt idx="165">
                  <c:v>0.53161829101056401</c:v>
                </c:pt>
                <c:pt idx="166">
                  <c:v>0.53220605693770517</c:v>
                </c:pt>
                <c:pt idx="167">
                  <c:v>0.53456856282448739</c:v>
                </c:pt>
                <c:pt idx="168">
                  <c:v>0.5334689079648901</c:v>
                </c:pt>
                <c:pt idx="169">
                  <c:v>0.53208693772167681</c:v>
                </c:pt>
                <c:pt idx="170">
                  <c:v>0.53173421126897102</c:v>
                </c:pt>
                <c:pt idx="171">
                  <c:v>0.53068738417568628</c:v>
                </c:pt>
                <c:pt idx="172">
                  <c:v>0.53049969202789604</c:v>
                </c:pt>
                <c:pt idx="173">
                  <c:v>0.52899692504600959</c:v>
                </c:pt>
                <c:pt idx="174">
                  <c:v>0.54149457999897266</c:v>
                </c:pt>
                <c:pt idx="175">
                  <c:v>0.54070883563286765</c:v>
                </c:pt>
                <c:pt idx="176">
                  <c:v>0.53917129218470916</c:v>
                </c:pt>
                <c:pt idx="177">
                  <c:v>0.54297414891791251</c:v>
                </c:pt>
                <c:pt idx="178">
                  <c:v>0.54325610254093659</c:v>
                </c:pt>
                <c:pt idx="179">
                  <c:v>0.54194060899029139</c:v>
                </c:pt>
                <c:pt idx="180">
                  <c:v>0.54521584246378052</c:v>
                </c:pt>
                <c:pt idx="181">
                  <c:v>0.5449720949488237</c:v>
                </c:pt>
                <c:pt idx="182">
                  <c:v>0.54409057749387857</c:v>
                </c:pt>
                <c:pt idx="183">
                  <c:v>0.54270117544675278</c:v>
                </c:pt>
                <c:pt idx="184">
                  <c:v>0.54122536323931736</c:v>
                </c:pt>
                <c:pt idx="185">
                  <c:v>0.54015601184478579</c:v>
                </c:pt>
                <c:pt idx="186">
                  <c:v>0.54542442164031069</c:v>
                </c:pt>
                <c:pt idx="187">
                  <c:v>0.54406631683410556</c:v>
                </c:pt>
                <c:pt idx="188">
                  <c:v>0.54265519588235733</c:v>
                </c:pt>
                <c:pt idx="189">
                  <c:v>0.54307755077902076</c:v>
                </c:pt>
                <c:pt idx="190">
                  <c:v>0.54164683928441804</c:v>
                </c:pt>
                <c:pt idx="191">
                  <c:v>0.5411472464067798</c:v>
                </c:pt>
                <c:pt idx="192">
                  <c:v>0.54028740686861565</c:v>
                </c:pt>
                <c:pt idx="193">
                  <c:v>0.53889899172307565</c:v>
                </c:pt>
                <c:pt idx="194">
                  <c:v>0.53900666305329259</c:v>
                </c:pt>
                <c:pt idx="195">
                  <c:v>0.53848014437847924</c:v>
                </c:pt>
                <c:pt idx="196">
                  <c:v>0.53724166618024527</c:v>
                </c:pt>
                <c:pt idx="197">
                  <c:v>0.53720732633174295</c:v>
                </c:pt>
                <c:pt idx="198">
                  <c:v>0.5359138668906438</c:v>
                </c:pt>
                <c:pt idx="199">
                  <c:v>0.5347762990326459</c:v>
                </c:pt>
                <c:pt idx="200">
                  <c:v>0.53351633047139735</c:v>
                </c:pt>
                <c:pt idx="201">
                  <c:v>0.53224861130838796</c:v>
                </c:pt>
                <c:pt idx="202">
                  <c:v>0.53150834474907804</c:v>
                </c:pt>
                <c:pt idx="203">
                  <c:v>0.53080417607553698</c:v>
                </c:pt>
                <c:pt idx="204">
                  <c:v>0.53238451778904639</c:v>
                </c:pt>
                <c:pt idx="205">
                  <c:v>0.53162639262489475</c:v>
                </c:pt>
                <c:pt idx="206">
                  <c:v>0.53099550233319637</c:v>
                </c:pt>
                <c:pt idx="207">
                  <c:v>0.52986260451634282</c:v>
                </c:pt>
                <c:pt idx="208">
                  <c:v>0.52860474477741659</c:v>
                </c:pt>
                <c:pt idx="209">
                  <c:v>0.52739876082868953</c:v>
                </c:pt>
                <c:pt idx="210">
                  <c:v>0.52746123504283782</c:v>
                </c:pt>
                <c:pt idx="211">
                  <c:v>0.52625533074516617</c:v>
                </c:pt>
                <c:pt idx="212">
                  <c:v>0.52506664225441735</c:v>
                </c:pt>
                <c:pt idx="213">
                  <c:v>0.52388693946668408</c:v>
                </c:pt>
                <c:pt idx="214">
                  <c:v>0.5228173266943511</c:v>
                </c:pt>
                <c:pt idx="215">
                  <c:v>0.52202200079112893</c:v>
                </c:pt>
                <c:pt idx="216">
                  <c:v>0.52471783118814919</c:v>
                </c:pt>
                <c:pt idx="217">
                  <c:v>0.52389800130502273</c:v>
                </c:pt>
                <c:pt idx="218">
                  <c:v>0.5226984203002718</c:v>
                </c:pt>
                <c:pt idx="219">
                  <c:v>0.52371521534699561</c:v>
                </c:pt>
                <c:pt idx="220">
                  <c:v>0.52507819738530459</c:v>
                </c:pt>
                <c:pt idx="221">
                  <c:v>0.52514193793102104</c:v>
                </c:pt>
                <c:pt idx="222">
                  <c:v>0.52396087307448524</c:v>
                </c:pt>
                <c:pt idx="223">
                  <c:v>0.52305852312789469</c:v>
                </c:pt>
                <c:pt idx="224">
                  <c:v>0.52208478550788751</c:v>
                </c:pt>
                <c:pt idx="225">
                  <c:v>0.52120450176122679</c:v>
                </c:pt>
                <c:pt idx="226">
                  <c:v>0.5202123631023442</c:v>
                </c:pt>
                <c:pt idx="227">
                  <c:v>0.52033096052808203</c:v>
                </c:pt>
                <c:pt idx="228">
                  <c:v>0.5193837343904677</c:v>
                </c:pt>
                <c:pt idx="229">
                  <c:v>0.51889483496964106</c:v>
                </c:pt>
                <c:pt idx="230">
                  <c:v>0.51777096719377591</c:v>
                </c:pt>
                <c:pt idx="231">
                  <c:v>0.51695607060043125</c:v>
                </c:pt>
                <c:pt idx="232">
                  <c:v>0.51586464171369506</c:v>
                </c:pt>
                <c:pt idx="233">
                  <c:v>0.51516382400953875</c:v>
                </c:pt>
                <c:pt idx="234">
                  <c:v>0.5140632128139303</c:v>
                </c:pt>
                <c:pt idx="235">
                  <c:v>0.51302947662596532</c:v>
                </c:pt>
                <c:pt idx="236">
                  <c:v>0.51195447371451253</c:v>
                </c:pt>
                <c:pt idx="237">
                  <c:v>0.51146971922565043</c:v>
                </c:pt>
                <c:pt idx="238">
                  <c:v>0.51062996545547823</c:v>
                </c:pt>
                <c:pt idx="239">
                  <c:v>0.50964087534156577</c:v>
                </c:pt>
                <c:pt idx="240">
                  <c:v>0.50900885503512316</c:v>
                </c:pt>
                <c:pt idx="241">
                  <c:v>0.50796847948614099</c:v>
                </c:pt>
                <c:pt idx="242">
                  <c:v>0.50691909775826915</c:v>
                </c:pt>
                <c:pt idx="243">
                  <c:v>0.50619948738557363</c:v>
                </c:pt>
                <c:pt idx="244">
                  <c:v>0.50568554834946056</c:v>
                </c:pt>
                <c:pt idx="245">
                  <c:v>0.50518024803059947</c:v>
                </c:pt>
                <c:pt idx="246">
                  <c:v>0.50452419575515373</c:v>
                </c:pt>
                <c:pt idx="247">
                  <c:v>0.50352635544725921</c:v>
                </c:pt>
                <c:pt idx="248">
                  <c:v>0.50251029117606738</c:v>
                </c:pt>
                <c:pt idx="249">
                  <c:v>0.50176987489098879</c:v>
                </c:pt>
                <c:pt idx="250">
                  <c:v>0.50585074467321789</c:v>
                </c:pt>
                <c:pt idx="251">
                  <c:v>0.50496340583089006</c:v>
                </c:pt>
                <c:pt idx="252">
                  <c:v>0.50500164779262635</c:v>
                </c:pt>
                <c:pt idx="253">
                  <c:v>0.50480750286342857</c:v>
                </c:pt>
                <c:pt idx="254">
                  <c:v>0.50428319697432411</c:v>
                </c:pt>
                <c:pt idx="255">
                  <c:v>0.50329602779826221</c:v>
                </c:pt>
                <c:pt idx="256">
                  <c:v>0.50233226119890562</c:v>
                </c:pt>
                <c:pt idx="257">
                  <c:v>0.50216511319625157</c:v>
                </c:pt>
                <c:pt idx="258">
                  <c:v>0.50158587109918196</c:v>
                </c:pt>
                <c:pt idx="259">
                  <c:v>0.50087248564506914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8-4BE2-A6D9-836A6661979F}"/>
            </c:ext>
          </c:extLst>
        </c:ser>
        <c:ser>
          <c:idx val="1"/>
          <c:order val="1"/>
          <c:tx>
            <c:strRef>
              <c:f>'Historical NAV'!$N$1</c:f>
              <c:strCache>
                <c:ptCount val="1"/>
                <c:pt idx="0">
                  <c:v>Annualised Volatility on Jun24 onward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'Historical NAV'!$A$2:$A$261</c:f>
              <c:numCache>
                <c:formatCode>[$-409]d\-mmm\-yy;@</c:formatCode>
                <c:ptCount val="26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45331</c:v>
                </c:pt>
                <c:pt idx="30">
                  <c:v>45334</c:v>
                </c:pt>
                <c:pt idx="31">
                  <c:v>45335</c:v>
                </c:pt>
                <c:pt idx="32">
                  <c:v>45336</c:v>
                </c:pt>
                <c:pt idx="33">
                  <c:v>45337</c:v>
                </c:pt>
                <c:pt idx="34">
                  <c:v>45338</c:v>
                </c:pt>
                <c:pt idx="35">
                  <c:v>45342</c:v>
                </c:pt>
                <c:pt idx="36">
                  <c:v>45343</c:v>
                </c:pt>
                <c:pt idx="37">
                  <c:v>45344</c:v>
                </c:pt>
                <c:pt idx="38">
                  <c:v>45345</c:v>
                </c:pt>
                <c:pt idx="39">
                  <c:v>45348</c:v>
                </c:pt>
                <c:pt idx="40">
                  <c:v>45349</c:v>
                </c:pt>
                <c:pt idx="41">
                  <c:v>45350</c:v>
                </c:pt>
                <c:pt idx="42">
                  <c:v>45351</c:v>
                </c:pt>
                <c:pt idx="43">
                  <c:v>45352</c:v>
                </c:pt>
                <c:pt idx="44">
                  <c:v>45355</c:v>
                </c:pt>
                <c:pt idx="45">
                  <c:v>45356</c:v>
                </c:pt>
                <c:pt idx="46">
                  <c:v>45357</c:v>
                </c:pt>
                <c:pt idx="47">
                  <c:v>45358</c:v>
                </c:pt>
                <c:pt idx="48">
                  <c:v>45359</c:v>
                </c:pt>
                <c:pt idx="49">
                  <c:v>45362</c:v>
                </c:pt>
                <c:pt idx="50">
                  <c:v>45363</c:v>
                </c:pt>
                <c:pt idx="51">
                  <c:v>45364</c:v>
                </c:pt>
                <c:pt idx="52">
                  <c:v>45365</c:v>
                </c:pt>
                <c:pt idx="53">
                  <c:v>45366</c:v>
                </c:pt>
                <c:pt idx="54">
                  <c:v>45369</c:v>
                </c:pt>
                <c:pt idx="55">
                  <c:v>45370</c:v>
                </c:pt>
                <c:pt idx="56">
                  <c:v>45371</c:v>
                </c:pt>
                <c:pt idx="57">
                  <c:v>45372</c:v>
                </c:pt>
                <c:pt idx="58">
                  <c:v>45373</c:v>
                </c:pt>
                <c:pt idx="59">
                  <c:v>45376</c:v>
                </c:pt>
                <c:pt idx="60">
                  <c:v>45377</c:v>
                </c:pt>
                <c:pt idx="61">
                  <c:v>45378</c:v>
                </c:pt>
                <c:pt idx="62">
                  <c:v>45379</c:v>
                </c:pt>
                <c:pt idx="63">
                  <c:v>45383</c:v>
                </c:pt>
                <c:pt idx="64">
                  <c:v>45384</c:v>
                </c:pt>
                <c:pt idx="65">
                  <c:v>45385</c:v>
                </c:pt>
                <c:pt idx="66">
                  <c:v>45386</c:v>
                </c:pt>
                <c:pt idx="67">
                  <c:v>45387</c:v>
                </c:pt>
                <c:pt idx="68">
                  <c:v>45390</c:v>
                </c:pt>
                <c:pt idx="69">
                  <c:v>45391</c:v>
                </c:pt>
                <c:pt idx="70">
                  <c:v>45392</c:v>
                </c:pt>
                <c:pt idx="71">
                  <c:v>45393</c:v>
                </c:pt>
                <c:pt idx="72">
                  <c:v>45394</c:v>
                </c:pt>
                <c:pt idx="73">
                  <c:v>45397</c:v>
                </c:pt>
                <c:pt idx="74">
                  <c:v>45398</c:v>
                </c:pt>
                <c:pt idx="75">
                  <c:v>45399</c:v>
                </c:pt>
                <c:pt idx="76">
                  <c:v>45400</c:v>
                </c:pt>
                <c:pt idx="77">
                  <c:v>45401</c:v>
                </c:pt>
                <c:pt idx="78">
                  <c:v>45404</c:v>
                </c:pt>
                <c:pt idx="79">
                  <c:v>45405</c:v>
                </c:pt>
                <c:pt idx="80">
                  <c:v>45406</c:v>
                </c:pt>
                <c:pt idx="81">
                  <c:v>45407</c:v>
                </c:pt>
                <c:pt idx="82">
                  <c:v>45408</c:v>
                </c:pt>
                <c:pt idx="83">
                  <c:v>45411</c:v>
                </c:pt>
                <c:pt idx="84">
                  <c:v>45412</c:v>
                </c:pt>
                <c:pt idx="85">
                  <c:v>45413</c:v>
                </c:pt>
                <c:pt idx="86">
                  <c:v>45414</c:v>
                </c:pt>
                <c:pt idx="87">
                  <c:v>45415</c:v>
                </c:pt>
                <c:pt idx="88">
                  <c:v>45418</c:v>
                </c:pt>
                <c:pt idx="89">
                  <c:v>45419</c:v>
                </c:pt>
                <c:pt idx="90">
                  <c:v>45420</c:v>
                </c:pt>
                <c:pt idx="91">
                  <c:v>45421</c:v>
                </c:pt>
                <c:pt idx="92">
                  <c:v>45422</c:v>
                </c:pt>
                <c:pt idx="93">
                  <c:v>45425</c:v>
                </c:pt>
                <c:pt idx="94">
                  <c:v>45426</c:v>
                </c:pt>
                <c:pt idx="95">
                  <c:v>45427</c:v>
                </c:pt>
                <c:pt idx="96">
                  <c:v>45428</c:v>
                </c:pt>
                <c:pt idx="97">
                  <c:v>45429</c:v>
                </c:pt>
                <c:pt idx="98">
                  <c:v>45432</c:v>
                </c:pt>
                <c:pt idx="99">
                  <c:v>45433</c:v>
                </c:pt>
                <c:pt idx="100">
                  <c:v>45434</c:v>
                </c:pt>
                <c:pt idx="101">
                  <c:v>45435</c:v>
                </c:pt>
                <c:pt idx="102">
                  <c:v>45436</c:v>
                </c:pt>
                <c:pt idx="103">
                  <c:v>45439</c:v>
                </c:pt>
                <c:pt idx="104">
                  <c:v>45440</c:v>
                </c:pt>
                <c:pt idx="105">
                  <c:v>45441</c:v>
                </c:pt>
                <c:pt idx="106">
                  <c:v>45442</c:v>
                </c:pt>
                <c:pt idx="107">
                  <c:v>45443</c:v>
                </c:pt>
                <c:pt idx="108">
                  <c:v>45446</c:v>
                </c:pt>
                <c:pt idx="109">
                  <c:v>45447</c:v>
                </c:pt>
                <c:pt idx="110">
                  <c:v>45448</c:v>
                </c:pt>
                <c:pt idx="111">
                  <c:v>45449</c:v>
                </c:pt>
                <c:pt idx="112">
                  <c:v>45450</c:v>
                </c:pt>
                <c:pt idx="113">
                  <c:v>45453</c:v>
                </c:pt>
                <c:pt idx="114">
                  <c:v>45454</c:v>
                </c:pt>
                <c:pt idx="115">
                  <c:v>45455</c:v>
                </c:pt>
                <c:pt idx="116">
                  <c:v>45456</c:v>
                </c:pt>
                <c:pt idx="117">
                  <c:v>45457</c:v>
                </c:pt>
                <c:pt idx="118">
                  <c:v>45460</c:v>
                </c:pt>
                <c:pt idx="119">
                  <c:v>45461</c:v>
                </c:pt>
                <c:pt idx="120">
                  <c:v>45462</c:v>
                </c:pt>
                <c:pt idx="121">
                  <c:v>45463</c:v>
                </c:pt>
                <c:pt idx="122">
                  <c:v>45464</c:v>
                </c:pt>
                <c:pt idx="123">
                  <c:v>45467</c:v>
                </c:pt>
                <c:pt idx="124">
                  <c:v>45468</c:v>
                </c:pt>
                <c:pt idx="125">
                  <c:v>45469</c:v>
                </c:pt>
                <c:pt idx="126">
                  <c:v>45470</c:v>
                </c:pt>
                <c:pt idx="127">
                  <c:v>45471</c:v>
                </c:pt>
                <c:pt idx="128">
                  <c:v>45474</c:v>
                </c:pt>
                <c:pt idx="129">
                  <c:v>45475</c:v>
                </c:pt>
                <c:pt idx="130">
                  <c:v>45476</c:v>
                </c:pt>
                <c:pt idx="131">
                  <c:v>45477</c:v>
                </c:pt>
                <c:pt idx="132">
                  <c:v>45478</c:v>
                </c:pt>
                <c:pt idx="133">
                  <c:v>45481</c:v>
                </c:pt>
                <c:pt idx="134">
                  <c:v>45482</c:v>
                </c:pt>
                <c:pt idx="135">
                  <c:v>45483</c:v>
                </c:pt>
                <c:pt idx="136">
                  <c:v>45484</c:v>
                </c:pt>
                <c:pt idx="137">
                  <c:v>45485</c:v>
                </c:pt>
                <c:pt idx="138">
                  <c:v>45488</c:v>
                </c:pt>
                <c:pt idx="139">
                  <c:v>45489</c:v>
                </c:pt>
                <c:pt idx="140">
                  <c:v>45490</c:v>
                </c:pt>
                <c:pt idx="141">
                  <c:v>45491</c:v>
                </c:pt>
                <c:pt idx="142">
                  <c:v>45492</c:v>
                </c:pt>
                <c:pt idx="143">
                  <c:v>45495</c:v>
                </c:pt>
                <c:pt idx="144">
                  <c:v>45496</c:v>
                </c:pt>
                <c:pt idx="145">
                  <c:v>45497</c:v>
                </c:pt>
                <c:pt idx="146">
                  <c:v>45498</c:v>
                </c:pt>
                <c:pt idx="147">
                  <c:v>45499</c:v>
                </c:pt>
                <c:pt idx="148">
                  <c:v>45502</c:v>
                </c:pt>
                <c:pt idx="149">
                  <c:v>45503</c:v>
                </c:pt>
                <c:pt idx="150">
                  <c:v>45504</c:v>
                </c:pt>
                <c:pt idx="151">
                  <c:v>45505</c:v>
                </c:pt>
                <c:pt idx="152">
                  <c:v>45506</c:v>
                </c:pt>
                <c:pt idx="153">
                  <c:v>45509</c:v>
                </c:pt>
                <c:pt idx="154">
                  <c:v>45510</c:v>
                </c:pt>
                <c:pt idx="155">
                  <c:v>45511</c:v>
                </c:pt>
                <c:pt idx="156">
                  <c:v>45512</c:v>
                </c:pt>
                <c:pt idx="157">
                  <c:v>45513</c:v>
                </c:pt>
                <c:pt idx="158">
                  <c:v>45516</c:v>
                </c:pt>
                <c:pt idx="159">
                  <c:v>45517</c:v>
                </c:pt>
                <c:pt idx="160">
                  <c:v>45518</c:v>
                </c:pt>
                <c:pt idx="161">
                  <c:v>45519</c:v>
                </c:pt>
                <c:pt idx="162">
                  <c:v>45520</c:v>
                </c:pt>
                <c:pt idx="163">
                  <c:v>45523</c:v>
                </c:pt>
                <c:pt idx="164">
                  <c:v>45524</c:v>
                </c:pt>
                <c:pt idx="165">
                  <c:v>45525</c:v>
                </c:pt>
                <c:pt idx="166">
                  <c:v>45526</c:v>
                </c:pt>
                <c:pt idx="167">
                  <c:v>45527</c:v>
                </c:pt>
                <c:pt idx="168">
                  <c:v>45530</c:v>
                </c:pt>
                <c:pt idx="169">
                  <c:v>45531</c:v>
                </c:pt>
                <c:pt idx="170">
                  <c:v>45532</c:v>
                </c:pt>
                <c:pt idx="171">
                  <c:v>45533</c:v>
                </c:pt>
                <c:pt idx="172">
                  <c:v>45534</c:v>
                </c:pt>
                <c:pt idx="173">
                  <c:v>45537</c:v>
                </c:pt>
                <c:pt idx="174">
                  <c:v>45538</c:v>
                </c:pt>
                <c:pt idx="175">
                  <c:v>45539</c:v>
                </c:pt>
                <c:pt idx="176">
                  <c:v>45540</c:v>
                </c:pt>
                <c:pt idx="177">
                  <c:v>45541</c:v>
                </c:pt>
                <c:pt idx="178">
                  <c:v>45544</c:v>
                </c:pt>
                <c:pt idx="179">
                  <c:v>45545</c:v>
                </c:pt>
                <c:pt idx="180">
                  <c:v>45546</c:v>
                </c:pt>
                <c:pt idx="181">
                  <c:v>45547</c:v>
                </c:pt>
                <c:pt idx="182">
                  <c:v>45548</c:v>
                </c:pt>
                <c:pt idx="183">
                  <c:v>45551</c:v>
                </c:pt>
                <c:pt idx="184">
                  <c:v>45552</c:v>
                </c:pt>
                <c:pt idx="185">
                  <c:v>45553</c:v>
                </c:pt>
                <c:pt idx="186">
                  <c:v>45554</c:v>
                </c:pt>
                <c:pt idx="187">
                  <c:v>45555</c:v>
                </c:pt>
                <c:pt idx="188">
                  <c:v>45558</c:v>
                </c:pt>
                <c:pt idx="189">
                  <c:v>45559</c:v>
                </c:pt>
                <c:pt idx="190">
                  <c:v>45560</c:v>
                </c:pt>
                <c:pt idx="191">
                  <c:v>45561</c:v>
                </c:pt>
                <c:pt idx="192">
                  <c:v>45562</c:v>
                </c:pt>
                <c:pt idx="193">
                  <c:v>45565</c:v>
                </c:pt>
                <c:pt idx="194">
                  <c:v>45566</c:v>
                </c:pt>
                <c:pt idx="195">
                  <c:v>45567</c:v>
                </c:pt>
                <c:pt idx="196">
                  <c:v>45568</c:v>
                </c:pt>
                <c:pt idx="197">
                  <c:v>45569</c:v>
                </c:pt>
                <c:pt idx="198">
                  <c:v>45572</c:v>
                </c:pt>
                <c:pt idx="199">
                  <c:v>45573</c:v>
                </c:pt>
                <c:pt idx="200">
                  <c:v>45574</c:v>
                </c:pt>
                <c:pt idx="201">
                  <c:v>45575</c:v>
                </c:pt>
                <c:pt idx="202">
                  <c:v>45576</c:v>
                </c:pt>
                <c:pt idx="203">
                  <c:v>45579</c:v>
                </c:pt>
                <c:pt idx="204">
                  <c:v>45580</c:v>
                </c:pt>
                <c:pt idx="205">
                  <c:v>45581</c:v>
                </c:pt>
                <c:pt idx="206">
                  <c:v>45582</c:v>
                </c:pt>
                <c:pt idx="207">
                  <c:v>45583</c:v>
                </c:pt>
                <c:pt idx="208">
                  <c:v>45586</c:v>
                </c:pt>
                <c:pt idx="209">
                  <c:v>45587</c:v>
                </c:pt>
                <c:pt idx="210">
                  <c:v>45588</c:v>
                </c:pt>
                <c:pt idx="211">
                  <c:v>45589</c:v>
                </c:pt>
                <c:pt idx="212">
                  <c:v>45590</c:v>
                </c:pt>
                <c:pt idx="213">
                  <c:v>45593</c:v>
                </c:pt>
                <c:pt idx="214">
                  <c:v>45594</c:v>
                </c:pt>
                <c:pt idx="215">
                  <c:v>45595</c:v>
                </c:pt>
                <c:pt idx="216">
                  <c:v>45596</c:v>
                </c:pt>
                <c:pt idx="217">
                  <c:v>45597</c:v>
                </c:pt>
                <c:pt idx="218">
                  <c:v>45600</c:v>
                </c:pt>
                <c:pt idx="219">
                  <c:v>45601</c:v>
                </c:pt>
                <c:pt idx="220">
                  <c:v>45602</c:v>
                </c:pt>
                <c:pt idx="221">
                  <c:v>45603</c:v>
                </c:pt>
                <c:pt idx="222">
                  <c:v>45604</c:v>
                </c:pt>
                <c:pt idx="223">
                  <c:v>45607</c:v>
                </c:pt>
                <c:pt idx="224">
                  <c:v>45608</c:v>
                </c:pt>
                <c:pt idx="225">
                  <c:v>45609</c:v>
                </c:pt>
                <c:pt idx="226">
                  <c:v>45610</c:v>
                </c:pt>
                <c:pt idx="227">
                  <c:v>45611</c:v>
                </c:pt>
                <c:pt idx="228">
                  <c:v>45614</c:v>
                </c:pt>
                <c:pt idx="229">
                  <c:v>45615</c:v>
                </c:pt>
                <c:pt idx="230">
                  <c:v>45616</c:v>
                </c:pt>
                <c:pt idx="231">
                  <c:v>45617</c:v>
                </c:pt>
                <c:pt idx="232">
                  <c:v>45618</c:v>
                </c:pt>
                <c:pt idx="233">
                  <c:v>45621</c:v>
                </c:pt>
                <c:pt idx="234">
                  <c:v>45622</c:v>
                </c:pt>
                <c:pt idx="235">
                  <c:v>45623</c:v>
                </c:pt>
                <c:pt idx="236">
                  <c:v>45624</c:v>
                </c:pt>
                <c:pt idx="237">
                  <c:v>45625</c:v>
                </c:pt>
                <c:pt idx="238">
                  <c:v>45628</c:v>
                </c:pt>
                <c:pt idx="239">
                  <c:v>45629</c:v>
                </c:pt>
                <c:pt idx="240">
                  <c:v>45630</c:v>
                </c:pt>
                <c:pt idx="241">
                  <c:v>45631</c:v>
                </c:pt>
                <c:pt idx="242">
                  <c:v>45632</c:v>
                </c:pt>
                <c:pt idx="243">
                  <c:v>45635</c:v>
                </c:pt>
                <c:pt idx="244">
                  <c:v>45636</c:v>
                </c:pt>
                <c:pt idx="245">
                  <c:v>45637</c:v>
                </c:pt>
                <c:pt idx="246">
                  <c:v>45638</c:v>
                </c:pt>
                <c:pt idx="247">
                  <c:v>45639</c:v>
                </c:pt>
                <c:pt idx="248">
                  <c:v>45642</c:v>
                </c:pt>
                <c:pt idx="249">
                  <c:v>45643</c:v>
                </c:pt>
                <c:pt idx="250">
                  <c:v>45644</c:v>
                </c:pt>
                <c:pt idx="251">
                  <c:v>45645</c:v>
                </c:pt>
                <c:pt idx="252">
                  <c:v>45646</c:v>
                </c:pt>
                <c:pt idx="253">
                  <c:v>45649</c:v>
                </c:pt>
                <c:pt idx="254">
                  <c:v>45650</c:v>
                </c:pt>
                <c:pt idx="255">
                  <c:v>45651</c:v>
                </c:pt>
                <c:pt idx="256">
                  <c:v>45652</c:v>
                </c:pt>
                <c:pt idx="257">
                  <c:v>45653</c:v>
                </c:pt>
                <c:pt idx="258">
                  <c:v>45656</c:v>
                </c:pt>
                <c:pt idx="259">
                  <c:v>45657</c:v>
                </c:pt>
              </c:numCache>
            </c:numRef>
          </c:cat>
          <c:val>
            <c:numRef>
              <c:f>'Historical NAV'!$N$2:$N$261</c:f>
              <c:numCache>
                <c:formatCode>General</c:formatCode>
                <c:ptCount val="260"/>
                <c:pt idx="108" formatCode="0.00%;[Red]\(0.00%\)">
                  <c:v>0</c:v>
                </c:pt>
                <c:pt idx="109" formatCode="0.00%;[Red]\(0.00%\)">
                  <c:v>0.47564331691490103</c:v>
                </c:pt>
                <c:pt idx="110" formatCode="0.00%;[Red]\(0.00%\)">
                  <c:v>0.55344385057622858</c:v>
                </c:pt>
                <c:pt idx="111" formatCode="0.00%;[Red]\(0.00%\)">
                  <c:v>0.45794034821759821</c:v>
                </c:pt>
                <c:pt idx="112" formatCode="0.00%;[Red]\(0.00%\)">
                  <c:v>0.44238883023825581</c:v>
                </c:pt>
                <c:pt idx="113" formatCode="0.00%;[Red]\(0.00%\)">
                  <c:v>0.39734968611750721</c:v>
                </c:pt>
                <c:pt idx="114" formatCode="0.00%;[Red]\(0.00%\)">
                  <c:v>0.37190125645830113</c:v>
                </c:pt>
                <c:pt idx="115" formatCode="0.00%;[Red]\(0.00%\)">
                  <c:v>0.38516058413524895</c:v>
                </c:pt>
                <c:pt idx="116" formatCode="0.00%;[Red]\(0.00%\)">
                  <c:v>0.36094707061482828</c:v>
                </c:pt>
                <c:pt idx="117" formatCode="0.00%;[Red]\(0.00%\)">
                  <c:v>0.34321426359284396</c:v>
                </c:pt>
                <c:pt idx="118" formatCode="0.00%;[Red]\(0.00%\)">
                  <c:v>0.32607139579712047</c:v>
                </c:pt>
                <c:pt idx="119" formatCode="0.00%;[Red]\(0.00%\)">
                  <c:v>0.3159588651891454</c:v>
                </c:pt>
                <c:pt idx="120" formatCode="0.00%;[Red]\(0.00%\)">
                  <c:v>0.30331798146055294</c:v>
                </c:pt>
                <c:pt idx="121" formatCode="0.00%;[Red]\(0.00%\)">
                  <c:v>0.31127496181244368</c:v>
                </c:pt>
                <c:pt idx="122" formatCode="0.00%;[Red]\(0.00%\)">
                  <c:v>0.33296239068394834</c:v>
                </c:pt>
                <c:pt idx="123" formatCode="0.00%;[Red]\(0.00%\)">
                  <c:v>0.35286731277195277</c:v>
                </c:pt>
                <c:pt idx="124" formatCode="0.00%;[Red]\(0.00%\)">
                  <c:v>0.36128234827603706</c:v>
                </c:pt>
                <c:pt idx="125" formatCode="0.00%;[Red]\(0.00%\)">
                  <c:v>0.35397506528537187</c:v>
                </c:pt>
                <c:pt idx="126" formatCode="0.00%;[Red]\(0.00%\)">
                  <c:v>0.34983803254258983</c:v>
                </c:pt>
                <c:pt idx="127" formatCode="0.00%;[Red]\(0.00%\)">
                  <c:v>0.3416961335439973</c:v>
                </c:pt>
                <c:pt idx="128" formatCode="0.00%;[Red]\(0.00%\)">
                  <c:v>0.33305355202688414</c:v>
                </c:pt>
                <c:pt idx="129" formatCode="0.00%;[Red]\(0.00%\)">
                  <c:v>0.330462402606576</c:v>
                </c:pt>
                <c:pt idx="130" formatCode="0.00%;[Red]\(0.00%\)">
                  <c:v>0.35318448775196704</c:v>
                </c:pt>
                <c:pt idx="131" formatCode="0.00%;[Red]\(0.00%\)">
                  <c:v>0.3456234171413804</c:v>
                </c:pt>
                <c:pt idx="132" formatCode="0.00%;[Red]\(0.00%\)">
                  <c:v>0.33844914005634807</c:v>
                </c:pt>
                <c:pt idx="133" formatCode="0.00%;[Red]\(0.00%\)">
                  <c:v>0.33161368205960851</c:v>
                </c:pt>
                <c:pt idx="134" formatCode="0.00%;[Red]\(0.00%\)">
                  <c:v>0.3255545263627998</c:v>
                </c:pt>
                <c:pt idx="135" formatCode="0.00%;[Red]\(0.00%\)">
                  <c:v>0.33148127571675912</c:v>
                </c:pt>
                <c:pt idx="136" formatCode="0.00%;[Red]\(0.00%\)">
                  <c:v>0.34251768433979363</c:v>
                </c:pt>
                <c:pt idx="137" formatCode="0.00%;[Red]\(0.00%\)">
                  <c:v>0.34164147712158</c:v>
                </c:pt>
                <c:pt idx="138" formatCode="0.00%;[Red]\(0.00%\)">
                  <c:v>0.33660908640562132</c:v>
                </c:pt>
                <c:pt idx="139" formatCode="0.00%;[Red]\(0.00%\)">
                  <c:v>0.33179826499880549</c:v>
                </c:pt>
                <c:pt idx="140" formatCode="0.00%;[Red]\(0.00%\)">
                  <c:v>0.43293747286944467</c:v>
                </c:pt>
                <c:pt idx="141" formatCode="0.00%;[Red]\(0.00%\)">
                  <c:v>0.42908780827387755</c:v>
                </c:pt>
                <c:pt idx="142" formatCode="0.00%;[Red]\(0.00%\)">
                  <c:v>0.44374550592438189</c:v>
                </c:pt>
                <c:pt idx="143" formatCode="0.00%;[Red]\(0.00%\)">
                  <c:v>0.45039658711972663</c:v>
                </c:pt>
                <c:pt idx="144" formatCode="0.00%;[Red]\(0.00%\)">
                  <c:v>0.44595493024382521</c:v>
                </c:pt>
                <c:pt idx="145" formatCode="0.00%;[Red]\(0.00%\)">
                  <c:v>0.47092709239487329</c:v>
                </c:pt>
                <c:pt idx="146" formatCode="0.00%;[Red]\(0.00%\)">
                  <c:v>0.46626314182652978</c:v>
                </c:pt>
                <c:pt idx="147" formatCode="0.00%;[Red]\(0.00%\)">
                  <c:v>0.46909457698479418</c:v>
                </c:pt>
                <c:pt idx="148" formatCode="0.00%;[Red]\(0.00%\)">
                  <c:v>0.46381096199080046</c:v>
                </c:pt>
                <c:pt idx="149" formatCode="0.00%;[Red]\(0.00%\)">
                  <c:v>0.46823015934821949</c:v>
                </c:pt>
                <c:pt idx="150" formatCode="0.00%;[Red]\(0.00%\)">
                  <c:v>0.52883670596139842</c:v>
                </c:pt>
                <c:pt idx="151" formatCode="0.00%;[Red]\(0.00%\)">
                  <c:v>0.55613826220967033</c:v>
                </c:pt>
                <c:pt idx="152" formatCode="0.00%;[Red]\(0.00%\)">
                  <c:v>0.56641723054132509</c:v>
                </c:pt>
                <c:pt idx="153" formatCode="0.00%;[Red]\(0.00%\)">
                  <c:v>0.60857113627704706</c:v>
                </c:pt>
                <c:pt idx="154" formatCode="0.00%;[Red]\(0.00%\)">
                  <c:v>0.60655412753603177</c:v>
                </c:pt>
                <c:pt idx="155" formatCode="0.00%;[Red]\(0.00%\)">
                  <c:v>0.60330359566162761</c:v>
                </c:pt>
                <c:pt idx="156" formatCode="0.00%;[Red]\(0.00%\)">
                  <c:v>0.63622868133807431</c:v>
                </c:pt>
                <c:pt idx="157" formatCode="0.00%;[Red]\(0.00%\)">
                  <c:v>0.63067983586492127</c:v>
                </c:pt>
                <c:pt idx="158" formatCode="0.00%;[Red]\(0.00%\)">
                  <c:v>0.62553690865801426</c:v>
                </c:pt>
                <c:pt idx="159" formatCode="0.00%;[Red]\(0.00%\)">
                  <c:v>0.6329356197558742</c:v>
                </c:pt>
                <c:pt idx="160" formatCode="0.00%;[Red]\(0.00%\)">
                  <c:v>0.62683221262405364</c:v>
                </c:pt>
                <c:pt idx="161" formatCode="0.00%;[Red]\(0.00%\)">
                  <c:v>0.63177868911353052</c:v>
                </c:pt>
                <c:pt idx="162" formatCode="0.00%;[Red]\(0.00%\)">
                  <c:v>0.62742246965818183</c:v>
                </c:pt>
                <c:pt idx="163" formatCode="0.00%;[Red]\(0.00%\)">
                  <c:v>0.62527351823978294</c:v>
                </c:pt>
                <c:pt idx="164" formatCode="0.00%;[Red]\(0.00%\)">
                  <c:v>0.62194013128026304</c:v>
                </c:pt>
                <c:pt idx="165" formatCode="0.00%;[Red]\(0.00%\)">
                  <c:v>0.61695976427650523</c:v>
                </c:pt>
                <c:pt idx="166" formatCode="0.00%;[Red]\(0.00%\)">
                  <c:v>0.61740191672195721</c:v>
                </c:pt>
                <c:pt idx="167" formatCode="0.00%;[Red]\(0.00%\)">
                  <c:v>0.621338331526615</c:v>
                </c:pt>
                <c:pt idx="168" formatCode="0.00%;[Red]\(0.00%\)">
                  <c:v>0.61753291445003788</c:v>
                </c:pt>
                <c:pt idx="169" formatCode="0.00%;[Red]\(0.00%\)">
                  <c:v>0.61281957704599554</c:v>
                </c:pt>
                <c:pt idx="170" formatCode="0.00%;[Red]\(0.00%\)">
                  <c:v>0.61102706508649096</c:v>
                </c:pt>
                <c:pt idx="171" formatCode="0.00%;[Red]\(0.00%\)">
                  <c:v>0.60750720087979548</c:v>
                </c:pt>
                <c:pt idx="172" formatCode="0.00%;[Red]\(0.00%\)">
                  <c:v>0.60571870150499152</c:v>
                </c:pt>
                <c:pt idx="173" formatCode="0.00%;[Red]\(0.00%\)">
                  <c:v>0.40552560734373128</c:v>
                </c:pt>
                <c:pt idx="174" formatCode="0.00%;[Red]\(0.00%\)">
                  <c:v>1.094269049061777</c:v>
                </c:pt>
                <c:pt idx="175" formatCode="0.00%;[Red]\(0.00%\)">
                  <c:v>0.89348018358595838</c:v>
                </c:pt>
                <c:pt idx="176" formatCode="0.00%;[Red]\(0.00%\)">
                  <c:v>0.79400291732816652</c:v>
                </c:pt>
                <c:pt idx="177" formatCode="0.00%;[Red]\(0.00%\)">
                  <c:v>0.7663902061268455</c:v>
                </c:pt>
                <c:pt idx="178" formatCode="0.00%;[Red]\(0.00%\)">
                  <c:v>0.79722199547214356</c:v>
                </c:pt>
                <c:pt idx="179" formatCode="0.00%;[Red]\(0.00%\)">
                  <c:v>0.75710276226960072</c:v>
                </c:pt>
                <c:pt idx="180" formatCode="0.00%;[Red]\(0.00%\)">
                  <c:v>0.81145809688862125</c:v>
                </c:pt>
                <c:pt idx="181" formatCode="0.00%;[Red]\(0.00%\)">
                  <c:v>0.7876797157323624</c:v>
                </c:pt>
                <c:pt idx="182" formatCode="0.00%;[Red]\(0.00%\)">
                  <c:v>0.75628302274588965</c:v>
                </c:pt>
                <c:pt idx="183" formatCode="0.00%;[Red]\(0.00%\)">
                  <c:v>0.72219133305941163</c:v>
                </c:pt>
                <c:pt idx="184" formatCode="0.00%;[Red]\(0.00%\)">
                  <c:v>0.69148578414202821</c:v>
                </c:pt>
                <c:pt idx="185" formatCode="0.00%;[Red]\(0.00%\)">
                  <c:v>0.6682816038923195</c:v>
                </c:pt>
                <c:pt idx="186" formatCode="0.00%;[Red]\(0.00%\)">
                  <c:v>0.71423947036477542</c:v>
                </c:pt>
                <c:pt idx="187" formatCode="0.00%;[Red]\(0.00%\)">
                  <c:v>0.69163740769504989</c:v>
                </c:pt>
                <c:pt idx="188" formatCode="0.00%;[Red]\(0.00%\)">
                  <c:v>0.66980615471594718</c:v>
                </c:pt>
                <c:pt idx="189" formatCode="0.00%;[Red]\(0.00%\)">
                  <c:v>0.66417049088635083</c:v>
                </c:pt>
                <c:pt idx="190" formatCode="0.00%;[Red]\(0.00%\)">
                  <c:v>0.64567779693201854</c:v>
                </c:pt>
                <c:pt idx="191" formatCode="0.00%;[Red]\(0.00%\)">
                  <c:v>0.63404512107720856</c:v>
                </c:pt>
                <c:pt idx="192" formatCode="0.00%;[Red]\(0.00%\)">
                  <c:v>0.62465204970590582</c:v>
                </c:pt>
                <c:pt idx="193" formatCode="0.00%;[Red]\(0.00%\)">
                  <c:v>0.61006728828974266</c:v>
                </c:pt>
                <c:pt idx="194" formatCode="0.00%;[Red]\(0.00%\)">
                  <c:v>0.38347361523177431</c:v>
                </c:pt>
                <c:pt idx="195" formatCode="0.00%;[Red]\(0.00%\)">
                  <c:v>0.38488371455326659</c:v>
                </c:pt>
                <c:pt idx="196" formatCode="0.00%;[Red]\(0.00%\)">
                  <c:v>0.36482543207323681</c:v>
                </c:pt>
                <c:pt idx="197" formatCode="0.00%;[Red]\(0.00%\)">
                  <c:v>0.37395725416182485</c:v>
                </c:pt>
                <c:pt idx="198" formatCode="0.00%;[Red]\(0.00%\)">
                  <c:v>0.36215047943153511</c:v>
                </c:pt>
                <c:pt idx="199" formatCode="0.00%;[Red]\(0.00%\)">
                  <c:v>0.34854181794824329</c:v>
                </c:pt>
                <c:pt idx="200" formatCode="0.00%;[Red]\(0.00%\)">
                  <c:v>0.33501192254747519</c:v>
                </c:pt>
                <c:pt idx="201" formatCode="0.00%;[Red]\(0.00%\)">
                  <c:v>0.32286475494267802</c:v>
                </c:pt>
                <c:pt idx="202" formatCode="0.00%;[Red]\(0.00%\)">
                  <c:v>0.31848880493018178</c:v>
                </c:pt>
                <c:pt idx="203" formatCode="0.00%;[Red]\(0.00%\)">
                  <c:v>0.31438008236849424</c:v>
                </c:pt>
                <c:pt idx="204" formatCode="0.00%;[Red]\(0.00%\)">
                  <c:v>0.37360473244306569</c:v>
                </c:pt>
                <c:pt idx="205" formatCode="0.00%;[Red]\(0.00%\)">
                  <c:v>0.36825435985993255</c:v>
                </c:pt>
                <c:pt idx="206" formatCode="0.00%;[Red]\(0.00%\)">
                  <c:v>0.36434587726931533</c:v>
                </c:pt>
                <c:pt idx="207" formatCode="0.00%;[Red]\(0.00%\)">
                  <c:v>0.35556100086593623</c:v>
                </c:pt>
                <c:pt idx="208" formatCode="0.00%;[Red]\(0.00%\)">
                  <c:v>0.34711029171212832</c:v>
                </c:pt>
                <c:pt idx="209" formatCode="0.00%;[Red]\(0.00%\)">
                  <c:v>0.34215308156389584</c:v>
                </c:pt>
                <c:pt idx="210" formatCode="0.00%;[Red]\(0.00%\)">
                  <c:v>0.35885737730256889</c:v>
                </c:pt>
                <c:pt idx="211" formatCode="0.00%;[Red]\(0.00%\)">
                  <c:v>0.3513574189777085</c:v>
                </c:pt>
                <c:pt idx="212" formatCode="0.00%;[Red]\(0.00%\)">
                  <c:v>0.34434626610476671</c:v>
                </c:pt>
                <c:pt idx="213" formatCode="0.00%;[Red]\(0.00%\)">
                  <c:v>0.33946243829537348</c:v>
                </c:pt>
                <c:pt idx="214" formatCode="0.00%;[Red]\(0.00%\)">
                  <c:v>0.33391569993284625</c:v>
                </c:pt>
                <c:pt idx="215" formatCode="0.00%;[Red]\(0.00%\)">
                  <c:v>0.33528563158813118</c:v>
                </c:pt>
                <c:pt idx="216" formatCode="0.00%;[Red]\(0.00%\)">
                  <c:v>0.37650807034876432</c:v>
                </c:pt>
                <c:pt idx="217" formatCode="0.00%;[Red]\(0.00%\)">
                  <c:v>0.3899503208500445</c:v>
                </c:pt>
                <c:pt idx="218" formatCode="0.00%;[Red]\(0.00%\)">
                  <c:v>0.38186947791670345</c:v>
                </c:pt>
                <c:pt idx="219" formatCode="0.00%;[Red]\(0.00%\)">
                  <c:v>0.39808365530720236</c:v>
                </c:pt>
                <c:pt idx="220" formatCode="0.00%;[Red]\(0.00%\)">
                  <c:v>0.41458297196066335</c:v>
                </c:pt>
                <c:pt idx="221" formatCode="0.00%;[Red]\(0.00%\)">
                  <c:v>0.41655446841948979</c:v>
                </c:pt>
                <c:pt idx="222" formatCode="0.00%;[Red]\(0.00%\)">
                  <c:v>0.40953817134453596</c:v>
                </c:pt>
                <c:pt idx="223" formatCode="0.00%;[Red]\(0.00%\)">
                  <c:v>0.40692504420751657</c:v>
                </c:pt>
                <c:pt idx="224" formatCode="0.00%;[Red]\(0.00%\)">
                  <c:v>0.40327497691311681</c:v>
                </c:pt>
                <c:pt idx="225" formatCode="0.00%;[Red]\(0.00%\)">
                  <c:v>0.40065461866298291</c:v>
                </c:pt>
                <c:pt idx="226" formatCode="0.00%;[Red]\(0.00%\)">
                  <c:v>0.39667408141807481</c:v>
                </c:pt>
                <c:pt idx="227" formatCode="0.00%;[Red]\(0.00%\)">
                  <c:v>0.40359261403532098</c:v>
                </c:pt>
                <c:pt idx="228" formatCode="0.00%;[Red]\(0.00%\)">
                  <c:v>0.39885657147986331</c:v>
                </c:pt>
                <c:pt idx="229" formatCode="0.00%;[Red]\(0.00%\)">
                  <c:v>0.39764599606198725</c:v>
                </c:pt>
                <c:pt idx="230" formatCode="0.00%;[Red]\(0.00%\)">
                  <c:v>0.39229278086320701</c:v>
                </c:pt>
                <c:pt idx="231" formatCode="0.00%;[Red]\(0.00%\)">
                  <c:v>0.388771867508513</c:v>
                </c:pt>
                <c:pt idx="232" formatCode="0.00%;[Red]\(0.00%\)">
                  <c:v>0.38410854292031332</c:v>
                </c:pt>
                <c:pt idx="233" formatCode="0.00%;[Red]\(0.00%\)">
                  <c:v>0.38329408344854443</c:v>
                </c:pt>
                <c:pt idx="234" formatCode="0.00%;[Red]\(0.00%\)">
                  <c:v>0.37848136649874881</c:v>
                </c:pt>
                <c:pt idx="235" formatCode="0.00%;[Red]\(0.00%\)">
                  <c:v>0.37460914655209387</c:v>
                </c:pt>
                <c:pt idx="236" formatCode="0.00%;[Red]\(0.00%\)">
                  <c:v>0.37036144323969927</c:v>
                </c:pt>
                <c:pt idx="237" formatCode="0.00%;[Red]\(0.00%\)">
                  <c:v>0.36985376515941948</c:v>
                </c:pt>
                <c:pt idx="238" formatCode="0.00%;[Red]\(0.00%\)">
                  <c:v>0.34124202591360958</c:v>
                </c:pt>
                <c:pt idx="239" formatCode="0.00%;[Red]\(0.00%\)">
                  <c:v>0.33366342185290576</c:v>
                </c:pt>
                <c:pt idx="240" formatCode="0.00%;[Red]\(0.00%\)">
                  <c:v>0.3301925359977817</c:v>
                </c:pt>
                <c:pt idx="241" formatCode="0.00%;[Red]\(0.00%\)">
                  <c:v>0.32465636620863342</c:v>
                </c:pt>
                <c:pt idx="242" formatCode="0.00%;[Red]\(0.00%\)">
                  <c:v>0.31868716328972363</c:v>
                </c:pt>
                <c:pt idx="243" formatCode="0.00%;[Red]\(0.00%\)">
                  <c:v>0.32012062552406517</c:v>
                </c:pt>
                <c:pt idx="244" formatCode="0.00%;[Red]\(0.00%\)">
                  <c:v>0.32428468383829595</c:v>
                </c:pt>
                <c:pt idx="245" formatCode="0.00%;[Red]\(0.00%\)">
                  <c:v>0.32361224924355442</c:v>
                </c:pt>
                <c:pt idx="246" formatCode="0.00%;[Red]\(0.00%\)">
                  <c:v>0.3249053597754144</c:v>
                </c:pt>
                <c:pt idx="247" formatCode="0.00%;[Red]\(0.00%\)">
                  <c:v>0.32027437602256376</c:v>
                </c:pt>
                <c:pt idx="248" formatCode="0.00%;[Red]\(0.00%\)">
                  <c:v>0.31514738361842437</c:v>
                </c:pt>
                <c:pt idx="249" formatCode="0.00%;[Red]\(0.00%\)">
                  <c:v>0.31469620415461713</c:v>
                </c:pt>
                <c:pt idx="250" formatCode="0.00%;[Red]\(0.00%\)">
                  <c:v>0.36920772160235238</c:v>
                </c:pt>
                <c:pt idx="251" formatCode="0.00%;[Red]\(0.00%\)">
                  <c:v>0.36504450942501659</c:v>
                </c:pt>
                <c:pt idx="252" formatCode="0.00%;[Red]\(0.00%\)">
                  <c:v>0.36981868412308178</c:v>
                </c:pt>
                <c:pt idx="253" formatCode="0.00%;[Red]\(0.00%\)">
                  <c:v>0.37173810569441984</c:v>
                </c:pt>
                <c:pt idx="254" formatCode="0.00%;[Red]\(0.00%\)">
                  <c:v>0.37040702634969874</c:v>
                </c:pt>
                <c:pt idx="255" formatCode="0.00%;[Red]\(0.00%\)">
                  <c:v>0.36561725504913245</c:v>
                </c:pt>
                <c:pt idx="256" formatCode="0.00%;[Red]\(0.00%\)">
                  <c:v>0.36126397827292328</c:v>
                </c:pt>
                <c:pt idx="257" formatCode="0.00%;[Red]\(0.00%\)">
                  <c:v>0.36471753271959262</c:v>
                </c:pt>
                <c:pt idx="258" formatCode="0.00%;[Red]\(0.00%\)">
                  <c:v>0.36400450820334168</c:v>
                </c:pt>
                <c:pt idx="259" formatCode="0.00%;[Red]\(0.00%\)">
                  <c:v>0.36198282070413862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8-4BE2-A6D9-836A66619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143039"/>
        <c:axId val="2050141599"/>
      </c:lineChart>
      <c:dateAx>
        <c:axId val="2050143039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41599"/>
        <c:crosses val="autoZero"/>
        <c:auto val="1"/>
        <c:lblOffset val="100"/>
        <c:baseTimeUnit val="days"/>
      </c:dateAx>
      <c:valAx>
        <c:axId val="20501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;[Red]\(0.00%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Actual</a:t>
            </a:r>
            <a:r>
              <a:rPr lang="en-SG" baseline="0"/>
              <a:t> Volatality Among Asset Classes on Jun24 onward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'Historical NAV'!$P$1:$P$109</c:f>
              <c:strCache>
                <c:ptCount val="109"/>
                <c:pt idx="0">
                  <c:v>ETFs_realised volatility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NAV'!$A$110:$A$261</c:f>
              <c:numCache>
                <c:formatCode>[$-409]d\-mmm\-yy;@</c:formatCode>
                <c:ptCount val="152"/>
                <c:pt idx="0">
                  <c:v>45446</c:v>
                </c:pt>
                <c:pt idx="1">
                  <c:v>45447</c:v>
                </c:pt>
                <c:pt idx="2">
                  <c:v>45448</c:v>
                </c:pt>
                <c:pt idx="3">
                  <c:v>45449</c:v>
                </c:pt>
                <c:pt idx="4">
                  <c:v>45450</c:v>
                </c:pt>
                <c:pt idx="5">
                  <c:v>45453</c:v>
                </c:pt>
                <c:pt idx="6">
                  <c:v>45454</c:v>
                </c:pt>
                <c:pt idx="7">
                  <c:v>45455</c:v>
                </c:pt>
                <c:pt idx="8">
                  <c:v>45456</c:v>
                </c:pt>
                <c:pt idx="9">
                  <c:v>45457</c:v>
                </c:pt>
                <c:pt idx="10">
                  <c:v>45460</c:v>
                </c:pt>
                <c:pt idx="11">
                  <c:v>45461</c:v>
                </c:pt>
                <c:pt idx="12">
                  <c:v>45462</c:v>
                </c:pt>
                <c:pt idx="13">
                  <c:v>45463</c:v>
                </c:pt>
                <c:pt idx="14">
                  <c:v>45464</c:v>
                </c:pt>
                <c:pt idx="15">
                  <c:v>45467</c:v>
                </c:pt>
                <c:pt idx="16">
                  <c:v>45468</c:v>
                </c:pt>
                <c:pt idx="17">
                  <c:v>45469</c:v>
                </c:pt>
                <c:pt idx="18">
                  <c:v>45470</c:v>
                </c:pt>
                <c:pt idx="19">
                  <c:v>45471</c:v>
                </c:pt>
                <c:pt idx="20">
                  <c:v>45474</c:v>
                </c:pt>
                <c:pt idx="21">
                  <c:v>45475</c:v>
                </c:pt>
                <c:pt idx="22">
                  <c:v>45476</c:v>
                </c:pt>
                <c:pt idx="23">
                  <c:v>45477</c:v>
                </c:pt>
                <c:pt idx="24">
                  <c:v>45478</c:v>
                </c:pt>
                <c:pt idx="25">
                  <c:v>45481</c:v>
                </c:pt>
                <c:pt idx="26">
                  <c:v>45482</c:v>
                </c:pt>
                <c:pt idx="27">
                  <c:v>45483</c:v>
                </c:pt>
                <c:pt idx="28">
                  <c:v>45484</c:v>
                </c:pt>
                <c:pt idx="29">
                  <c:v>45485</c:v>
                </c:pt>
                <c:pt idx="30">
                  <c:v>45488</c:v>
                </c:pt>
                <c:pt idx="31">
                  <c:v>45489</c:v>
                </c:pt>
                <c:pt idx="32">
                  <c:v>45490</c:v>
                </c:pt>
                <c:pt idx="33">
                  <c:v>45491</c:v>
                </c:pt>
                <c:pt idx="34">
                  <c:v>45492</c:v>
                </c:pt>
                <c:pt idx="35">
                  <c:v>45495</c:v>
                </c:pt>
                <c:pt idx="36">
                  <c:v>45496</c:v>
                </c:pt>
                <c:pt idx="37">
                  <c:v>45497</c:v>
                </c:pt>
                <c:pt idx="38">
                  <c:v>45498</c:v>
                </c:pt>
                <c:pt idx="39">
                  <c:v>45499</c:v>
                </c:pt>
                <c:pt idx="40">
                  <c:v>45502</c:v>
                </c:pt>
                <c:pt idx="41">
                  <c:v>45503</c:v>
                </c:pt>
                <c:pt idx="42">
                  <c:v>45504</c:v>
                </c:pt>
                <c:pt idx="43">
                  <c:v>45505</c:v>
                </c:pt>
                <c:pt idx="44">
                  <c:v>45506</c:v>
                </c:pt>
                <c:pt idx="45">
                  <c:v>45509</c:v>
                </c:pt>
                <c:pt idx="46">
                  <c:v>45510</c:v>
                </c:pt>
                <c:pt idx="47">
                  <c:v>45511</c:v>
                </c:pt>
                <c:pt idx="48">
                  <c:v>45512</c:v>
                </c:pt>
                <c:pt idx="49">
                  <c:v>45513</c:v>
                </c:pt>
                <c:pt idx="50">
                  <c:v>45516</c:v>
                </c:pt>
                <c:pt idx="51">
                  <c:v>45517</c:v>
                </c:pt>
                <c:pt idx="52">
                  <c:v>45518</c:v>
                </c:pt>
                <c:pt idx="53">
                  <c:v>45519</c:v>
                </c:pt>
                <c:pt idx="54">
                  <c:v>45520</c:v>
                </c:pt>
                <c:pt idx="55">
                  <c:v>45523</c:v>
                </c:pt>
                <c:pt idx="56">
                  <c:v>45524</c:v>
                </c:pt>
                <c:pt idx="57">
                  <c:v>45525</c:v>
                </c:pt>
                <c:pt idx="58">
                  <c:v>45526</c:v>
                </c:pt>
                <c:pt idx="59">
                  <c:v>45527</c:v>
                </c:pt>
                <c:pt idx="60">
                  <c:v>45530</c:v>
                </c:pt>
                <c:pt idx="61">
                  <c:v>45531</c:v>
                </c:pt>
                <c:pt idx="62">
                  <c:v>45532</c:v>
                </c:pt>
                <c:pt idx="63">
                  <c:v>45533</c:v>
                </c:pt>
                <c:pt idx="64">
                  <c:v>45534</c:v>
                </c:pt>
                <c:pt idx="65">
                  <c:v>45537</c:v>
                </c:pt>
                <c:pt idx="66">
                  <c:v>45538</c:v>
                </c:pt>
                <c:pt idx="67">
                  <c:v>45539</c:v>
                </c:pt>
                <c:pt idx="68">
                  <c:v>45540</c:v>
                </c:pt>
                <c:pt idx="69">
                  <c:v>45541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45551</c:v>
                </c:pt>
                <c:pt idx="76">
                  <c:v>45552</c:v>
                </c:pt>
                <c:pt idx="77">
                  <c:v>45553</c:v>
                </c:pt>
                <c:pt idx="78">
                  <c:v>45554</c:v>
                </c:pt>
                <c:pt idx="79">
                  <c:v>45555</c:v>
                </c:pt>
                <c:pt idx="80">
                  <c:v>45558</c:v>
                </c:pt>
                <c:pt idx="81">
                  <c:v>45559</c:v>
                </c:pt>
                <c:pt idx="82">
                  <c:v>45560</c:v>
                </c:pt>
                <c:pt idx="83">
                  <c:v>45561</c:v>
                </c:pt>
                <c:pt idx="84">
                  <c:v>45562</c:v>
                </c:pt>
                <c:pt idx="85">
                  <c:v>45565</c:v>
                </c:pt>
                <c:pt idx="86">
                  <c:v>45566</c:v>
                </c:pt>
                <c:pt idx="87">
                  <c:v>45567</c:v>
                </c:pt>
                <c:pt idx="88">
                  <c:v>45568</c:v>
                </c:pt>
                <c:pt idx="89">
                  <c:v>45569</c:v>
                </c:pt>
                <c:pt idx="90">
                  <c:v>45572</c:v>
                </c:pt>
                <c:pt idx="91">
                  <c:v>45573</c:v>
                </c:pt>
                <c:pt idx="92">
                  <c:v>45574</c:v>
                </c:pt>
                <c:pt idx="93">
                  <c:v>45575</c:v>
                </c:pt>
                <c:pt idx="94">
                  <c:v>45576</c:v>
                </c:pt>
                <c:pt idx="95">
                  <c:v>45579</c:v>
                </c:pt>
                <c:pt idx="96">
                  <c:v>45580</c:v>
                </c:pt>
                <c:pt idx="97">
                  <c:v>45581</c:v>
                </c:pt>
                <c:pt idx="98">
                  <c:v>45582</c:v>
                </c:pt>
                <c:pt idx="99">
                  <c:v>45583</c:v>
                </c:pt>
                <c:pt idx="100">
                  <c:v>45586</c:v>
                </c:pt>
                <c:pt idx="101">
                  <c:v>45587</c:v>
                </c:pt>
                <c:pt idx="102">
                  <c:v>45588</c:v>
                </c:pt>
                <c:pt idx="103">
                  <c:v>45589</c:v>
                </c:pt>
                <c:pt idx="104">
                  <c:v>45590</c:v>
                </c:pt>
                <c:pt idx="105">
                  <c:v>45593</c:v>
                </c:pt>
                <c:pt idx="106">
                  <c:v>45594</c:v>
                </c:pt>
                <c:pt idx="107">
                  <c:v>45595</c:v>
                </c:pt>
                <c:pt idx="108">
                  <c:v>45596</c:v>
                </c:pt>
                <c:pt idx="109">
                  <c:v>45597</c:v>
                </c:pt>
                <c:pt idx="110">
                  <c:v>45600</c:v>
                </c:pt>
                <c:pt idx="111">
                  <c:v>45601</c:v>
                </c:pt>
                <c:pt idx="112">
                  <c:v>45602</c:v>
                </c:pt>
                <c:pt idx="113">
                  <c:v>45603</c:v>
                </c:pt>
                <c:pt idx="114">
                  <c:v>45604</c:v>
                </c:pt>
                <c:pt idx="115">
                  <c:v>45607</c:v>
                </c:pt>
                <c:pt idx="116">
                  <c:v>45608</c:v>
                </c:pt>
                <c:pt idx="117">
                  <c:v>45609</c:v>
                </c:pt>
                <c:pt idx="118">
                  <c:v>45610</c:v>
                </c:pt>
                <c:pt idx="119">
                  <c:v>45611</c:v>
                </c:pt>
                <c:pt idx="120">
                  <c:v>45614</c:v>
                </c:pt>
                <c:pt idx="121">
                  <c:v>45615</c:v>
                </c:pt>
                <c:pt idx="122">
                  <c:v>45616</c:v>
                </c:pt>
                <c:pt idx="123">
                  <c:v>45617</c:v>
                </c:pt>
                <c:pt idx="124">
                  <c:v>45618</c:v>
                </c:pt>
                <c:pt idx="125">
                  <c:v>45621</c:v>
                </c:pt>
                <c:pt idx="126">
                  <c:v>45622</c:v>
                </c:pt>
                <c:pt idx="127">
                  <c:v>45623</c:v>
                </c:pt>
                <c:pt idx="128">
                  <c:v>45624</c:v>
                </c:pt>
                <c:pt idx="129">
                  <c:v>45625</c:v>
                </c:pt>
                <c:pt idx="130">
                  <c:v>45628</c:v>
                </c:pt>
                <c:pt idx="131">
                  <c:v>45629</c:v>
                </c:pt>
                <c:pt idx="132">
                  <c:v>45630</c:v>
                </c:pt>
                <c:pt idx="133">
                  <c:v>45631</c:v>
                </c:pt>
                <c:pt idx="134">
                  <c:v>45632</c:v>
                </c:pt>
                <c:pt idx="135">
                  <c:v>45635</c:v>
                </c:pt>
                <c:pt idx="136">
                  <c:v>45636</c:v>
                </c:pt>
                <c:pt idx="137">
                  <c:v>45637</c:v>
                </c:pt>
                <c:pt idx="138">
                  <c:v>45638</c:v>
                </c:pt>
                <c:pt idx="139">
                  <c:v>45639</c:v>
                </c:pt>
                <c:pt idx="140">
                  <c:v>45642</c:v>
                </c:pt>
                <c:pt idx="141">
                  <c:v>45643</c:v>
                </c:pt>
                <c:pt idx="142">
                  <c:v>45644</c:v>
                </c:pt>
                <c:pt idx="143">
                  <c:v>45645</c:v>
                </c:pt>
                <c:pt idx="144">
                  <c:v>45646</c:v>
                </c:pt>
                <c:pt idx="145">
                  <c:v>45649</c:v>
                </c:pt>
                <c:pt idx="146">
                  <c:v>45650</c:v>
                </c:pt>
                <c:pt idx="147">
                  <c:v>45651</c:v>
                </c:pt>
                <c:pt idx="148">
                  <c:v>45652</c:v>
                </c:pt>
                <c:pt idx="149">
                  <c:v>45653</c:v>
                </c:pt>
                <c:pt idx="150">
                  <c:v>45656</c:v>
                </c:pt>
                <c:pt idx="151">
                  <c:v>45657</c:v>
                </c:pt>
              </c:numCache>
            </c:numRef>
          </c:cat>
          <c:val>
            <c:numRef>
              <c:f>'Historical NAV'!$P$110:$P$261</c:f>
              <c:numCache>
                <c:formatCode>0.00%;[Red]\(0.00%\)</c:formatCode>
                <c:ptCount val="152"/>
                <c:pt idx="0">
                  <c:v>0</c:v>
                </c:pt>
                <c:pt idx="1">
                  <c:v>2.3482586506828955</c:v>
                </c:pt>
                <c:pt idx="2">
                  <c:v>1.8360019157729499</c:v>
                </c:pt>
                <c:pt idx="3">
                  <c:v>1.5918728684837455</c:v>
                </c:pt>
                <c:pt idx="4">
                  <c:v>1.3870268210340782</c:v>
                </c:pt>
                <c:pt idx="5">
                  <c:v>1.2459269617009787</c:v>
                </c:pt>
                <c:pt idx="6">
                  <c:v>1.1381025080578711</c:v>
                </c:pt>
                <c:pt idx="7">
                  <c:v>1.058522968814414</c:v>
                </c:pt>
                <c:pt idx="8">
                  <c:v>1.0046552337859638</c:v>
                </c:pt>
                <c:pt idx="9">
                  <c:v>1.0123982316244236</c:v>
                </c:pt>
                <c:pt idx="10">
                  <c:v>0.99563844968112736</c:v>
                </c:pt>
                <c:pt idx="11">
                  <c:v>0.95503324632822451</c:v>
                </c:pt>
                <c:pt idx="12">
                  <c:v>0.91513397068233648</c:v>
                </c:pt>
                <c:pt idx="13">
                  <c:v>0.88477701261422237</c:v>
                </c:pt>
                <c:pt idx="14">
                  <c:v>0.87193100307158178</c:v>
                </c:pt>
                <c:pt idx="15">
                  <c:v>0.87221204262602503</c:v>
                </c:pt>
                <c:pt idx="16">
                  <c:v>0.85322951300895922</c:v>
                </c:pt>
                <c:pt idx="17">
                  <c:v>0.83004012270703209</c:v>
                </c:pt>
                <c:pt idx="18">
                  <c:v>0.80679046154269196</c:v>
                </c:pt>
                <c:pt idx="19">
                  <c:v>0.82593820309070343</c:v>
                </c:pt>
                <c:pt idx="20">
                  <c:v>0.81041195123687015</c:v>
                </c:pt>
                <c:pt idx="21">
                  <c:v>0.79348193833439551</c:v>
                </c:pt>
                <c:pt idx="22">
                  <c:v>0.77525647507518936</c:v>
                </c:pt>
                <c:pt idx="23">
                  <c:v>0.77587801195395401</c:v>
                </c:pt>
                <c:pt idx="24">
                  <c:v>0.79261839214728025</c:v>
                </c:pt>
                <c:pt idx="25">
                  <c:v>0.7781944858509976</c:v>
                </c:pt>
                <c:pt idx="26">
                  <c:v>0.76584282925538982</c:v>
                </c:pt>
                <c:pt idx="27">
                  <c:v>0.75223725698549126</c:v>
                </c:pt>
                <c:pt idx="28">
                  <c:v>0.73958774669510741</c:v>
                </c:pt>
                <c:pt idx="29">
                  <c:v>0.73789953932914432</c:v>
                </c:pt>
                <c:pt idx="30">
                  <c:v>0.72669627895324795</c:v>
                </c:pt>
                <c:pt idx="31">
                  <c:v>0.71719640972797549</c:v>
                </c:pt>
                <c:pt idx="32">
                  <c:v>0.71287720695192103</c:v>
                </c:pt>
                <c:pt idx="33">
                  <c:v>0.70267482264256753</c:v>
                </c:pt>
                <c:pt idx="34">
                  <c:v>0.69305175003279595</c:v>
                </c:pt>
                <c:pt idx="35">
                  <c:v>0.69150876218803536</c:v>
                </c:pt>
                <c:pt idx="36">
                  <c:v>0.68625112607571737</c:v>
                </c:pt>
                <c:pt idx="37">
                  <c:v>0.68762407757786159</c:v>
                </c:pt>
                <c:pt idx="38">
                  <c:v>0.68157027982945995</c:v>
                </c:pt>
                <c:pt idx="39">
                  <c:v>0.67388156724956916</c:v>
                </c:pt>
                <c:pt idx="40">
                  <c:v>0.66544077103938104</c:v>
                </c:pt>
                <c:pt idx="41">
                  <c:v>0.65728335069867105</c:v>
                </c:pt>
                <c:pt idx="42">
                  <c:v>0.64941162838964062</c:v>
                </c:pt>
                <c:pt idx="43">
                  <c:v>0.64534372008327867</c:v>
                </c:pt>
                <c:pt idx="44">
                  <c:v>0.64905630642413814</c:v>
                </c:pt>
                <c:pt idx="45">
                  <c:v>0.64229914669479227</c:v>
                </c:pt>
                <c:pt idx="46">
                  <c:v>0.63649698673440069</c:v>
                </c:pt>
                <c:pt idx="47">
                  <c:v>0.63007287800212186</c:v>
                </c:pt>
                <c:pt idx="48">
                  <c:v>0.62398891768485842</c:v>
                </c:pt>
                <c:pt idx="49">
                  <c:v>0.63594827238613849</c:v>
                </c:pt>
                <c:pt idx="50">
                  <c:v>0.64554968909028942</c:v>
                </c:pt>
                <c:pt idx="51">
                  <c:v>0.64276811953314861</c:v>
                </c:pt>
                <c:pt idx="52">
                  <c:v>0.63662801648532563</c:v>
                </c:pt>
                <c:pt idx="53">
                  <c:v>0.63386068819569785</c:v>
                </c:pt>
                <c:pt idx="54">
                  <c:v>0.70412769164370703</c:v>
                </c:pt>
                <c:pt idx="55">
                  <c:v>0.70545048964292345</c:v>
                </c:pt>
                <c:pt idx="56">
                  <c:v>0.70968787684340706</c:v>
                </c:pt>
                <c:pt idx="57">
                  <c:v>0.71112686618803722</c:v>
                </c:pt>
                <c:pt idx="58">
                  <c:v>0.707561597457251</c:v>
                </c:pt>
                <c:pt idx="59">
                  <c:v>0.73418655661792531</c:v>
                </c:pt>
                <c:pt idx="60">
                  <c:v>0.72843360707129123</c:v>
                </c:pt>
                <c:pt idx="61">
                  <c:v>0.72932665621684967</c:v>
                </c:pt>
                <c:pt idx="62">
                  <c:v>0.72446483661513583</c:v>
                </c:pt>
                <c:pt idx="63">
                  <c:v>0.72083349612874803</c:v>
                </c:pt>
                <c:pt idx="64">
                  <c:v>0.73118940176483238</c:v>
                </c:pt>
                <c:pt idx="65">
                  <c:v>0.77330822464216287</c:v>
                </c:pt>
                <c:pt idx="66">
                  <c:v>0.80843739592066255</c:v>
                </c:pt>
                <c:pt idx="67">
                  <c:v>0.83900491170829894</c:v>
                </c:pt>
                <c:pt idx="68">
                  <c:v>0.83617108696487974</c:v>
                </c:pt>
                <c:pt idx="69">
                  <c:v>0.83309234396970833</c:v>
                </c:pt>
                <c:pt idx="70">
                  <c:v>0.8555216484299828</c:v>
                </c:pt>
                <c:pt idx="71">
                  <c:v>0.84961591914070878</c:v>
                </c:pt>
                <c:pt idx="72">
                  <c:v>0.84370018848847006</c:v>
                </c:pt>
                <c:pt idx="73">
                  <c:v>0.84429728894857392</c:v>
                </c:pt>
                <c:pt idx="74">
                  <c:v>0.8385862989676991</c:v>
                </c:pt>
                <c:pt idx="75">
                  <c:v>0.84392006578400103</c:v>
                </c:pt>
                <c:pt idx="76">
                  <c:v>0.83838457114755582</c:v>
                </c:pt>
                <c:pt idx="77">
                  <c:v>0.83512621862457603</c:v>
                </c:pt>
                <c:pt idx="78">
                  <c:v>0.83065606132796421</c:v>
                </c:pt>
                <c:pt idx="79">
                  <c:v>0.82826990988375104</c:v>
                </c:pt>
                <c:pt idx="80">
                  <c:v>0.8271366857428708</c:v>
                </c:pt>
                <c:pt idx="81">
                  <c:v>0.82759581950052175</c:v>
                </c:pt>
                <c:pt idx="82">
                  <c:v>0.82391497682710479</c:v>
                </c:pt>
                <c:pt idx="83">
                  <c:v>0.81893909417922572</c:v>
                </c:pt>
                <c:pt idx="84">
                  <c:v>0.81599429255870914</c:v>
                </c:pt>
                <c:pt idx="85">
                  <c:v>0.8111918040479934</c:v>
                </c:pt>
                <c:pt idx="86">
                  <c:v>0.80866138879411853</c:v>
                </c:pt>
                <c:pt idx="87">
                  <c:v>0.80404545822851636</c:v>
                </c:pt>
                <c:pt idx="88">
                  <c:v>0.84308080038467481</c:v>
                </c:pt>
                <c:pt idx="89">
                  <c:v>0.83860487289856178</c:v>
                </c:pt>
                <c:pt idx="90">
                  <c:v>0.83439350382781341</c:v>
                </c:pt>
                <c:pt idx="91">
                  <c:v>0.86437289490377722</c:v>
                </c:pt>
                <c:pt idx="92">
                  <c:v>0.86151122205485497</c:v>
                </c:pt>
                <c:pt idx="93">
                  <c:v>0.85706439469956197</c:v>
                </c:pt>
                <c:pt idx="94">
                  <c:v>0.85482466923371092</c:v>
                </c:pt>
                <c:pt idx="95">
                  <c:v>0.85120490312287078</c:v>
                </c:pt>
                <c:pt idx="96">
                  <c:v>0.84777196205934446</c:v>
                </c:pt>
                <c:pt idx="97">
                  <c:v>0.84339325262929965</c:v>
                </c:pt>
                <c:pt idx="98">
                  <c:v>0.83912428163432329</c:v>
                </c:pt>
                <c:pt idx="99">
                  <c:v>0.83525135985142063</c:v>
                </c:pt>
                <c:pt idx="100">
                  <c:v>0.8370850818175406</c:v>
                </c:pt>
                <c:pt idx="101">
                  <c:v>0.83336797597372358</c:v>
                </c:pt>
                <c:pt idx="102">
                  <c:v>0.8292791427489683</c:v>
                </c:pt>
                <c:pt idx="103">
                  <c:v>0.82536016411196855</c:v>
                </c:pt>
                <c:pt idx="104">
                  <c:v>0.82274658932334177</c:v>
                </c:pt>
                <c:pt idx="105">
                  <c:v>0.82174652485185806</c:v>
                </c:pt>
                <c:pt idx="106">
                  <c:v>0.81786176972084901</c:v>
                </c:pt>
                <c:pt idx="107">
                  <c:v>0.81404967054738564</c:v>
                </c:pt>
                <c:pt idx="108">
                  <c:v>0.81133752171996387</c:v>
                </c:pt>
                <c:pt idx="109">
                  <c:v>0.80761160319707737</c:v>
                </c:pt>
                <c:pt idx="110">
                  <c:v>0.80397721549850221</c:v>
                </c:pt>
                <c:pt idx="111">
                  <c:v>0.80119263412431141</c:v>
                </c:pt>
                <c:pt idx="112">
                  <c:v>0.79877455755095073</c:v>
                </c:pt>
                <c:pt idx="113">
                  <c:v>0.79548960929410439</c:v>
                </c:pt>
                <c:pt idx="114">
                  <c:v>0.79235744238525652</c:v>
                </c:pt>
                <c:pt idx="115">
                  <c:v>0.78901547918711035</c:v>
                </c:pt>
                <c:pt idx="116">
                  <c:v>0.7860799271554586</c:v>
                </c:pt>
                <c:pt idx="117">
                  <c:v>0.78302035420498617</c:v>
                </c:pt>
                <c:pt idx="118">
                  <c:v>0.78125703099117805</c:v>
                </c:pt>
                <c:pt idx="119">
                  <c:v>0.77817114519808683</c:v>
                </c:pt>
                <c:pt idx="120">
                  <c:v>0.77494612019294717</c:v>
                </c:pt>
                <c:pt idx="121">
                  <c:v>0.77176433161161229</c:v>
                </c:pt>
                <c:pt idx="122">
                  <c:v>0.76897996160635795</c:v>
                </c:pt>
                <c:pt idx="123">
                  <c:v>0.76601005228434516</c:v>
                </c:pt>
                <c:pt idx="124">
                  <c:v>0.76411159270501072</c:v>
                </c:pt>
                <c:pt idx="125">
                  <c:v>0.76111442438624111</c:v>
                </c:pt>
                <c:pt idx="126">
                  <c:v>0.75815258101405258</c:v>
                </c:pt>
                <c:pt idx="127">
                  <c:v>0.75530749663860663</c:v>
                </c:pt>
                <c:pt idx="128">
                  <c:v>0.75235425204683726</c:v>
                </c:pt>
                <c:pt idx="129">
                  <c:v>0.74968025446802922</c:v>
                </c:pt>
                <c:pt idx="130">
                  <c:v>0.75113171181090044</c:v>
                </c:pt>
                <c:pt idx="131">
                  <c:v>0.74837232154099287</c:v>
                </c:pt>
                <c:pt idx="132">
                  <c:v>0.74556911264549153</c:v>
                </c:pt>
                <c:pt idx="133">
                  <c:v>0.74386067708834114</c:v>
                </c:pt>
                <c:pt idx="134">
                  <c:v>0.7502024656504882</c:v>
                </c:pt>
                <c:pt idx="135">
                  <c:v>0.74749968631407215</c:v>
                </c:pt>
                <c:pt idx="136">
                  <c:v>0.74475450201179016</c:v>
                </c:pt>
                <c:pt idx="137">
                  <c:v>0.74207882995584629</c:v>
                </c:pt>
                <c:pt idx="138">
                  <c:v>0.73977939469164145</c:v>
                </c:pt>
                <c:pt idx="139">
                  <c:v>0.7371921457942292</c:v>
                </c:pt>
                <c:pt idx="140">
                  <c:v>0.73498148995736523</c:v>
                </c:pt>
                <c:pt idx="141">
                  <c:v>0.73465292513051739</c:v>
                </c:pt>
                <c:pt idx="142">
                  <c:v>0.73222305644652552</c:v>
                </c:pt>
                <c:pt idx="143">
                  <c:v>0.72967577692745889</c:v>
                </c:pt>
                <c:pt idx="144">
                  <c:v>0.72713890634753853</c:v>
                </c:pt>
                <c:pt idx="145">
                  <c:v>0.72495646196725616</c:v>
                </c:pt>
                <c:pt idx="146">
                  <c:v>0.72267515856816245</c:v>
                </c:pt>
                <c:pt idx="147">
                  <c:v>0.72021413420761093</c:v>
                </c:pt>
                <c:pt idx="148">
                  <c:v>0.71796697833973966</c:v>
                </c:pt>
                <c:pt idx="149">
                  <c:v>0.71556385474437123</c:v>
                </c:pt>
                <c:pt idx="150">
                  <c:v>0.71335795008916703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7-498E-B1F4-D816A369097A}"/>
            </c:ext>
          </c:extLst>
        </c:ser>
        <c:ser>
          <c:idx val="1"/>
          <c:order val="1"/>
          <c:tx>
            <c:strRef>
              <c:f>'Historical NAV'!$R$1:$R$109</c:f>
              <c:strCache>
                <c:ptCount val="109"/>
                <c:pt idx="0">
                  <c:v>Stocks_int_realised volatility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'Historical NAV'!$A$110:$A$261</c:f>
              <c:numCache>
                <c:formatCode>[$-409]d\-mmm\-yy;@</c:formatCode>
                <c:ptCount val="152"/>
                <c:pt idx="0">
                  <c:v>45446</c:v>
                </c:pt>
                <c:pt idx="1">
                  <c:v>45447</c:v>
                </c:pt>
                <c:pt idx="2">
                  <c:v>45448</c:v>
                </c:pt>
                <c:pt idx="3">
                  <c:v>45449</c:v>
                </c:pt>
                <c:pt idx="4">
                  <c:v>45450</c:v>
                </c:pt>
                <c:pt idx="5">
                  <c:v>45453</c:v>
                </c:pt>
                <c:pt idx="6">
                  <c:v>45454</c:v>
                </c:pt>
                <c:pt idx="7">
                  <c:v>45455</c:v>
                </c:pt>
                <c:pt idx="8">
                  <c:v>45456</c:v>
                </c:pt>
                <c:pt idx="9">
                  <c:v>45457</c:v>
                </c:pt>
                <c:pt idx="10">
                  <c:v>45460</c:v>
                </c:pt>
                <c:pt idx="11">
                  <c:v>45461</c:v>
                </c:pt>
                <c:pt idx="12">
                  <c:v>45462</c:v>
                </c:pt>
                <c:pt idx="13">
                  <c:v>45463</c:v>
                </c:pt>
                <c:pt idx="14">
                  <c:v>45464</c:v>
                </c:pt>
                <c:pt idx="15">
                  <c:v>45467</c:v>
                </c:pt>
                <c:pt idx="16">
                  <c:v>45468</c:v>
                </c:pt>
                <c:pt idx="17">
                  <c:v>45469</c:v>
                </c:pt>
                <c:pt idx="18">
                  <c:v>45470</c:v>
                </c:pt>
                <c:pt idx="19">
                  <c:v>45471</c:v>
                </c:pt>
                <c:pt idx="20">
                  <c:v>45474</c:v>
                </c:pt>
                <c:pt idx="21">
                  <c:v>45475</c:v>
                </c:pt>
                <c:pt idx="22">
                  <c:v>45476</c:v>
                </c:pt>
                <c:pt idx="23">
                  <c:v>45477</c:v>
                </c:pt>
                <c:pt idx="24">
                  <c:v>45478</c:v>
                </c:pt>
                <c:pt idx="25">
                  <c:v>45481</c:v>
                </c:pt>
                <c:pt idx="26">
                  <c:v>45482</c:v>
                </c:pt>
                <c:pt idx="27">
                  <c:v>45483</c:v>
                </c:pt>
                <c:pt idx="28">
                  <c:v>45484</c:v>
                </c:pt>
                <c:pt idx="29">
                  <c:v>45485</c:v>
                </c:pt>
                <c:pt idx="30">
                  <c:v>45488</c:v>
                </c:pt>
                <c:pt idx="31">
                  <c:v>45489</c:v>
                </c:pt>
                <c:pt idx="32">
                  <c:v>45490</c:v>
                </c:pt>
                <c:pt idx="33">
                  <c:v>45491</c:v>
                </c:pt>
                <c:pt idx="34">
                  <c:v>45492</c:v>
                </c:pt>
                <c:pt idx="35">
                  <c:v>45495</c:v>
                </c:pt>
                <c:pt idx="36">
                  <c:v>45496</c:v>
                </c:pt>
                <c:pt idx="37">
                  <c:v>45497</c:v>
                </c:pt>
                <c:pt idx="38">
                  <c:v>45498</c:v>
                </c:pt>
                <c:pt idx="39">
                  <c:v>45499</c:v>
                </c:pt>
                <c:pt idx="40">
                  <c:v>45502</c:v>
                </c:pt>
                <c:pt idx="41">
                  <c:v>45503</c:v>
                </c:pt>
                <c:pt idx="42">
                  <c:v>45504</c:v>
                </c:pt>
                <c:pt idx="43">
                  <c:v>45505</c:v>
                </c:pt>
                <c:pt idx="44">
                  <c:v>45506</c:v>
                </c:pt>
                <c:pt idx="45">
                  <c:v>45509</c:v>
                </c:pt>
                <c:pt idx="46">
                  <c:v>45510</c:v>
                </c:pt>
                <c:pt idx="47">
                  <c:v>45511</c:v>
                </c:pt>
                <c:pt idx="48">
                  <c:v>45512</c:v>
                </c:pt>
                <c:pt idx="49">
                  <c:v>45513</c:v>
                </c:pt>
                <c:pt idx="50">
                  <c:v>45516</c:v>
                </c:pt>
                <c:pt idx="51">
                  <c:v>45517</c:v>
                </c:pt>
                <c:pt idx="52">
                  <c:v>45518</c:v>
                </c:pt>
                <c:pt idx="53">
                  <c:v>45519</c:v>
                </c:pt>
                <c:pt idx="54">
                  <c:v>45520</c:v>
                </c:pt>
                <c:pt idx="55">
                  <c:v>45523</c:v>
                </c:pt>
                <c:pt idx="56">
                  <c:v>45524</c:v>
                </c:pt>
                <c:pt idx="57">
                  <c:v>45525</c:v>
                </c:pt>
                <c:pt idx="58">
                  <c:v>45526</c:v>
                </c:pt>
                <c:pt idx="59">
                  <c:v>45527</c:v>
                </c:pt>
                <c:pt idx="60">
                  <c:v>45530</c:v>
                </c:pt>
                <c:pt idx="61">
                  <c:v>45531</c:v>
                </c:pt>
                <c:pt idx="62">
                  <c:v>45532</c:v>
                </c:pt>
                <c:pt idx="63">
                  <c:v>45533</c:v>
                </c:pt>
                <c:pt idx="64">
                  <c:v>45534</c:v>
                </c:pt>
                <c:pt idx="65">
                  <c:v>45537</c:v>
                </c:pt>
                <c:pt idx="66">
                  <c:v>45538</c:v>
                </c:pt>
                <c:pt idx="67">
                  <c:v>45539</c:v>
                </c:pt>
                <c:pt idx="68">
                  <c:v>45540</c:v>
                </c:pt>
                <c:pt idx="69">
                  <c:v>45541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45551</c:v>
                </c:pt>
                <c:pt idx="76">
                  <c:v>45552</c:v>
                </c:pt>
                <c:pt idx="77">
                  <c:v>45553</c:v>
                </c:pt>
                <c:pt idx="78">
                  <c:v>45554</c:v>
                </c:pt>
                <c:pt idx="79">
                  <c:v>45555</c:v>
                </c:pt>
                <c:pt idx="80">
                  <c:v>45558</c:v>
                </c:pt>
                <c:pt idx="81">
                  <c:v>45559</c:v>
                </c:pt>
                <c:pt idx="82">
                  <c:v>45560</c:v>
                </c:pt>
                <c:pt idx="83">
                  <c:v>45561</c:v>
                </c:pt>
                <c:pt idx="84">
                  <c:v>45562</c:v>
                </c:pt>
                <c:pt idx="85">
                  <c:v>45565</c:v>
                </c:pt>
                <c:pt idx="86">
                  <c:v>45566</c:v>
                </c:pt>
                <c:pt idx="87">
                  <c:v>45567</c:v>
                </c:pt>
                <c:pt idx="88">
                  <c:v>45568</c:v>
                </c:pt>
                <c:pt idx="89">
                  <c:v>45569</c:v>
                </c:pt>
                <c:pt idx="90">
                  <c:v>45572</c:v>
                </c:pt>
                <c:pt idx="91">
                  <c:v>45573</c:v>
                </c:pt>
                <c:pt idx="92">
                  <c:v>45574</c:v>
                </c:pt>
                <c:pt idx="93">
                  <c:v>45575</c:v>
                </c:pt>
                <c:pt idx="94">
                  <c:v>45576</c:v>
                </c:pt>
                <c:pt idx="95">
                  <c:v>45579</c:v>
                </c:pt>
                <c:pt idx="96">
                  <c:v>45580</c:v>
                </c:pt>
                <c:pt idx="97">
                  <c:v>45581</c:v>
                </c:pt>
                <c:pt idx="98">
                  <c:v>45582</c:v>
                </c:pt>
                <c:pt idx="99">
                  <c:v>45583</c:v>
                </c:pt>
                <c:pt idx="100">
                  <c:v>45586</c:v>
                </c:pt>
                <c:pt idx="101">
                  <c:v>45587</c:v>
                </c:pt>
                <c:pt idx="102">
                  <c:v>45588</c:v>
                </c:pt>
                <c:pt idx="103">
                  <c:v>45589</c:v>
                </c:pt>
                <c:pt idx="104">
                  <c:v>45590</c:v>
                </c:pt>
                <c:pt idx="105">
                  <c:v>45593</c:v>
                </c:pt>
                <c:pt idx="106">
                  <c:v>45594</c:v>
                </c:pt>
                <c:pt idx="107">
                  <c:v>45595</c:v>
                </c:pt>
                <c:pt idx="108">
                  <c:v>45596</c:v>
                </c:pt>
                <c:pt idx="109">
                  <c:v>45597</c:v>
                </c:pt>
                <c:pt idx="110">
                  <c:v>45600</c:v>
                </c:pt>
                <c:pt idx="111">
                  <c:v>45601</c:v>
                </c:pt>
                <c:pt idx="112">
                  <c:v>45602</c:v>
                </c:pt>
                <c:pt idx="113">
                  <c:v>45603</c:v>
                </c:pt>
                <c:pt idx="114">
                  <c:v>45604</c:v>
                </c:pt>
                <c:pt idx="115">
                  <c:v>45607</c:v>
                </c:pt>
                <c:pt idx="116">
                  <c:v>45608</c:v>
                </c:pt>
                <c:pt idx="117">
                  <c:v>45609</c:v>
                </c:pt>
                <c:pt idx="118">
                  <c:v>45610</c:v>
                </c:pt>
                <c:pt idx="119">
                  <c:v>45611</c:v>
                </c:pt>
                <c:pt idx="120">
                  <c:v>45614</c:v>
                </c:pt>
                <c:pt idx="121">
                  <c:v>45615</c:v>
                </c:pt>
                <c:pt idx="122">
                  <c:v>45616</c:v>
                </c:pt>
                <c:pt idx="123">
                  <c:v>45617</c:v>
                </c:pt>
                <c:pt idx="124">
                  <c:v>45618</c:v>
                </c:pt>
                <c:pt idx="125">
                  <c:v>45621</c:v>
                </c:pt>
                <c:pt idx="126">
                  <c:v>45622</c:v>
                </c:pt>
                <c:pt idx="127">
                  <c:v>45623</c:v>
                </c:pt>
                <c:pt idx="128">
                  <c:v>45624</c:v>
                </c:pt>
                <c:pt idx="129">
                  <c:v>45625</c:v>
                </c:pt>
                <c:pt idx="130">
                  <c:v>45628</c:v>
                </c:pt>
                <c:pt idx="131">
                  <c:v>45629</c:v>
                </c:pt>
                <c:pt idx="132">
                  <c:v>45630</c:v>
                </c:pt>
                <c:pt idx="133">
                  <c:v>45631</c:v>
                </c:pt>
                <c:pt idx="134">
                  <c:v>45632</c:v>
                </c:pt>
                <c:pt idx="135">
                  <c:v>45635</c:v>
                </c:pt>
                <c:pt idx="136">
                  <c:v>45636</c:v>
                </c:pt>
                <c:pt idx="137">
                  <c:v>45637</c:v>
                </c:pt>
                <c:pt idx="138">
                  <c:v>45638</c:v>
                </c:pt>
                <c:pt idx="139">
                  <c:v>45639</c:v>
                </c:pt>
                <c:pt idx="140">
                  <c:v>45642</c:v>
                </c:pt>
                <c:pt idx="141">
                  <c:v>45643</c:v>
                </c:pt>
                <c:pt idx="142">
                  <c:v>45644</c:v>
                </c:pt>
                <c:pt idx="143">
                  <c:v>45645</c:v>
                </c:pt>
                <c:pt idx="144">
                  <c:v>45646</c:v>
                </c:pt>
                <c:pt idx="145">
                  <c:v>45649</c:v>
                </c:pt>
                <c:pt idx="146">
                  <c:v>45650</c:v>
                </c:pt>
                <c:pt idx="147">
                  <c:v>45651</c:v>
                </c:pt>
                <c:pt idx="148">
                  <c:v>45652</c:v>
                </c:pt>
                <c:pt idx="149">
                  <c:v>45653</c:v>
                </c:pt>
                <c:pt idx="150">
                  <c:v>45656</c:v>
                </c:pt>
                <c:pt idx="151">
                  <c:v>45657</c:v>
                </c:pt>
              </c:numCache>
            </c:numRef>
          </c:cat>
          <c:val>
            <c:numRef>
              <c:f>'Historical NAV'!$R$110:$R$261</c:f>
              <c:numCache>
                <c:formatCode>0.00%;[Red]\(0.00%\)</c:formatCode>
                <c:ptCount val="152"/>
                <c:pt idx="0">
                  <c:v>0</c:v>
                </c:pt>
                <c:pt idx="1">
                  <c:v>1.1936140797801762E-2</c:v>
                </c:pt>
                <c:pt idx="2">
                  <c:v>5.7762311521257582E-2</c:v>
                </c:pt>
                <c:pt idx="3">
                  <c:v>7.7852796709982991E-2</c:v>
                </c:pt>
                <c:pt idx="4">
                  <c:v>6.7470549490610265E-2</c:v>
                </c:pt>
                <c:pt idx="5">
                  <c:v>6.5809342046548244E-2</c:v>
                </c:pt>
                <c:pt idx="6">
                  <c:v>8.0093451466522844E-2</c:v>
                </c:pt>
                <c:pt idx="7">
                  <c:v>0.14653310561069516</c:v>
                </c:pt>
                <c:pt idx="8">
                  <c:v>0.14811799345726803</c:v>
                </c:pt>
                <c:pt idx="9">
                  <c:v>0.14927094001968563</c:v>
                </c:pt>
                <c:pt idx="10">
                  <c:v>0.14193092519633405</c:v>
                </c:pt>
                <c:pt idx="11">
                  <c:v>0.13544717465173398</c:v>
                </c:pt>
                <c:pt idx="12">
                  <c:v>0.13125705419562034</c:v>
                </c:pt>
                <c:pt idx="13">
                  <c:v>0.13562207858016065</c:v>
                </c:pt>
                <c:pt idx="14">
                  <c:v>0.16658654608628964</c:v>
                </c:pt>
                <c:pt idx="15">
                  <c:v>0.16393189705413488</c:v>
                </c:pt>
                <c:pt idx="16">
                  <c:v>0.16291500578987392</c:v>
                </c:pt>
                <c:pt idx="17">
                  <c:v>0.15830680534151617</c:v>
                </c:pt>
                <c:pt idx="18">
                  <c:v>0.17720181094510654</c:v>
                </c:pt>
                <c:pt idx="19">
                  <c:v>0.17272195342211019</c:v>
                </c:pt>
                <c:pt idx="20">
                  <c:v>0.16885796656398711</c:v>
                </c:pt>
                <c:pt idx="21">
                  <c:v>0.19085343295728449</c:v>
                </c:pt>
                <c:pt idx="22">
                  <c:v>0.18665145756933121</c:v>
                </c:pt>
                <c:pt idx="23">
                  <c:v>0.18702811503558756</c:v>
                </c:pt>
                <c:pt idx="24">
                  <c:v>0.18359531317321964</c:v>
                </c:pt>
                <c:pt idx="25">
                  <c:v>0.18346447295289084</c:v>
                </c:pt>
                <c:pt idx="26">
                  <c:v>0.18591398577038409</c:v>
                </c:pt>
                <c:pt idx="27">
                  <c:v>0.18246859697449735</c:v>
                </c:pt>
                <c:pt idx="28">
                  <c:v>0.17919479915777667</c:v>
                </c:pt>
                <c:pt idx="29">
                  <c:v>0.17951339489075874</c:v>
                </c:pt>
                <c:pt idx="30">
                  <c:v>0.17651514835041748</c:v>
                </c:pt>
                <c:pt idx="31">
                  <c:v>0.1743019960617431</c:v>
                </c:pt>
                <c:pt idx="32">
                  <c:v>0.17196308765331694</c:v>
                </c:pt>
                <c:pt idx="33">
                  <c:v>0.17016376839622058</c:v>
                </c:pt>
                <c:pt idx="34">
                  <c:v>0.16765645201331167</c:v>
                </c:pt>
                <c:pt idx="35">
                  <c:v>0.19201604820292009</c:v>
                </c:pt>
                <c:pt idx="36">
                  <c:v>0.19179363628471069</c:v>
                </c:pt>
                <c:pt idx="37">
                  <c:v>0.19938117744529327</c:v>
                </c:pt>
                <c:pt idx="38">
                  <c:v>0.19679241888012705</c:v>
                </c:pt>
                <c:pt idx="39">
                  <c:v>0.19434183959525536</c:v>
                </c:pt>
                <c:pt idx="40">
                  <c:v>0.19250797220500651</c:v>
                </c:pt>
                <c:pt idx="41">
                  <c:v>0.20662082187040146</c:v>
                </c:pt>
                <c:pt idx="42">
                  <c:v>0.20964040331502759</c:v>
                </c:pt>
                <c:pt idx="43">
                  <c:v>0.20735098661161241</c:v>
                </c:pt>
                <c:pt idx="44">
                  <c:v>0.21478962020179623</c:v>
                </c:pt>
                <c:pt idx="45">
                  <c:v>0.21581566779140504</c:v>
                </c:pt>
                <c:pt idx="46">
                  <c:v>0.21431350059390308</c:v>
                </c:pt>
                <c:pt idx="47">
                  <c:v>0.21330511941194025</c:v>
                </c:pt>
                <c:pt idx="48">
                  <c:v>0.21265482999529886</c:v>
                </c:pt>
                <c:pt idx="49">
                  <c:v>0.21134480656327218</c:v>
                </c:pt>
                <c:pt idx="50">
                  <c:v>0.21513860129449547</c:v>
                </c:pt>
                <c:pt idx="51">
                  <c:v>0.2163528807557849</c:v>
                </c:pt>
                <c:pt idx="52">
                  <c:v>0.21931380570377598</c:v>
                </c:pt>
                <c:pt idx="53">
                  <c:v>0.21862143797274888</c:v>
                </c:pt>
                <c:pt idx="54">
                  <c:v>0.2178957185195764</c:v>
                </c:pt>
                <c:pt idx="55">
                  <c:v>0.22235230070991963</c:v>
                </c:pt>
                <c:pt idx="56">
                  <c:v>0.22051190644698568</c:v>
                </c:pt>
                <c:pt idx="57">
                  <c:v>0.22226605747501238</c:v>
                </c:pt>
                <c:pt idx="58">
                  <c:v>0.22070790048719829</c:v>
                </c:pt>
                <c:pt idx="59">
                  <c:v>0.21892657450434175</c:v>
                </c:pt>
                <c:pt idx="60">
                  <c:v>0.21709638028982448</c:v>
                </c:pt>
                <c:pt idx="61">
                  <c:v>0.21695636875941027</c:v>
                </c:pt>
                <c:pt idx="62">
                  <c:v>0.21522009963542796</c:v>
                </c:pt>
                <c:pt idx="63">
                  <c:v>0.21498673719020345</c:v>
                </c:pt>
                <c:pt idx="64">
                  <c:v>0.21443183569764596</c:v>
                </c:pt>
                <c:pt idx="65">
                  <c:v>0.21365532305772716</c:v>
                </c:pt>
                <c:pt idx="66">
                  <c:v>0.21204870667505155</c:v>
                </c:pt>
                <c:pt idx="67">
                  <c:v>0.21254925044188883</c:v>
                </c:pt>
                <c:pt idx="68">
                  <c:v>0.21617428735851635</c:v>
                </c:pt>
                <c:pt idx="69">
                  <c:v>0.2148381950824956</c:v>
                </c:pt>
                <c:pt idx="70">
                  <c:v>0.21496503005204901</c:v>
                </c:pt>
                <c:pt idx="71">
                  <c:v>0.2137200858647586</c:v>
                </c:pt>
                <c:pt idx="72">
                  <c:v>0.21270575188731794</c:v>
                </c:pt>
                <c:pt idx="73">
                  <c:v>0.21124640063959835</c:v>
                </c:pt>
                <c:pt idx="74">
                  <c:v>0.21014335229056019</c:v>
                </c:pt>
                <c:pt idx="75">
                  <c:v>0.20873773396862716</c:v>
                </c:pt>
                <c:pt idx="76">
                  <c:v>0.20738225919743886</c:v>
                </c:pt>
                <c:pt idx="77">
                  <c:v>0.20768389335850734</c:v>
                </c:pt>
                <c:pt idx="78">
                  <c:v>0.20678685060987731</c:v>
                </c:pt>
                <c:pt idx="79">
                  <c:v>0.20547827262608007</c:v>
                </c:pt>
                <c:pt idx="80">
                  <c:v>0.20423318107717275</c:v>
                </c:pt>
                <c:pt idx="81">
                  <c:v>0.2030510656938668</c:v>
                </c:pt>
                <c:pt idx="82">
                  <c:v>0.20186432492988363</c:v>
                </c:pt>
                <c:pt idx="83">
                  <c:v>0.20093324491377784</c:v>
                </c:pt>
                <c:pt idx="84">
                  <c:v>0.20043708668419721</c:v>
                </c:pt>
                <c:pt idx="85">
                  <c:v>0.19955828420530874</c:v>
                </c:pt>
                <c:pt idx="86">
                  <c:v>0.19841254282954501</c:v>
                </c:pt>
                <c:pt idx="87">
                  <c:v>0.19793643390884949</c:v>
                </c:pt>
                <c:pt idx="88">
                  <c:v>0.19755821793508599</c:v>
                </c:pt>
                <c:pt idx="89">
                  <c:v>0.19646226522131194</c:v>
                </c:pt>
                <c:pt idx="90">
                  <c:v>0.19738332984433357</c:v>
                </c:pt>
                <c:pt idx="91">
                  <c:v>0.19629844558031237</c:v>
                </c:pt>
                <c:pt idx="92">
                  <c:v>0.19541860100704789</c:v>
                </c:pt>
                <c:pt idx="93">
                  <c:v>0.19519690586712593</c:v>
                </c:pt>
                <c:pt idx="94">
                  <c:v>0.19415606303473745</c:v>
                </c:pt>
                <c:pt idx="95">
                  <c:v>0.19316555547410169</c:v>
                </c:pt>
                <c:pt idx="96">
                  <c:v>0.19229381582492347</c:v>
                </c:pt>
                <c:pt idx="97">
                  <c:v>0.19137536334300143</c:v>
                </c:pt>
                <c:pt idx="98">
                  <c:v>0.19039788726056903</c:v>
                </c:pt>
                <c:pt idx="99">
                  <c:v>0.18973476533216638</c:v>
                </c:pt>
                <c:pt idx="100">
                  <c:v>0.18878382633444127</c:v>
                </c:pt>
                <c:pt idx="101">
                  <c:v>0.18863900050953283</c:v>
                </c:pt>
                <c:pt idx="102">
                  <c:v>0.1877377534749943</c:v>
                </c:pt>
                <c:pt idx="103">
                  <c:v>0.1868410391976949</c:v>
                </c:pt>
                <c:pt idx="104">
                  <c:v>0.1886162149429958</c:v>
                </c:pt>
                <c:pt idx="105">
                  <c:v>0.18772032481274489</c:v>
                </c:pt>
                <c:pt idx="106">
                  <c:v>0.19675407888884297</c:v>
                </c:pt>
                <c:pt idx="107">
                  <c:v>0.19600059039999693</c:v>
                </c:pt>
                <c:pt idx="108">
                  <c:v>0.1953942677647541</c:v>
                </c:pt>
                <c:pt idx="109">
                  <c:v>0.19449854154231225</c:v>
                </c:pt>
                <c:pt idx="110">
                  <c:v>0.19835766878612701</c:v>
                </c:pt>
                <c:pt idx="111">
                  <c:v>0.1979179925780726</c:v>
                </c:pt>
                <c:pt idx="112">
                  <c:v>0.1976288540797361</c:v>
                </c:pt>
                <c:pt idx="113">
                  <c:v>0.19699601768779618</c:v>
                </c:pt>
                <c:pt idx="114">
                  <c:v>0.2053879882020814</c:v>
                </c:pt>
                <c:pt idx="115">
                  <c:v>0.20483836504719963</c:v>
                </c:pt>
                <c:pt idx="116">
                  <c:v>0.20468177091658646</c:v>
                </c:pt>
                <c:pt idx="117">
                  <c:v>0.20380608695480182</c:v>
                </c:pt>
                <c:pt idx="118">
                  <c:v>0.20294184317958877</c:v>
                </c:pt>
                <c:pt idx="119">
                  <c:v>0.20362540649961292</c:v>
                </c:pt>
                <c:pt idx="120">
                  <c:v>0.20277547181078093</c:v>
                </c:pt>
                <c:pt idx="121">
                  <c:v>0.20208863233933408</c:v>
                </c:pt>
                <c:pt idx="122">
                  <c:v>0.20205477134682334</c:v>
                </c:pt>
                <c:pt idx="123">
                  <c:v>0.20141944136547077</c:v>
                </c:pt>
                <c:pt idx="124">
                  <c:v>0.20061039040523643</c:v>
                </c:pt>
                <c:pt idx="125">
                  <c:v>0.19982502531557947</c:v>
                </c:pt>
                <c:pt idx="126">
                  <c:v>0.19912932452633222</c:v>
                </c:pt>
                <c:pt idx="127">
                  <c:v>0.1983482337317243</c:v>
                </c:pt>
                <c:pt idx="128">
                  <c:v>0.19757429935545157</c:v>
                </c:pt>
                <c:pt idx="129">
                  <c:v>0.19681610435297359</c:v>
                </c:pt>
                <c:pt idx="130">
                  <c:v>0.19675910254726323</c:v>
                </c:pt>
                <c:pt idx="131">
                  <c:v>0.19604923577334954</c:v>
                </c:pt>
                <c:pt idx="132">
                  <c:v>0.19548183602442981</c:v>
                </c:pt>
                <c:pt idx="133">
                  <c:v>0.19476029085446991</c:v>
                </c:pt>
                <c:pt idx="134">
                  <c:v>0.1945344134926193</c:v>
                </c:pt>
                <c:pt idx="135">
                  <c:v>0.19435564817812828</c:v>
                </c:pt>
                <c:pt idx="136">
                  <c:v>0.19436198349345357</c:v>
                </c:pt>
                <c:pt idx="137">
                  <c:v>0.19391358214904428</c:v>
                </c:pt>
                <c:pt idx="138">
                  <c:v>0.19345545399735367</c:v>
                </c:pt>
                <c:pt idx="139">
                  <c:v>0.19352602354409473</c:v>
                </c:pt>
                <c:pt idx="140">
                  <c:v>0.1928342438054034</c:v>
                </c:pt>
                <c:pt idx="141">
                  <c:v>0.19256364974465895</c:v>
                </c:pt>
                <c:pt idx="142">
                  <c:v>0.19189104990422556</c:v>
                </c:pt>
                <c:pt idx="143">
                  <c:v>0.19145362002071437</c:v>
                </c:pt>
                <c:pt idx="144">
                  <c:v>0.19085541148286839</c:v>
                </c:pt>
                <c:pt idx="145">
                  <c:v>0.19019814257102458</c:v>
                </c:pt>
                <c:pt idx="146">
                  <c:v>0.18971181481870722</c:v>
                </c:pt>
                <c:pt idx="147">
                  <c:v>0.18963543336732078</c:v>
                </c:pt>
                <c:pt idx="148">
                  <c:v>0.18906672935428454</c:v>
                </c:pt>
                <c:pt idx="149">
                  <c:v>0.18887587995143412</c:v>
                </c:pt>
                <c:pt idx="150">
                  <c:v>0.18841667024033146</c:v>
                </c:pt>
                <c:pt idx="151">
                  <c:v>0.18779366588652668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7-498E-B1F4-D816A369097A}"/>
            </c:ext>
          </c:extLst>
        </c:ser>
        <c:ser>
          <c:idx val="2"/>
          <c:order val="2"/>
          <c:tx>
            <c:strRef>
              <c:f>'Historical NAV'!$T$1:$T$109</c:f>
              <c:strCache>
                <c:ptCount val="109"/>
                <c:pt idx="0">
                  <c:v>Stocks_realised volatility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'Historical NAV'!$A$110:$A$261</c:f>
              <c:numCache>
                <c:formatCode>[$-409]d\-mmm\-yy;@</c:formatCode>
                <c:ptCount val="152"/>
                <c:pt idx="0">
                  <c:v>45446</c:v>
                </c:pt>
                <c:pt idx="1">
                  <c:v>45447</c:v>
                </c:pt>
                <c:pt idx="2">
                  <c:v>45448</c:v>
                </c:pt>
                <c:pt idx="3">
                  <c:v>45449</c:v>
                </c:pt>
                <c:pt idx="4">
                  <c:v>45450</c:v>
                </c:pt>
                <c:pt idx="5">
                  <c:v>45453</c:v>
                </c:pt>
                <c:pt idx="6">
                  <c:v>45454</c:v>
                </c:pt>
                <c:pt idx="7">
                  <c:v>45455</c:v>
                </c:pt>
                <c:pt idx="8">
                  <c:v>45456</c:v>
                </c:pt>
                <c:pt idx="9">
                  <c:v>45457</c:v>
                </c:pt>
                <c:pt idx="10">
                  <c:v>45460</c:v>
                </c:pt>
                <c:pt idx="11">
                  <c:v>45461</c:v>
                </c:pt>
                <c:pt idx="12">
                  <c:v>45462</c:v>
                </c:pt>
                <c:pt idx="13">
                  <c:v>45463</c:v>
                </c:pt>
                <c:pt idx="14">
                  <c:v>45464</c:v>
                </c:pt>
                <c:pt idx="15">
                  <c:v>45467</c:v>
                </c:pt>
                <c:pt idx="16">
                  <c:v>45468</c:v>
                </c:pt>
                <c:pt idx="17">
                  <c:v>45469</c:v>
                </c:pt>
                <c:pt idx="18">
                  <c:v>45470</c:v>
                </c:pt>
                <c:pt idx="19">
                  <c:v>45471</c:v>
                </c:pt>
                <c:pt idx="20">
                  <c:v>45474</c:v>
                </c:pt>
                <c:pt idx="21">
                  <c:v>45475</c:v>
                </c:pt>
                <c:pt idx="22">
                  <c:v>45476</c:v>
                </c:pt>
                <c:pt idx="23">
                  <c:v>45477</c:v>
                </c:pt>
                <c:pt idx="24">
                  <c:v>45478</c:v>
                </c:pt>
                <c:pt idx="25">
                  <c:v>45481</c:v>
                </c:pt>
                <c:pt idx="26">
                  <c:v>45482</c:v>
                </c:pt>
                <c:pt idx="27">
                  <c:v>45483</c:v>
                </c:pt>
                <c:pt idx="28">
                  <c:v>45484</c:v>
                </c:pt>
                <c:pt idx="29">
                  <c:v>45485</c:v>
                </c:pt>
                <c:pt idx="30">
                  <c:v>45488</c:v>
                </c:pt>
                <c:pt idx="31">
                  <c:v>45489</c:v>
                </c:pt>
                <c:pt idx="32">
                  <c:v>45490</c:v>
                </c:pt>
                <c:pt idx="33">
                  <c:v>45491</c:v>
                </c:pt>
                <c:pt idx="34">
                  <c:v>45492</c:v>
                </c:pt>
                <c:pt idx="35">
                  <c:v>45495</c:v>
                </c:pt>
                <c:pt idx="36">
                  <c:v>45496</c:v>
                </c:pt>
                <c:pt idx="37">
                  <c:v>45497</c:v>
                </c:pt>
                <c:pt idx="38">
                  <c:v>45498</c:v>
                </c:pt>
                <c:pt idx="39">
                  <c:v>45499</c:v>
                </c:pt>
                <c:pt idx="40">
                  <c:v>45502</c:v>
                </c:pt>
                <c:pt idx="41">
                  <c:v>45503</c:v>
                </c:pt>
                <c:pt idx="42">
                  <c:v>45504</c:v>
                </c:pt>
                <c:pt idx="43">
                  <c:v>45505</c:v>
                </c:pt>
                <c:pt idx="44">
                  <c:v>45506</c:v>
                </c:pt>
                <c:pt idx="45">
                  <c:v>45509</c:v>
                </c:pt>
                <c:pt idx="46">
                  <c:v>45510</c:v>
                </c:pt>
                <c:pt idx="47">
                  <c:v>45511</c:v>
                </c:pt>
                <c:pt idx="48">
                  <c:v>45512</c:v>
                </c:pt>
                <c:pt idx="49">
                  <c:v>45513</c:v>
                </c:pt>
                <c:pt idx="50">
                  <c:v>45516</c:v>
                </c:pt>
                <c:pt idx="51">
                  <c:v>45517</c:v>
                </c:pt>
                <c:pt idx="52">
                  <c:v>45518</c:v>
                </c:pt>
                <c:pt idx="53">
                  <c:v>45519</c:v>
                </c:pt>
                <c:pt idx="54">
                  <c:v>45520</c:v>
                </c:pt>
                <c:pt idx="55">
                  <c:v>45523</c:v>
                </c:pt>
                <c:pt idx="56">
                  <c:v>45524</c:v>
                </c:pt>
                <c:pt idx="57">
                  <c:v>45525</c:v>
                </c:pt>
                <c:pt idx="58">
                  <c:v>45526</c:v>
                </c:pt>
                <c:pt idx="59">
                  <c:v>45527</c:v>
                </c:pt>
                <c:pt idx="60">
                  <c:v>45530</c:v>
                </c:pt>
                <c:pt idx="61">
                  <c:v>45531</c:v>
                </c:pt>
                <c:pt idx="62">
                  <c:v>45532</c:v>
                </c:pt>
                <c:pt idx="63">
                  <c:v>45533</c:v>
                </c:pt>
                <c:pt idx="64">
                  <c:v>45534</c:v>
                </c:pt>
                <c:pt idx="65">
                  <c:v>45537</c:v>
                </c:pt>
                <c:pt idx="66">
                  <c:v>45538</c:v>
                </c:pt>
                <c:pt idx="67">
                  <c:v>45539</c:v>
                </c:pt>
                <c:pt idx="68">
                  <c:v>45540</c:v>
                </c:pt>
                <c:pt idx="69">
                  <c:v>45541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45551</c:v>
                </c:pt>
                <c:pt idx="76">
                  <c:v>45552</c:v>
                </c:pt>
                <c:pt idx="77">
                  <c:v>45553</c:v>
                </c:pt>
                <c:pt idx="78">
                  <c:v>45554</c:v>
                </c:pt>
                <c:pt idx="79">
                  <c:v>45555</c:v>
                </c:pt>
                <c:pt idx="80">
                  <c:v>45558</c:v>
                </c:pt>
                <c:pt idx="81">
                  <c:v>45559</c:v>
                </c:pt>
                <c:pt idx="82">
                  <c:v>45560</c:v>
                </c:pt>
                <c:pt idx="83">
                  <c:v>45561</c:v>
                </c:pt>
                <c:pt idx="84">
                  <c:v>45562</c:v>
                </c:pt>
                <c:pt idx="85">
                  <c:v>45565</c:v>
                </c:pt>
                <c:pt idx="86">
                  <c:v>45566</c:v>
                </c:pt>
                <c:pt idx="87">
                  <c:v>45567</c:v>
                </c:pt>
                <c:pt idx="88">
                  <c:v>45568</c:v>
                </c:pt>
                <c:pt idx="89">
                  <c:v>45569</c:v>
                </c:pt>
                <c:pt idx="90">
                  <c:v>45572</c:v>
                </c:pt>
                <c:pt idx="91">
                  <c:v>45573</c:v>
                </c:pt>
                <c:pt idx="92">
                  <c:v>45574</c:v>
                </c:pt>
                <c:pt idx="93">
                  <c:v>45575</c:v>
                </c:pt>
                <c:pt idx="94">
                  <c:v>45576</c:v>
                </c:pt>
                <c:pt idx="95">
                  <c:v>45579</c:v>
                </c:pt>
                <c:pt idx="96">
                  <c:v>45580</c:v>
                </c:pt>
                <c:pt idx="97">
                  <c:v>45581</c:v>
                </c:pt>
                <c:pt idx="98">
                  <c:v>45582</c:v>
                </c:pt>
                <c:pt idx="99">
                  <c:v>45583</c:v>
                </c:pt>
                <c:pt idx="100">
                  <c:v>45586</c:v>
                </c:pt>
                <c:pt idx="101">
                  <c:v>45587</c:v>
                </c:pt>
                <c:pt idx="102">
                  <c:v>45588</c:v>
                </c:pt>
                <c:pt idx="103">
                  <c:v>45589</c:v>
                </c:pt>
                <c:pt idx="104">
                  <c:v>45590</c:v>
                </c:pt>
                <c:pt idx="105">
                  <c:v>45593</c:v>
                </c:pt>
                <c:pt idx="106">
                  <c:v>45594</c:v>
                </c:pt>
                <c:pt idx="107">
                  <c:v>45595</c:v>
                </c:pt>
                <c:pt idx="108">
                  <c:v>45596</c:v>
                </c:pt>
                <c:pt idx="109">
                  <c:v>45597</c:v>
                </c:pt>
                <c:pt idx="110">
                  <c:v>45600</c:v>
                </c:pt>
                <c:pt idx="111">
                  <c:v>45601</c:v>
                </c:pt>
                <c:pt idx="112">
                  <c:v>45602</c:v>
                </c:pt>
                <c:pt idx="113">
                  <c:v>45603</c:v>
                </c:pt>
                <c:pt idx="114">
                  <c:v>45604</c:v>
                </c:pt>
                <c:pt idx="115">
                  <c:v>45607</c:v>
                </c:pt>
                <c:pt idx="116">
                  <c:v>45608</c:v>
                </c:pt>
                <c:pt idx="117">
                  <c:v>45609</c:v>
                </c:pt>
                <c:pt idx="118">
                  <c:v>45610</c:v>
                </c:pt>
                <c:pt idx="119">
                  <c:v>45611</c:v>
                </c:pt>
                <c:pt idx="120">
                  <c:v>45614</c:v>
                </c:pt>
                <c:pt idx="121">
                  <c:v>45615</c:v>
                </c:pt>
                <c:pt idx="122">
                  <c:v>45616</c:v>
                </c:pt>
                <c:pt idx="123">
                  <c:v>45617</c:v>
                </c:pt>
                <c:pt idx="124">
                  <c:v>45618</c:v>
                </c:pt>
                <c:pt idx="125">
                  <c:v>45621</c:v>
                </c:pt>
                <c:pt idx="126">
                  <c:v>45622</c:v>
                </c:pt>
                <c:pt idx="127">
                  <c:v>45623</c:v>
                </c:pt>
                <c:pt idx="128">
                  <c:v>45624</c:v>
                </c:pt>
                <c:pt idx="129">
                  <c:v>45625</c:v>
                </c:pt>
                <c:pt idx="130">
                  <c:v>45628</c:v>
                </c:pt>
                <c:pt idx="131">
                  <c:v>45629</c:v>
                </c:pt>
                <c:pt idx="132">
                  <c:v>45630</c:v>
                </c:pt>
                <c:pt idx="133">
                  <c:v>45631</c:v>
                </c:pt>
                <c:pt idx="134">
                  <c:v>45632</c:v>
                </c:pt>
                <c:pt idx="135">
                  <c:v>45635</c:v>
                </c:pt>
                <c:pt idx="136">
                  <c:v>45636</c:v>
                </c:pt>
                <c:pt idx="137">
                  <c:v>45637</c:v>
                </c:pt>
                <c:pt idx="138">
                  <c:v>45638</c:v>
                </c:pt>
                <c:pt idx="139">
                  <c:v>45639</c:v>
                </c:pt>
                <c:pt idx="140">
                  <c:v>45642</c:v>
                </c:pt>
                <c:pt idx="141">
                  <c:v>45643</c:v>
                </c:pt>
                <c:pt idx="142">
                  <c:v>45644</c:v>
                </c:pt>
                <c:pt idx="143">
                  <c:v>45645</c:v>
                </c:pt>
                <c:pt idx="144">
                  <c:v>45646</c:v>
                </c:pt>
                <c:pt idx="145">
                  <c:v>45649</c:v>
                </c:pt>
                <c:pt idx="146">
                  <c:v>45650</c:v>
                </c:pt>
                <c:pt idx="147">
                  <c:v>45651</c:v>
                </c:pt>
                <c:pt idx="148">
                  <c:v>45652</c:v>
                </c:pt>
                <c:pt idx="149">
                  <c:v>45653</c:v>
                </c:pt>
                <c:pt idx="150">
                  <c:v>45656</c:v>
                </c:pt>
                <c:pt idx="151">
                  <c:v>45657</c:v>
                </c:pt>
              </c:numCache>
            </c:numRef>
          </c:cat>
          <c:val>
            <c:numRef>
              <c:f>'Historical NAV'!$T$110:$T$261</c:f>
              <c:numCache>
                <c:formatCode>0.00%;[Red]\(0.00%\)</c:formatCode>
                <c:ptCount val="152"/>
                <c:pt idx="0">
                  <c:v>0</c:v>
                </c:pt>
                <c:pt idx="1">
                  <c:v>0.29058787703961331</c:v>
                </c:pt>
                <c:pt idx="2">
                  <c:v>0.23853417031221855</c:v>
                </c:pt>
                <c:pt idx="3">
                  <c:v>0.21119892336794482</c:v>
                </c:pt>
                <c:pt idx="4">
                  <c:v>0.20310227418042892</c:v>
                </c:pt>
                <c:pt idx="5">
                  <c:v>0.18348654499278166</c:v>
                </c:pt>
                <c:pt idx="6">
                  <c:v>0.17707295188922934</c:v>
                </c:pt>
                <c:pt idx="7">
                  <c:v>0.1648604394418085</c:v>
                </c:pt>
                <c:pt idx="8">
                  <c:v>0.15422044703449836</c:v>
                </c:pt>
                <c:pt idx="9">
                  <c:v>0.1457380201193656</c:v>
                </c:pt>
                <c:pt idx="10">
                  <c:v>0.14753093828552366</c:v>
                </c:pt>
                <c:pt idx="11">
                  <c:v>0.1418564865649202</c:v>
                </c:pt>
                <c:pt idx="12">
                  <c:v>0.14238123375905051</c:v>
                </c:pt>
                <c:pt idx="13">
                  <c:v>0.13989715613867312</c:v>
                </c:pt>
                <c:pt idx="14">
                  <c:v>0.13480827290484038</c:v>
                </c:pt>
                <c:pt idx="15">
                  <c:v>0.13127470081952361</c:v>
                </c:pt>
                <c:pt idx="16">
                  <c:v>0.17860749154834146</c:v>
                </c:pt>
                <c:pt idx="17">
                  <c:v>0.17498383917270971</c:v>
                </c:pt>
                <c:pt idx="18">
                  <c:v>0.17468663094411332</c:v>
                </c:pt>
                <c:pt idx="19">
                  <c:v>0.18410174632655238</c:v>
                </c:pt>
                <c:pt idx="20">
                  <c:v>0.18035938659017919</c:v>
                </c:pt>
                <c:pt idx="21">
                  <c:v>0.18736588088982933</c:v>
                </c:pt>
                <c:pt idx="22">
                  <c:v>0.18431480881929085</c:v>
                </c:pt>
                <c:pt idx="23">
                  <c:v>0.18608544834161284</c:v>
                </c:pt>
                <c:pt idx="24">
                  <c:v>0.18221777085673213</c:v>
                </c:pt>
                <c:pt idx="25">
                  <c:v>0.18820090807386561</c:v>
                </c:pt>
                <c:pt idx="26">
                  <c:v>0.18734505801837492</c:v>
                </c:pt>
                <c:pt idx="27">
                  <c:v>0.1844441377155378</c:v>
                </c:pt>
                <c:pt idx="28">
                  <c:v>0.1811344522284917</c:v>
                </c:pt>
                <c:pt idx="29">
                  <c:v>0.17928870928674229</c:v>
                </c:pt>
                <c:pt idx="30">
                  <c:v>0.18073775046447063</c:v>
                </c:pt>
                <c:pt idx="31">
                  <c:v>0.18107312027740308</c:v>
                </c:pt>
                <c:pt idx="32">
                  <c:v>0.17866258335578333</c:v>
                </c:pt>
                <c:pt idx="33">
                  <c:v>0.17705324359080646</c:v>
                </c:pt>
                <c:pt idx="34">
                  <c:v>0.18078428586143797</c:v>
                </c:pt>
                <c:pt idx="35">
                  <c:v>0.17871880673687968</c:v>
                </c:pt>
                <c:pt idx="36">
                  <c:v>0.20094904805489341</c:v>
                </c:pt>
                <c:pt idx="37">
                  <c:v>0.209542810953743</c:v>
                </c:pt>
                <c:pt idx="38">
                  <c:v>0.25658873137380189</c:v>
                </c:pt>
                <c:pt idx="39">
                  <c:v>0.29065022945975277</c:v>
                </c:pt>
                <c:pt idx="40">
                  <c:v>0.28702817448463941</c:v>
                </c:pt>
                <c:pt idx="41">
                  <c:v>0.2933016536104035</c:v>
                </c:pt>
                <c:pt idx="42">
                  <c:v>0.28981182227453117</c:v>
                </c:pt>
                <c:pt idx="43">
                  <c:v>0.28663698679990268</c:v>
                </c:pt>
                <c:pt idx="44">
                  <c:v>0.28411858525554939</c:v>
                </c:pt>
                <c:pt idx="45">
                  <c:v>0.32039814567715552</c:v>
                </c:pt>
                <c:pt idx="46">
                  <c:v>0.31700579795975986</c:v>
                </c:pt>
                <c:pt idx="47">
                  <c:v>0.31592064369105555</c:v>
                </c:pt>
                <c:pt idx="48">
                  <c:v>0.31487516921980691</c:v>
                </c:pt>
                <c:pt idx="49">
                  <c:v>0.31237743289996617</c:v>
                </c:pt>
                <c:pt idx="50">
                  <c:v>0.32450252781437255</c:v>
                </c:pt>
                <c:pt idx="51">
                  <c:v>0.360361604402966</c:v>
                </c:pt>
                <c:pt idx="52">
                  <c:v>0.3589232990206227</c:v>
                </c:pt>
                <c:pt idx="53">
                  <c:v>0.35727843919900004</c:v>
                </c:pt>
                <c:pt idx="54">
                  <c:v>0.35476944465534116</c:v>
                </c:pt>
                <c:pt idx="55">
                  <c:v>0.40292026593309749</c:v>
                </c:pt>
                <c:pt idx="56">
                  <c:v>0.3993684178203224</c:v>
                </c:pt>
                <c:pt idx="57">
                  <c:v>0.40097888471471577</c:v>
                </c:pt>
                <c:pt idx="58">
                  <c:v>0.4054754686105202</c:v>
                </c:pt>
                <c:pt idx="59">
                  <c:v>0.40225898474947719</c:v>
                </c:pt>
                <c:pt idx="60">
                  <c:v>0.4225518877452254</c:v>
                </c:pt>
                <c:pt idx="61">
                  <c:v>0.41951656478052546</c:v>
                </c:pt>
                <c:pt idx="62">
                  <c:v>0.41644137791008562</c:v>
                </c:pt>
                <c:pt idx="63">
                  <c:v>0.41430757268615098</c:v>
                </c:pt>
                <c:pt idx="64">
                  <c:v>0.42501746490099346</c:v>
                </c:pt>
                <c:pt idx="65">
                  <c:v>0.46471601195784606</c:v>
                </c:pt>
                <c:pt idx="66">
                  <c:v>0.48025094858266038</c:v>
                </c:pt>
                <c:pt idx="67">
                  <c:v>0.48202447747572597</c:v>
                </c:pt>
                <c:pt idx="68">
                  <c:v>0.48781220853762425</c:v>
                </c:pt>
                <c:pt idx="69">
                  <c:v>0.49374866716945454</c:v>
                </c:pt>
                <c:pt idx="70">
                  <c:v>0.49521406115088662</c:v>
                </c:pt>
                <c:pt idx="71">
                  <c:v>0.50876489798640667</c:v>
                </c:pt>
                <c:pt idx="72">
                  <c:v>0.50536398567905694</c:v>
                </c:pt>
                <c:pt idx="73">
                  <c:v>0.50452140492110775</c:v>
                </c:pt>
                <c:pt idx="74">
                  <c:v>0.51071931512514435</c:v>
                </c:pt>
                <c:pt idx="75">
                  <c:v>0.5074164407824765</c:v>
                </c:pt>
                <c:pt idx="76">
                  <c:v>0.50891215163057668</c:v>
                </c:pt>
                <c:pt idx="77">
                  <c:v>0.50596301720037462</c:v>
                </c:pt>
                <c:pt idx="78">
                  <c:v>0.50463093516198421</c:v>
                </c:pt>
                <c:pt idx="79">
                  <c:v>0.50155229616182906</c:v>
                </c:pt>
                <c:pt idx="80">
                  <c:v>0.50205584822547311</c:v>
                </c:pt>
                <c:pt idx="81">
                  <c:v>0.50357252672737585</c:v>
                </c:pt>
                <c:pt idx="82">
                  <c:v>0.50550270623731819</c:v>
                </c:pt>
                <c:pt idx="83">
                  <c:v>0.50457404178612375</c:v>
                </c:pt>
                <c:pt idx="84">
                  <c:v>0.50200733006052101</c:v>
                </c:pt>
                <c:pt idx="85">
                  <c:v>0.50028956207394748</c:v>
                </c:pt>
                <c:pt idx="86">
                  <c:v>0.50326320422957738</c:v>
                </c:pt>
                <c:pt idx="87">
                  <c:v>0.50108712435700442</c:v>
                </c:pt>
                <c:pt idx="88">
                  <c:v>0.49823466840346986</c:v>
                </c:pt>
                <c:pt idx="89">
                  <c:v>0.51601993701006266</c:v>
                </c:pt>
                <c:pt idx="90">
                  <c:v>0.51327958639105775</c:v>
                </c:pt>
                <c:pt idx="91">
                  <c:v>0.51070394809498243</c:v>
                </c:pt>
                <c:pt idx="92">
                  <c:v>0.52680609814758195</c:v>
                </c:pt>
                <c:pt idx="93">
                  <c:v>0.52686229208190416</c:v>
                </c:pt>
                <c:pt idx="94">
                  <c:v>0.52499756937123099</c:v>
                </c:pt>
                <c:pt idx="95">
                  <c:v>0.53175029378668959</c:v>
                </c:pt>
                <c:pt idx="96">
                  <c:v>0.52959762045880088</c:v>
                </c:pt>
                <c:pt idx="97">
                  <c:v>0.52688276154713087</c:v>
                </c:pt>
                <c:pt idx="98">
                  <c:v>0.52530354042956406</c:v>
                </c:pt>
                <c:pt idx="99">
                  <c:v>0.5229088139890572</c:v>
                </c:pt>
                <c:pt idx="100">
                  <c:v>0.52070436238265294</c:v>
                </c:pt>
                <c:pt idx="101">
                  <c:v>0.52261598380337726</c:v>
                </c:pt>
                <c:pt idx="102">
                  <c:v>0.52058013297870498</c:v>
                </c:pt>
                <c:pt idx="103">
                  <c:v>0.51806644085544373</c:v>
                </c:pt>
                <c:pt idx="104">
                  <c:v>0.51953995303013223</c:v>
                </c:pt>
                <c:pt idx="105">
                  <c:v>0.52297799238371712</c:v>
                </c:pt>
                <c:pt idx="106">
                  <c:v>0.52112492451553893</c:v>
                </c:pt>
                <c:pt idx="107">
                  <c:v>0.52503339621821243</c:v>
                </c:pt>
                <c:pt idx="108">
                  <c:v>0.52309514964155557</c:v>
                </c:pt>
                <c:pt idx="109">
                  <c:v>0.52484056859468553</c:v>
                </c:pt>
                <c:pt idx="110">
                  <c:v>0.52428265598050128</c:v>
                </c:pt>
                <c:pt idx="111">
                  <c:v>0.5257638563319994</c:v>
                </c:pt>
                <c:pt idx="112">
                  <c:v>0.52435519423503307</c:v>
                </c:pt>
                <c:pt idx="113">
                  <c:v>0.52357314502769348</c:v>
                </c:pt>
                <c:pt idx="114">
                  <c:v>0.52509697569928493</c:v>
                </c:pt>
                <c:pt idx="115">
                  <c:v>0.52281700809821796</c:v>
                </c:pt>
                <c:pt idx="116">
                  <c:v>0.5207394903635002</c:v>
                </c:pt>
                <c:pt idx="117">
                  <c:v>0.51908150692319399</c:v>
                </c:pt>
                <c:pt idx="118">
                  <c:v>0.51823065006964353</c:v>
                </c:pt>
                <c:pt idx="119">
                  <c:v>0.52487703454897716</c:v>
                </c:pt>
                <c:pt idx="120">
                  <c:v>0.52459902161668315</c:v>
                </c:pt>
                <c:pt idx="121">
                  <c:v>0.53095772714911915</c:v>
                </c:pt>
                <c:pt idx="122">
                  <c:v>0.52900554455217152</c:v>
                </c:pt>
                <c:pt idx="123">
                  <c:v>0.52980954206150366</c:v>
                </c:pt>
                <c:pt idx="124">
                  <c:v>0.5280609632933434</c:v>
                </c:pt>
                <c:pt idx="125">
                  <c:v>0.52740862646102382</c:v>
                </c:pt>
                <c:pt idx="126">
                  <c:v>0.52536954393453328</c:v>
                </c:pt>
                <c:pt idx="127">
                  <c:v>0.52396842883937933</c:v>
                </c:pt>
                <c:pt idx="128">
                  <c:v>0.52429482094829094</c:v>
                </c:pt>
                <c:pt idx="129">
                  <c:v>0.52242999269790735</c:v>
                </c:pt>
                <c:pt idx="130">
                  <c:v>0.52157634514406981</c:v>
                </c:pt>
                <c:pt idx="131">
                  <c:v>0.52628069904381503</c:v>
                </c:pt>
                <c:pt idx="132">
                  <c:v>0.5252612127386751</c:v>
                </c:pt>
                <c:pt idx="133">
                  <c:v>0.523293261624869</c:v>
                </c:pt>
                <c:pt idx="134">
                  <c:v>0.523943058020099</c:v>
                </c:pt>
                <c:pt idx="135">
                  <c:v>0.52416017235954104</c:v>
                </c:pt>
                <c:pt idx="136">
                  <c:v>0.52582870432941264</c:v>
                </c:pt>
                <c:pt idx="137">
                  <c:v>0.5239709572002037</c:v>
                </c:pt>
                <c:pt idx="138">
                  <c:v>0.52518075237895123</c:v>
                </c:pt>
                <c:pt idx="139">
                  <c:v>0.52332919640822328</c:v>
                </c:pt>
                <c:pt idx="140">
                  <c:v>0.52265643330532807</c:v>
                </c:pt>
                <c:pt idx="141">
                  <c:v>0.52080482623120561</c:v>
                </c:pt>
                <c:pt idx="142">
                  <c:v>0.52147304673079786</c:v>
                </c:pt>
                <c:pt idx="143">
                  <c:v>0.51974477183920398</c:v>
                </c:pt>
                <c:pt idx="144">
                  <c:v>0.5206313030640487</c:v>
                </c:pt>
                <c:pt idx="145">
                  <c:v>0.51904069270303954</c:v>
                </c:pt>
                <c:pt idx="146">
                  <c:v>0.5174781373969064</c:v>
                </c:pt>
                <c:pt idx="147">
                  <c:v>0.51679896904428868</c:v>
                </c:pt>
                <c:pt idx="148">
                  <c:v>0.51505365737719977</c:v>
                </c:pt>
                <c:pt idx="149">
                  <c:v>0.51390282109818242</c:v>
                </c:pt>
                <c:pt idx="150">
                  <c:v>0.51219220335634141</c:v>
                </c:pt>
                <c:pt idx="151">
                  <c:v>0.51155856075212669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7-498E-B1F4-D816A369097A}"/>
            </c:ext>
          </c:extLst>
        </c:ser>
        <c:ser>
          <c:idx val="3"/>
          <c:order val="3"/>
          <c:tx>
            <c:strRef>
              <c:f>'Historical NAV'!$V$1:$V$109</c:f>
              <c:strCache>
                <c:ptCount val="109"/>
                <c:pt idx="0">
                  <c:v>Bonds_realised volatility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'Historical NAV'!$A$110:$A$261</c:f>
              <c:numCache>
                <c:formatCode>[$-409]d\-mmm\-yy;@</c:formatCode>
                <c:ptCount val="152"/>
                <c:pt idx="0">
                  <c:v>45446</c:v>
                </c:pt>
                <c:pt idx="1">
                  <c:v>45447</c:v>
                </c:pt>
                <c:pt idx="2">
                  <c:v>45448</c:v>
                </c:pt>
                <c:pt idx="3">
                  <c:v>45449</c:v>
                </c:pt>
                <c:pt idx="4">
                  <c:v>45450</c:v>
                </c:pt>
                <c:pt idx="5">
                  <c:v>45453</c:v>
                </c:pt>
                <c:pt idx="6">
                  <c:v>45454</c:v>
                </c:pt>
                <c:pt idx="7">
                  <c:v>45455</c:v>
                </c:pt>
                <c:pt idx="8">
                  <c:v>45456</c:v>
                </c:pt>
                <c:pt idx="9">
                  <c:v>45457</c:v>
                </c:pt>
                <c:pt idx="10">
                  <c:v>45460</c:v>
                </c:pt>
                <c:pt idx="11">
                  <c:v>45461</c:v>
                </c:pt>
                <c:pt idx="12">
                  <c:v>45462</c:v>
                </c:pt>
                <c:pt idx="13">
                  <c:v>45463</c:v>
                </c:pt>
                <c:pt idx="14">
                  <c:v>45464</c:v>
                </c:pt>
                <c:pt idx="15">
                  <c:v>45467</c:v>
                </c:pt>
                <c:pt idx="16">
                  <c:v>45468</c:v>
                </c:pt>
                <c:pt idx="17">
                  <c:v>45469</c:v>
                </c:pt>
                <c:pt idx="18">
                  <c:v>45470</c:v>
                </c:pt>
                <c:pt idx="19">
                  <c:v>45471</c:v>
                </c:pt>
                <c:pt idx="20">
                  <c:v>45474</c:v>
                </c:pt>
                <c:pt idx="21">
                  <c:v>45475</c:v>
                </c:pt>
                <c:pt idx="22">
                  <c:v>45476</c:v>
                </c:pt>
                <c:pt idx="23">
                  <c:v>45477</c:v>
                </c:pt>
                <c:pt idx="24">
                  <c:v>45478</c:v>
                </c:pt>
                <c:pt idx="25">
                  <c:v>45481</c:v>
                </c:pt>
                <c:pt idx="26">
                  <c:v>45482</c:v>
                </c:pt>
                <c:pt idx="27">
                  <c:v>45483</c:v>
                </c:pt>
                <c:pt idx="28">
                  <c:v>45484</c:v>
                </c:pt>
                <c:pt idx="29">
                  <c:v>45485</c:v>
                </c:pt>
                <c:pt idx="30">
                  <c:v>45488</c:v>
                </c:pt>
                <c:pt idx="31">
                  <c:v>45489</c:v>
                </c:pt>
                <c:pt idx="32">
                  <c:v>45490</c:v>
                </c:pt>
                <c:pt idx="33">
                  <c:v>45491</c:v>
                </c:pt>
                <c:pt idx="34">
                  <c:v>45492</c:v>
                </c:pt>
                <c:pt idx="35">
                  <c:v>45495</c:v>
                </c:pt>
                <c:pt idx="36">
                  <c:v>45496</c:v>
                </c:pt>
                <c:pt idx="37">
                  <c:v>45497</c:v>
                </c:pt>
                <c:pt idx="38">
                  <c:v>45498</c:v>
                </c:pt>
                <c:pt idx="39">
                  <c:v>45499</c:v>
                </c:pt>
                <c:pt idx="40">
                  <c:v>45502</c:v>
                </c:pt>
                <c:pt idx="41">
                  <c:v>45503</c:v>
                </c:pt>
                <c:pt idx="42">
                  <c:v>45504</c:v>
                </c:pt>
                <c:pt idx="43">
                  <c:v>45505</c:v>
                </c:pt>
                <c:pt idx="44">
                  <c:v>45506</c:v>
                </c:pt>
                <c:pt idx="45">
                  <c:v>45509</c:v>
                </c:pt>
                <c:pt idx="46">
                  <c:v>45510</c:v>
                </c:pt>
                <c:pt idx="47">
                  <c:v>45511</c:v>
                </c:pt>
                <c:pt idx="48">
                  <c:v>45512</c:v>
                </c:pt>
                <c:pt idx="49">
                  <c:v>45513</c:v>
                </c:pt>
                <c:pt idx="50">
                  <c:v>45516</c:v>
                </c:pt>
                <c:pt idx="51">
                  <c:v>45517</c:v>
                </c:pt>
                <c:pt idx="52">
                  <c:v>45518</c:v>
                </c:pt>
                <c:pt idx="53">
                  <c:v>45519</c:v>
                </c:pt>
                <c:pt idx="54">
                  <c:v>45520</c:v>
                </c:pt>
                <c:pt idx="55">
                  <c:v>45523</c:v>
                </c:pt>
                <c:pt idx="56">
                  <c:v>45524</c:v>
                </c:pt>
                <c:pt idx="57">
                  <c:v>45525</c:v>
                </c:pt>
                <c:pt idx="58">
                  <c:v>45526</c:v>
                </c:pt>
                <c:pt idx="59">
                  <c:v>45527</c:v>
                </c:pt>
                <c:pt idx="60">
                  <c:v>45530</c:v>
                </c:pt>
                <c:pt idx="61">
                  <c:v>45531</c:v>
                </c:pt>
                <c:pt idx="62">
                  <c:v>45532</c:v>
                </c:pt>
                <c:pt idx="63">
                  <c:v>45533</c:v>
                </c:pt>
                <c:pt idx="64">
                  <c:v>45534</c:v>
                </c:pt>
                <c:pt idx="65">
                  <c:v>45537</c:v>
                </c:pt>
                <c:pt idx="66">
                  <c:v>45538</c:v>
                </c:pt>
                <c:pt idx="67">
                  <c:v>45539</c:v>
                </c:pt>
                <c:pt idx="68">
                  <c:v>45540</c:v>
                </c:pt>
                <c:pt idx="69">
                  <c:v>45541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45551</c:v>
                </c:pt>
                <c:pt idx="76">
                  <c:v>45552</c:v>
                </c:pt>
                <c:pt idx="77">
                  <c:v>45553</c:v>
                </c:pt>
                <c:pt idx="78">
                  <c:v>45554</c:v>
                </c:pt>
                <c:pt idx="79">
                  <c:v>45555</c:v>
                </c:pt>
                <c:pt idx="80">
                  <c:v>45558</c:v>
                </c:pt>
                <c:pt idx="81">
                  <c:v>45559</c:v>
                </c:pt>
                <c:pt idx="82">
                  <c:v>45560</c:v>
                </c:pt>
                <c:pt idx="83">
                  <c:v>45561</c:v>
                </c:pt>
                <c:pt idx="84">
                  <c:v>45562</c:v>
                </c:pt>
                <c:pt idx="85">
                  <c:v>45565</c:v>
                </c:pt>
                <c:pt idx="86">
                  <c:v>45566</c:v>
                </c:pt>
                <c:pt idx="87">
                  <c:v>45567</c:v>
                </c:pt>
                <c:pt idx="88">
                  <c:v>45568</c:v>
                </c:pt>
                <c:pt idx="89">
                  <c:v>45569</c:v>
                </c:pt>
                <c:pt idx="90">
                  <c:v>45572</c:v>
                </c:pt>
                <c:pt idx="91">
                  <c:v>45573</c:v>
                </c:pt>
                <c:pt idx="92">
                  <c:v>45574</c:v>
                </c:pt>
                <c:pt idx="93">
                  <c:v>45575</c:v>
                </c:pt>
                <c:pt idx="94">
                  <c:v>45576</c:v>
                </c:pt>
                <c:pt idx="95">
                  <c:v>45579</c:v>
                </c:pt>
                <c:pt idx="96">
                  <c:v>45580</c:v>
                </c:pt>
                <c:pt idx="97">
                  <c:v>45581</c:v>
                </c:pt>
                <c:pt idx="98">
                  <c:v>45582</c:v>
                </c:pt>
                <c:pt idx="99">
                  <c:v>45583</c:v>
                </c:pt>
                <c:pt idx="100">
                  <c:v>45586</c:v>
                </c:pt>
                <c:pt idx="101">
                  <c:v>45587</c:v>
                </c:pt>
                <c:pt idx="102">
                  <c:v>45588</c:v>
                </c:pt>
                <c:pt idx="103">
                  <c:v>45589</c:v>
                </c:pt>
                <c:pt idx="104">
                  <c:v>45590</c:v>
                </c:pt>
                <c:pt idx="105">
                  <c:v>45593</c:v>
                </c:pt>
                <c:pt idx="106">
                  <c:v>45594</c:v>
                </c:pt>
                <c:pt idx="107">
                  <c:v>45595</c:v>
                </c:pt>
                <c:pt idx="108">
                  <c:v>45596</c:v>
                </c:pt>
                <c:pt idx="109">
                  <c:v>45597</c:v>
                </c:pt>
                <c:pt idx="110">
                  <c:v>45600</c:v>
                </c:pt>
                <c:pt idx="111">
                  <c:v>45601</c:v>
                </c:pt>
                <c:pt idx="112">
                  <c:v>45602</c:v>
                </c:pt>
                <c:pt idx="113">
                  <c:v>45603</c:v>
                </c:pt>
                <c:pt idx="114">
                  <c:v>45604</c:v>
                </c:pt>
                <c:pt idx="115">
                  <c:v>45607</c:v>
                </c:pt>
                <c:pt idx="116">
                  <c:v>45608</c:v>
                </c:pt>
                <c:pt idx="117">
                  <c:v>45609</c:v>
                </c:pt>
                <c:pt idx="118">
                  <c:v>45610</c:v>
                </c:pt>
                <c:pt idx="119">
                  <c:v>45611</c:v>
                </c:pt>
                <c:pt idx="120">
                  <c:v>45614</c:v>
                </c:pt>
                <c:pt idx="121">
                  <c:v>45615</c:v>
                </c:pt>
                <c:pt idx="122">
                  <c:v>45616</c:v>
                </c:pt>
                <c:pt idx="123">
                  <c:v>45617</c:v>
                </c:pt>
                <c:pt idx="124">
                  <c:v>45618</c:v>
                </c:pt>
                <c:pt idx="125">
                  <c:v>45621</c:v>
                </c:pt>
                <c:pt idx="126">
                  <c:v>45622</c:v>
                </c:pt>
                <c:pt idx="127">
                  <c:v>45623</c:v>
                </c:pt>
                <c:pt idx="128">
                  <c:v>45624</c:v>
                </c:pt>
                <c:pt idx="129">
                  <c:v>45625</c:v>
                </c:pt>
                <c:pt idx="130">
                  <c:v>45628</c:v>
                </c:pt>
                <c:pt idx="131">
                  <c:v>45629</c:v>
                </c:pt>
                <c:pt idx="132">
                  <c:v>45630</c:v>
                </c:pt>
                <c:pt idx="133">
                  <c:v>45631</c:v>
                </c:pt>
                <c:pt idx="134">
                  <c:v>45632</c:v>
                </c:pt>
                <c:pt idx="135">
                  <c:v>45635</c:v>
                </c:pt>
                <c:pt idx="136">
                  <c:v>45636</c:v>
                </c:pt>
                <c:pt idx="137">
                  <c:v>45637</c:v>
                </c:pt>
                <c:pt idx="138">
                  <c:v>45638</c:v>
                </c:pt>
                <c:pt idx="139">
                  <c:v>45639</c:v>
                </c:pt>
                <c:pt idx="140">
                  <c:v>45642</c:v>
                </c:pt>
                <c:pt idx="141">
                  <c:v>45643</c:v>
                </c:pt>
                <c:pt idx="142">
                  <c:v>45644</c:v>
                </c:pt>
                <c:pt idx="143">
                  <c:v>45645</c:v>
                </c:pt>
                <c:pt idx="144">
                  <c:v>45646</c:v>
                </c:pt>
                <c:pt idx="145">
                  <c:v>45649</c:v>
                </c:pt>
                <c:pt idx="146">
                  <c:v>45650</c:v>
                </c:pt>
                <c:pt idx="147">
                  <c:v>45651</c:v>
                </c:pt>
                <c:pt idx="148">
                  <c:v>45652</c:v>
                </c:pt>
                <c:pt idx="149">
                  <c:v>45653</c:v>
                </c:pt>
                <c:pt idx="150">
                  <c:v>45656</c:v>
                </c:pt>
                <c:pt idx="151">
                  <c:v>45657</c:v>
                </c:pt>
              </c:numCache>
            </c:numRef>
          </c:cat>
          <c:val>
            <c:numRef>
              <c:f>'Historical NAV'!$V$110:$V$261</c:f>
              <c:numCache>
                <c:formatCode>0.00%;[Red]\(0.00%\)</c:formatCode>
                <c:ptCount val="152"/>
                <c:pt idx="0">
                  <c:v>0</c:v>
                </c:pt>
                <c:pt idx="1">
                  <c:v>5.6130010825517003E-2</c:v>
                </c:pt>
                <c:pt idx="2">
                  <c:v>4.5267183633572301E-2</c:v>
                </c:pt>
                <c:pt idx="3">
                  <c:v>4.7621181677232532E-2</c:v>
                </c:pt>
                <c:pt idx="4">
                  <c:v>5.1143527301571859E-2</c:v>
                </c:pt>
                <c:pt idx="5">
                  <c:v>5.7921558438237833E-2</c:v>
                </c:pt>
                <c:pt idx="6">
                  <c:v>6.9903071244586557E-2</c:v>
                </c:pt>
                <c:pt idx="7">
                  <c:v>6.4717862954661365E-2</c:v>
                </c:pt>
                <c:pt idx="8">
                  <c:v>7.7021248255488617E-2</c:v>
                </c:pt>
                <c:pt idx="9">
                  <c:v>7.3995958556053454E-2</c:v>
                </c:pt>
                <c:pt idx="10">
                  <c:v>7.3248344874549787E-2</c:v>
                </c:pt>
                <c:pt idx="11">
                  <c:v>7.2206417834148648E-2</c:v>
                </c:pt>
                <c:pt idx="12">
                  <c:v>7.549959714979082E-2</c:v>
                </c:pt>
                <c:pt idx="13">
                  <c:v>7.256047177676693E-2</c:v>
                </c:pt>
                <c:pt idx="14">
                  <c:v>7.0882246915550423E-2</c:v>
                </c:pt>
                <c:pt idx="15">
                  <c:v>8.4253452884157407E-2</c:v>
                </c:pt>
                <c:pt idx="16">
                  <c:v>9.1274017215555323E-2</c:v>
                </c:pt>
                <c:pt idx="17">
                  <c:v>8.8550051968265014E-2</c:v>
                </c:pt>
                <c:pt idx="18">
                  <c:v>8.610311206428134E-2</c:v>
                </c:pt>
                <c:pt idx="19">
                  <c:v>8.588570658755007E-2</c:v>
                </c:pt>
                <c:pt idx="20">
                  <c:v>8.5708882879702436E-2</c:v>
                </c:pt>
                <c:pt idx="21">
                  <c:v>8.3654686701054845E-2</c:v>
                </c:pt>
                <c:pt idx="22">
                  <c:v>8.2403552342304731E-2</c:v>
                </c:pt>
                <c:pt idx="23">
                  <c:v>8.0933307433451201E-2</c:v>
                </c:pt>
                <c:pt idx="24">
                  <c:v>9.0202247982020492E-2</c:v>
                </c:pt>
                <c:pt idx="25">
                  <c:v>9.0802899888128119E-2</c:v>
                </c:pt>
                <c:pt idx="26">
                  <c:v>9.1058631424227737E-2</c:v>
                </c:pt>
                <c:pt idx="27">
                  <c:v>0.11345646909441846</c:v>
                </c:pt>
                <c:pt idx="28">
                  <c:v>0.11208340798121283</c:v>
                </c:pt>
                <c:pt idx="29">
                  <c:v>0.11014966717511944</c:v>
                </c:pt>
                <c:pt idx="30">
                  <c:v>0.10852415508005306</c:v>
                </c:pt>
                <c:pt idx="31">
                  <c:v>0.10854934230924844</c:v>
                </c:pt>
                <c:pt idx="32">
                  <c:v>0.10759820096892594</c:v>
                </c:pt>
                <c:pt idx="33">
                  <c:v>0.10673160157849038</c:v>
                </c:pt>
                <c:pt idx="34">
                  <c:v>0.10597305110849554</c:v>
                </c:pt>
                <c:pt idx="35">
                  <c:v>0.10444832209742178</c:v>
                </c:pt>
                <c:pt idx="36">
                  <c:v>0.10518402296826157</c:v>
                </c:pt>
                <c:pt idx="37">
                  <c:v>0.10796396777426674</c:v>
                </c:pt>
                <c:pt idx="38">
                  <c:v>0.1069489975888349</c:v>
                </c:pt>
                <c:pt idx="39">
                  <c:v>0.10724027282493831</c:v>
                </c:pt>
                <c:pt idx="40">
                  <c:v>0.10662801491657396</c:v>
                </c:pt>
                <c:pt idx="41">
                  <c:v>0.10650189372171204</c:v>
                </c:pt>
                <c:pt idx="42">
                  <c:v>0.10536780772169427</c:v>
                </c:pt>
                <c:pt idx="43">
                  <c:v>0.10466925348083127</c:v>
                </c:pt>
                <c:pt idx="44">
                  <c:v>0.10361358351585351</c:v>
                </c:pt>
                <c:pt idx="45">
                  <c:v>0.10659652992040403</c:v>
                </c:pt>
                <c:pt idx="46">
                  <c:v>0.10543597745398667</c:v>
                </c:pt>
                <c:pt idx="47">
                  <c:v>0.10555926781440615</c:v>
                </c:pt>
                <c:pt idx="48">
                  <c:v>0.10728720641879001</c:v>
                </c:pt>
                <c:pt idx="49">
                  <c:v>0.10618732656728479</c:v>
                </c:pt>
                <c:pt idx="50">
                  <c:v>0.10583372762719483</c:v>
                </c:pt>
                <c:pt idx="51">
                  <c:v>0.11020509149500762</c:v>
                </c:pt>
                <c:pt idx="52">
                  <c:v>0.10914575955474559</c:v>
                </c:pt>
                <c:pt idx="53">
                  <c:v>0.10864971039427319</c:v>
                </c:pt>
                <c:pt idx="54">
                  <c:v>0.11055830051494675</c:v>
                </c:pt>
                <c:pt idx="55">
                  <c:v>0.1125486714052531</c:v>
                </c:pt>
                <c:pt idx="56">
                  <c:v>0.11251579643672996</c:v>
                </c:pt>
                <c:pt idx="57">
                  <c:v>0.11774871032436937</c:v>
                </c:pt>
                <c:pt idx="58">
                  <c:v>0.11673971989582445</c:v>
                </c:pt>
                <c:pt idx="59">
                  <c:v>0.11579902447910084</c:v>
                </c:pt>
                <c:pt idx="60">
                  <c:v>0.1155756851597642</c:v>
                </c:pt>
                <c:pt idx="61">
                  <c:v>0.11786776925183648</c:v>
                </c:pt>
                <c:pt idx="62">
                  <c:v>0.11965853123727721</c:v>
                </c:pt>
                <c:pt idx="63">
                  <c:v>0.11883226522020757</c:v>
                </c:pt>
                <c:pt idx="64">
                  <c:v>0.11861000185938117</c:v>
                </c:pt>
                <c:pt idx="65">
                  <c:v>0.1246406131569008</c:v>
                </c:pt>
                <c:pt idx="66">
                  <c:v>0.1295443384445614</c:v>
                </c:pt>
                <c:pt idx="67">
                  <c:v>0.13084666701761605</c:v>
                </c:pt>
                <c:pt idx="68">
                  <c:v>0.13341917274578174</c:v>
                </c:pt>
                <c:pt idx="69">
                  <c:v>0.13322951359442817</c:v>
                </c:pt>
                <c:pt idx="70">
                  <c:v>0.13228644050513938</c:v>
                </c:pt>
                <c:pt idx="71">
                  <c:v>0.13388090194062879</c:v>
                </c:pt>
                <c:pt idx="72">
                  <c:v>0.13332159956185299</c:v>
                </c:pt>
                <c:pt idx="73">
                  <c:v>0.13373447491074134</c:v>
                </c:pt>
                <c:pt idx="74">
                  <c:v>0.13283242110920895</c:v>
                </c:pt>
                <c:pt idx="75">
                  <c:v>0.13241623397786528</c:v>
                </c:pt>
                <c:pt idx="76">
                  <c:v>0.13160982298687687</c:v>
                </c:pt>
                <c:pt idx="77">
                  <c:v>0.13474976844561806</c:v>
                </c:pt>
                <c:pt idx="78">
                  <c:v>0.13389490600524762</c:v>
                </c:pt>
                <c:pt idx="79">
                  <c:v>0.1330449035945255</c:v>
                </c:pt>
                <c:pt idx="80">
                  <c:v>0.13224171689418238</c:v>
                </c:pt>
                <c:pt idx="81">
                  <c:v>0.13211044917837333</c:v>
                </c:pt>
                <c:pt idx="82">
                  <c:v>0.13224897356592186</c:v>
                </c:pt>
                <c:pt idx="83">
                  <c:v>0.13156416809551141</c:v>
                </c:pt>
                <c:pt idx="84">
                  <c:v>0.13078020036773569</c:v>
                </c:pt>
                <c:pt idx="85">
                  <c:v>0.13066331838168721</c:v>
                </c:pt>
                <c:pt idx="86">
                  <c:v>0.13010968675191625</c:v>
                </c:pt>
                <c:pt idx="87">
                  <c:v>0.12968808901110937</c:v>
                </c:pt>
                <c:pt idx="88">
                  <c:v>0.12897177161348231</c:v>
                </c:pt>
                <c:pt idx="89">
                  <c:v>0.12872434304372138</c:v>
                </c:pt>
                <c:pt idx="90">
                  <c:v>0.12847520770200144</c:v>
                </c:pt>
                <c:pt idx="91">
                  <c:v>0.12783064987441245</c:v>
                </c:pt>
                <c:pt idx="92">
                  <c:v>0.12924737190017396</c:v>
                </c:pt>
                <c:pt idx="93">
                  <c:v>0.12866091590268311</c:v>
                </c:pt>
                <c:pt idx="94">
                  <c:v>0.12805535430608297</c:v>
                </c:pt>
                <c:pt idx="95">
                  <c:v>0.1273804107839519</c:v>
                </c:pt>
                <c:pt idx="96">
                  <c:v>0.12780318313097402</c:v>
                </c:pt>
                <c:pt idx="97">
                  <c:v>0.12760600909962552</c:v>
                </c:pt>
                <c:pt idx="98">
                  <c:v>0.12696183565793812</c:v>
                </c:pt>
                <c:pt idx="99">
                  <c:v>0.12632418113743579</c:v>
                </c:pt>
                <c:pt idx="100">
                  <c:v>0.12580889278820856</c:v>
                </c:pt>
                <c:pt idx="101">
                  <c:v>0.12628879963058623</c:v>
                </c:pt>
                <c:pt idx="102">
                  <c:v>0.1260846622168573</c:v>
                </c:pt>
                <c:pt idx="103">
                  <c:v>0.12551840948902315</c:v>
                </c:pt>
                <c:pt idx="104">
                  <c:v>0.12554929657610228</c:v>
                </c:pt>
                <c:pt idx="105">
                  <c:v>0.12566851467283147</c:v>
                </c:pt>
                <c:pt idx="106">
                  <c:v>0.12538597593867373</c:v>
                </c:pt>
                <c:pt idx="107">
                  <c:v>0.12485613097264586</c:v>
                </c:pt>
                <c:pt idx="108">
                  <c:v>0.12462220683540198</c:v>
                </c:pt>
                <c:pt idx="109">
                  <c:v>0.12431909014626084</c:v>
                </c:pt>
                <c:pt idx="110">
                  <c:v>0.12375597065169992</c:v>
                </c:pt>
                <c:pt idx="111">
                  <c:v>0.12319731394563306</c:v>
                </c:pt>
                <c:pt idx="112">
                  <c:v>0.12265310094484198</c:v>
                </c:pt>
                <c:pt idx="113">
                  <c:v>0.12214086240134309</c:v>
                </c:pt>
                <c:pt idx="114">
                  <c:v>0.1219627584433529</c:v>
                </c:pt>
                <c:pt idx="115">
                  <c:v>0.12150217842002206</c:v>
                </c:pt>
                <c:pt idx="116">
                  <c:v>0.1211167035927973</c:v>
                </c:pt>
                <c:pt idx="117">
                  <c:v>0.12125125437471004</c:v>
                </c:pt>
                <c:pt idx="118">
                  <c:v>0.12073685292081357</c:v>
                </c:pt>
                <c:pt idx="119">
                  <c:v>0.12023112726037664</c:v>
                </c:pt>
                <c:pt idx="120">
                  <c:v>0.11982576719083625</c:v>
                </c:pt>
                <c:pt idx="121">
                  <c:v>0.11945459176620599</c:v>
                </c:pt>
                <c:pt idx="122">
                  <c:v>0.11932666367550918</c:v>
                </c:pt>
                <c:pt idx="123">
                  <c:v>0.11885163608913871</c:v>
                </c:pt>
                <c:pt idx="124">
                  <c:v>0.11856053566950325</c:v>
                </c:pt>
                <c:pt idx="125">
                  <c:v>0.11874415733512679</c:v>
                </c:pt>
                <c:pt idx="126">
                  <c:v>0.11844312325533438</c:v>
                </c:pt>
                <c:pt idx="127">
                  <c:v>0.11797737654898509</c:v>
                </c:pt>
                <c:pt idx="128">
                  <c:v>0.11754038559417544</c:v>
                </c:pt>
                <c:pt idx="129">
                  <c:v>0.11746254963151311</c:v>
                </c:pt>
                <c:pt idx="130">
                  <c:v>0.11704194919646461</c:v>
                </c:pt>
                <c:pt idx="131">
                  <c:v>0.11749420182503539</c:v>
                </c:pt>
                <c:pt idx="132">
                  <c:v>0.11707431353564474</c:v>
                </c:pt>
                <c:pt idx="133">
                  <c:v>0.11663659239098831</c:v>
                </c:pt>
                <c:pt idx="134">
                  <c:v>0.11625992382879133</c:v>
                </c:pt>
                <c:pt idx="135">
                  <c:v>0.11674802808976315</c:v>
                </c:pt>
                <c:pt idx="136">
                  <c:v>0.11708784414260545</c:v>
                </c:pt>
                <c:pt idx="137">
                  <c:v>0.11683098314313106</c:v>
                </c:pt>
                <c:pt idx="138">
                  <c:v>0.11677077052605535</c:v>
                </c:pt>
                <c:pt idx="139">
                  <c:v>0.11647170528896472</c:v>
                </c:pt>
                <c:pt idx="140">
                  <c:v>0.1163075697850396</c:v>
                </c:pt>
                <c:pt idx="141">
                  <c:v>0.11595938862388025</c:v>
                </c:pt>
                <c:pt idx="142">
                  <c:v>0.11563414086498146</c:v>
                </c:pt>
                <c:pt idx="143">
                  <c:v>0.11650197097520523</c:v>
                </c:pt>
                <c:pt idx="144">
                  <c:v>0.11640693887089539</c:v>
                </c:pt>
                <c:pt idx="145">
                  <c:v>0.1162286264315739</c:v>
                </c:pt>
                <c:pt idx="146">
                  <c:v>0.11640169602387719</c:v>
                </c:pt>
                <c:pt idx="147">
                  <c:v>0.11653085043151709</c:v>
                </c:pt>
                <c:pt idx="148">
                  <c:v>0.1161929289442034</c:v>
                </c:pt>
                <c:pt idx="149">
                  <c:v>0.11614850414557436</c:v>
                </c:pt>
                <c:pt idx="150">
                  <c:v>0.11576320651297405</c:v>
                </c:pt>
                <c:pt idx="151">
                  <c:v>0.11558106789773183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7-498E-B1F4-D816A369097A}"/>
            </c:ext>
          </c:extLst>
        </c:ser>
        <c:ser>
          <c:idx val="4"/>
          <c:order val="4"/>
          <c:tx>
            <c:strRef>
              <c:f>'Historical NAV'!$X$1:$X$109</c:f>
              <c:strCache>
                <c:ptCount val="109"/>
                <c:pt idx="0">
                  <c:v>Commodities_realised volatility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'Historical NAV'!$A$110:$A$261</c:f>
              <c:numCache>
                <c:formatCode>[$-409]d\-mmm\-yy;@</c:formatCode>
                <c:ptCount val="152"/>
                <c:pt idx="0">
                  <c:v>45446</c:v>
                </c:pt>
                <c:pt idx="1">
                  <c:v>45447</c:v>
                </c:pt>
                <c:pt idx="2">
                  <c:v>45448</c:v>
                </c:pt>
                <c:pt idx="3">
                  <c:v>45449</c:v>
                </c:pt>
                <c:pt idx="4">
                  <c:v>45450</c:v>
                </c:pt>
                <c:pt idx="5">
                  <c:v>45453</c:v>
                </c:pt>
                <c:pt idx="6">
                  <c:v>45454</c:v>
                </c:pt>
                <c:pt idx="7">
                  <c:v>45455</c:v>
                </c:pt>
                <c:pt idx="8">
                  <c:v>45456</c:v>
                </c:pt>
                <c:pt idx="9">
                  <c:v>45457</c:v>
                </c:pt>
                <c:pt idx="10">
                  <c:v>45460</c:v>
                </c:pt>
                <c:pt idx="11">
                  <c:v>45461</c:v>
                </c:pt>
                <c:pt idx="12">
                  <c:v>45462</c:v>
                </c:pt>
                <c:pt idx="13">
                  <c:v>45463</c:v>
                </c:pt>
                <c:pt idx="14">
                  <c:v>45464</c:v>
                </c:pt>
                <c:pt idx="15">
                  <c:v>45467</c:v>
                </c:pt>
                <c:pt idx="16">
                  <c:v>45468</c:v>
                </c:pt>
                <c:pt idx="17">
                  <c:v>45469</c:v>
                </c:pt>
                <c:pt idx="18">
                  <c:v>45470</c:v>
                </c:pt>
                <c:pt idx="19">
                  <c:v>45471</c:v>
                </c:pt>
                <c:pt idx="20">
                  <c:v>45474</c:v>
                </c:pt>
                <c:pt idx="21">
                  <c:v>45475</c:v>
                </c:pt>
                <c:pt idx="22">
                  <c:v>45476</c:v>
                </c:pt>
                <c:pt idx="23">
                  <c:v>45477</c:v>
                </c:pt>
                <c:pt idx="24">
                  <c:v>45478</c:v>
                </c:pt>
                <c:pt idx="25">
                  <c:v>45481</c:v>
                </c:pt>
                <c:pt idx="26">
                  <c:v>45482</c:v>
                </c:pt>
                <c:pt idx="27">
                  <c:v>45483</c:v>
                </c:pt>
                <c:pt idx="28">
                  <c:v>45484</c:v>
                </c:pt>
                <c:pt idx="29">
                  <c:v>45485</c:v>
                </c:pt>
                <c:pt idx="30">
                  <c:v>45488</c:v>
                </c:pt>
                <c:pt idx="31">
                  <c:v>45489</c:v>
                </c:pt>
                <c:pt idx="32">
                  <c:v>45490</c:v>
                </c:pt>
                <c:pt idx="33">
                  <c:v>45491</c:v>
                </c:pt>
                <c:pt idx="34">
                  <c:v>45492</c:v>
                </c:pt>
                <c:pt idx="35">
                  <c:v>45495</c:v>
                </c:pt>
                <c:pt idx="36">
                  <c:v>45496</c:v>
                </c:pt>
                <c:pt idx="37">
                  <c:v>45497</c:v>
                </c:pt>
                <c:pt idx="38">
                  <c:v>45498</c:v>
                </c:pt>
                <c:pt idx="39">
                  <c:v>45499</c:v>
                </c:pt>
                <c:pt idx="40">
                  <c:v>45502</c:v>
                </c:pt>
                <c:pt idx="41">
                  <c:v>45503</c:v>
                </c:pt>
                <c:pt idx="42">
                  <c:v>45504</c:v>
                </c:pt>
                <c:pt idx="43">
                  <c:v>45505</c:v>
                </c:pt>
                <c:pt idx="44">
                  <c:v>45506</c:v>
                </c:pt>
                <c:pt idx="45">
                  <c:v>45509</c:v>
                </c:pt>
                <c:pt idx="46">
                  <c:v>45510</c:v>
                </c:pt>
                <c:pt idx="47">
                  <c:v>45511</c:v>
                </c:pt>
                <c:pt idx="48">
                  <c:v>45512</c:v>
                </c:pt>
                <c:pt idx="49">
                  <c:v>45513</c:v>
                </c:pt>
                <c:pt idx="50">
                  <c:v>45516</c:v>
                </c:pt>
                <c:pt idx="51">
                  <c:v>45517</c:v>
                </c:pt>
                <c:pt idx="52">
                  <c:v>45518</c:v>
                </c:pt>
                <c:pt idx="53">
                  <c:v>45519</c:v>
                </c:pt>
                <c:pt idx="54">
                  <c:v>45520</c:v>
                </c:pt>
                <c:pt idx="55">
                  <c:v>45523</c:v>
                </c:pt>
                <c:pt idx="56">
                  <c:v>45524</c:v>
                </c:pt>
                <c:pt idx="57">
                  <c:v>45525</c:v>
                </c:pt>
                <c:pt idx="58">
                  <c:v>45526</c:v>
                </c:pt>
                <c:pt idx="59">
                  <c:v>45527</c:v>
                </c:pt>
                <c:pt idx="60">
                  <c:v>45530</c:v>
                </c:pt>
                <c:pt idx="61">
                  <c:v>45531</c:v>
                </c:pt>
                <c:pt idx="62">
                  <c:v>45532</c:v>
                </c:pt>
                <c:pt idx="63">
                  <c:v>45533</c:v>
                </c:pt>
                <c:pt idx="64">
                  <c:v>45534</c:v>
                </c:pt>
                <c:pt idx="65">
                  <c:v>45537</c:v>
                </c:pt>
                <c:pt idx="66">
                  <c:v>45538</c:v>
                </c:pt>
                <c:pt idx="67">
                  <c:v>45539</c:v>
                </c:pt>
                <c:pt idx="68">
                  <c:v>45540</c:v>
                </c:pt>
                <c:pt idx="69">
                  <c:v>45541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45551</c:v>
                </c:pt>
                <c:pt idx="76">
                  <c:v>45552</c:v>
                </c:pt>
                <c:pt idx="77">
                  <c:v>45553</c:v>
                </c:pt>
                <c:pt idx="78">
                  <c:v>45554</c:v>
                </c:pt>
                <c:pt idx="79">
                  <c:v>45555</c:v>
                </c:pt>
                <c:pt idx="80">
                  <c:v>45558</c:v>
                </c:pt>
                <c:pt idx="81">
                  <c:v>45559</c:v>
                </c:pt>
                <c:pt idx="82">
                  <c:v>45560</c:v>
                </c:pt>
                <c:pt idx="83">
                  <c:v>45561</c:v>
                </c:pt>
                <c:pt idx="84">
                  <c:v>45562</c:v>
                </c:pt>
                <c:pt idx="85">
                  <c:v>45565</c:v>
                </c:pt>
                <c:pt idx="86">
                  <c:v>45566</c:v>
                </c:pt>
                <c:pt idx="87">
                  <c:v>45567</c:v>
                </c:pt>
                <c:pt idx="88">
                  <c:v>45568</c:v>
                </c:pt>
                <c:pt idx="89">
                  <c:v>45569</c:v>
                </c:pt>
                <c:pt idx="90">
                  <c:v>45572</c:v>
                </c:pt>
                <c:pt idx="91">
                  <c:v>45573</c:v>
                </c:pt>
                <c:pt idx="92">
                  <c:v>45574</c:v>
                </c:pt>
                <c:pt idx="93">
                  <c:v>45575</c:v>
                </c:pt>
                <c:pt idx="94">
                  <c:v>45576</c:v>
                </c:pt>
                <c:pt idx="95">
                  <c:v>45579</c:v>
                </c:pt>
                <c:pt idx="96">
                  <c:v>45580</c:v>
                </c:pt>
                <c:pt idx="97">
                  <c:v>45581</c:v>
                </c:pt>
                <c:pt idx="98">
                  <c:v>45582</c:v>
                </c:pt>
                <c:pt idx="99">
                  <c:v>45583</c:v>
                </c:pt>
                <c:pt idx="100">
                  <c:v>45586</c:v>
                </c:pt>
                <c:pt idx="101">
                  <c:v>45587</c:v>
                </c:pt>
                <c:pt idx="102">
                  <c:v>45588</c:v>
                </c:pt>
                <c:pt idx="103">
                  <c:v>45589</c:v>
                </c:pt>
                <c:pt idx="104">
                  <c:v>45590</c:v>
                </c:pt>
                <c:pt idx="105">
                  <c:v>45593</c:v>
                </c:pt>
                <c:pt idx="106">
                  <c:v>45594</c:v>
                </c:pt>
                <c:pt idx="107">
                  <c:v>45595</c:v>
                </c:pt>
                <c:pt idx="108">
                  <c:v>45596</c:v>
                </c:pt>
                <c:pt idx="109">
                  <c:v>45597</c:v>
                </c:pt>
                <c:pt idx="110">
                  <c:v>45600</c:v>
                </c:pt>
                <c:pt idx="111">
                  <c:v>45601</c:v>
                </c:pt>
                <c:pt idx="112">
                  <c:v>45602</c:v>
                </c:pt>
                <c:pt idx="113">
                  <c:v>45603</c:v>
                </c:pt>
                <c:pt idx="114">
                  <c:v>45604</c:v>
                </c:pt>
                <c:pt idx="115">
                  <c:v>45607</c:v>
                </c:pt>
                <c:pt idx="116">
                  <c:v>45608</c:v>
                </c:pt>
                <c:pt idx="117">
                  <c:v>45609</c:v>
                </c:pt>
                <c:pt idx="118">
                  <c:v>45610</c:v>
                </c:pt>
                <c:pt idx="119">
                  <c:v>45611</c:v>
                </c:pt>
                <c:pt idx="120">
                  <c:v>45614</c:v>
                </c:pt>
                <c:pt idx="121">
                  <c:v>45615</c:v>
                </c:pt>
                <c:pt idx="122">
                  <c:v>45616</c:v>
                </c:pt>
                <c:pt idx="123">
                  <c:v>45617</c:v>
                </c:pt>
                <c:pt idx="124">
                  <c:v>45618</c:v>
                </c:pt>
                <c:pt idx="125">
                  <c:v>45621</c:v>
                </c:pt>
                <c:pt idx="126">
                  <c:v>45622</c:v>
                </c:pt>
                <c:pt idx="127">
                  <c:v>45623</c:v>
                </c:pt>
                <c:pt idx="128">
                  <c:v>45624</c:v>
                </c:pt>
                <c:pt idx="129">
                  <c:v>45625</c:v>
                </c:pt>
                <c:pt idx="130">
                  <c:v>45628</c:v>
                </c:pt>
                <c:pt idx="131">
                  <c:v>45629</c:v>
                </c:pt>
                <c:pt idx="132">
                  <c:v>45630</c:v>
                </c:pt>
                <c:pt idx="133">
                  <c:v>45631</c:v>
                </c:pt>
                <c:pt idx="134">
                  <c:v>45632</c:v>
                </c:pt>
                <c:pt idx="135">
                  <c:v>45635</c:v>
                </c:pt>
                <c:pt idx="136">
                  <c:v>45636</c:v>
                </c:pt>
                <c:pt idx="137">
                  <c:v>45637</c:v>
                </c:pt>
                <c:pt idx="138">
                  <c:v>45638</c:v>
                </c:pt>
                <c:pt idx="139">
                  <c:v>45639</c:v>
                </c:pt>
                <c:pt idx="140">
                  <c:v>45642</c:v>
                </c:pt>
                <c:pt idx="141">
                  <c:v>45643</c:v>
                </c:pt>
                <c:pt idx="142">
                  <c:v>45644</c:v>
                </c:pt>
                <c:pt idx="143">
                  <c:v>45645</c:v>
                </c:pt>
                <c:pt idx="144">
                  <c:v>45646</c:v>
                </c:pt>
                <c:pt idx="145">
                  <c:v>45649</c:v>
                </c:pt>
                <c:pt idx="146">
                  <c:v>45650</c:v>
                </c:pt>
                <c:pt idx="147">
                  <c:v>45651</c:v>
                </c:pt>
                <c:pt idx="148">
                  <c:v>45652</c:v>
                </c:pt>
                <c:pt idx="149">
                  <c:v>45653</c:v>
                </c:pt>
                <c:pt idx="150">
                  <c:v>45656</c:v>
                </c:pt>
                <c:pt idx="151">
                  <c:v>45657</c:v>
                </c:pt>
              </c:numCache>
            </c:numRef>
          </c:cat>
          <c:val>
            <c:numRef>
              <c:f>'Historical NAV'!$X$110:$X$261</c:f>
              <c:numCache>
                <c:formatCode>0.00%;[Red]\(0.00%\)</c:formatCode>
                <c:ptCount val="152"/>
                <c:pt idx="0">
                  <c:v>0</c:v>
                </c:pt>
                <c:pt idx="1">
                  <c:v>5.6130010825517003E-2</c:v>
                </c:pt>
                <c:pt idx="2">
                  <c:v>4.5267183633572301E-2</c:v>
                </c:pt>
                <c:pt idx="3">
                  <c:v>4.7621181677232532E-2</c:v>
                </c:pt>
                <c:pt idx="4">
                  <c:v>5.1143527301571859E-2</c:v>
                </c:pt>
                <c:pt idx="5">
                  <c:v>5.7921558438237833E-2</c:v>
                </c:pt>
                <c:pt idx="6">
                  <c:v>6.9903071244586557E-2</c:v>
                </c:pt>
                <c:pt idx="7">
                  <c:v>6.4717862954661365E-2</c:v>
                </c:pt>
                <c:pt idx="8">
                  <c:v>7.7021248255488617E-2</c:v>
                </c:pt>
                <c:pt idx="9">
                  <c:v>7.3995958556053454E-2</c:v>
                </c:pt>
                <c:pt idx="10">
                  <c:v>7.3248344874549787E-2</c:v>
                </c:pt>
                <c:pt idx="11">
                  <c:v>7.2206417834148648E-2</c:v>
                </c:pt>
                <c:pt idx="12">
                  <c:v>7.549959714979082E-2</c:v>
                </c:pt>
                <c:pt idx="13">
                  <c:v>7.256047177676693E-2</c:v>
                </c:pt>
                <c:pt idx="14">
                  <c:v>7.0882246915550423E-2</c:v>
                </c:pt>
                <c:pt idx="15">
                  <c:v>8.4253452884157407E-2</c:v>
                </c:pt>
                <c:pt idx="16">
                  <c:v>9.1274017215555323E-2</c:v>
                </c:pt>
                <c:pt idx="17">
                  <c:v>8.8550051968265014E-2</c:v>
                </c:pt>
                <c:pt idx="18">
                  <c:v>8.610311206428134E-2</c:v>
                </c:pt>
                <c:pt idx="19">
                  <c:v>8.588570658755007E-2</c:v>
                </c:pt>
                <c:pt idx="20">
                  <c:v>8.5708882879702436E-2</c:v>
                </c:pt>
                <c:pt idx="21">
                  <c:v>8.3654686701054845E-2</c:v>
                </c:pt>
                <c:pt idx="22">
                  <c:v>8.2403552342304731E-2</c:v>
                </c:pt>
                <c:pt idx="23">
                  <c:v>8.0933307433451201E-2</c:v>
                </c:pt>
                <c:pt idx="24">
                  <c:v>9.0202247982020492E-2</c:v>
                </c:pt>
                <c:pt idx="25">
                  <c:v>9.0802899888128119E-2</c:v>
                </c:pt>
                <c:pt idx="26">
                  <c:v>9.1058631424227737E-2</c:v>
                </c:pt>
                <c:pt idx="27">
                  <c:v>0.11345646909441846</c:v>
                </c:pt>
                <c:pt idx="28">
                  <c:v>0.11208340798121283</c:v>
                </c:pt>
                <c:pt idx="29">
                  <c:v>0.11014966717511944</c:v>
                </c:pt>
                <c:pt idx="30">
                  <c:v>0.10852415508005306</c:v>
                </c:pt>
                <c:pt idx="31">
                  <c:v>0.10854934230924844</c:v>
                </c:pt>
                <c:pt idx="32">
                  <c:v>0.10759820096892594</c:v>
                </c:pt>
                <c:pt idx="33">
                  <c:v>0.10673160157849038</c:v>
                </c:pt>
                <c:pt idx="34">
                  <c:v>0.10597305110849554</c:v>
                </c:pt>
                <c:pt idx="35">
                  <c:v>0.10444832209742178</c:v>
                </c:pt>
                <c:pt idx="36">
                  <c:v>0.10518402296826157</c:v>
                </c:pt>
                <c:pt idx="37">
                  <c:v>0.10796396777426674</c:v>
                </c:pt>
                <c:pt idx="38">
                  <c:v>0.1069489975888349</c:v>
                </c:pt>
                <c:pt idx="39">
                  <c:v>0.10724027282493831</c:v>
                </c:pt>
                <c:pt idx="40">
                  <c:v>0.10662801491657396</c:v>
                </c:pt>
                <c:pt idx="41">
                  <c:v>0.10650189372171204</c:v>
                </c:pt>
                <c:pt idx="42">
                  <c:v>0.10536780772169427</c:v>
                </c:pt>
                <c:pt idx="43">
                  <c:v>0.10466925348083127</c:v>
                </c:pt>
                <c:pt idx="44">
                  <c:v>0.10361358351585351</c:v>
                </c:pt>
                <c:pt idx="45">
                  <c:v>0.10659652992040403</c:v>
                </c:pt>
                <c:pt idx="46">
                  <c:v>0.10543597745398667</c:v>
                </c:pt>
                <c:pt idx="47">
                  <c:v>0.10555926781440615</c:v>
                </c:pt>
                <c:pt idx="48">
                  <c:v>0.10728720641879001</c:v>
                </c:pt>
                <c:pt idx="49">
                  <c:v>0.10618732656728479</c:v>
                </c:pt>
                <c:pt idx="50">
                  <c:v>0.10583372762719483</c:v>
                </c:pt>
                <c:pt idx="51">
                  <c:v>0.11020509149500762</c:v>
                </c:pt>
                <c:pt idx="52">
                  <c:v>0.10914575955474559</c:v>
                </c:pt>
                <c:pt idx="53">
                  <c:v>0.10864971039427319</c:v>
                </c:pt>
                <c:pt idx="54">
                  <c:v>0.11055830051494675</c:v>
                </c:pt>
                <c:pt idx="55">
                  <c:v>0.1125486714052531</c:v>
                </c:pt>
                <c:pt idx="56">
                  <c:v>0.11251579643672996</c:v>
                </c:pt>
                <c:pt idx="57">
                  <c:v>0.11774871032436937</c:v>
                </c:pt>
                <c:pt idx="58">
                  <c:v>0.11673971989582445</c:v>
                </c:pt>
                <c:pt idx="59">
                  <c:v>0.11579902447910084</c:v>
                </c:pt>
                <c:pt idx="60">
                  <c:v>0.1155756851597642</c:v>
                </c:pt>
                <c:pt idx="61">
                  <c:v>0.11786776925183648</c:v>
                </c:pt>
                <c:pt idx="62">
                  <c:v>0.11965853123727721</c:v>
                </c:pt>
                <c:pt idx="63">
                  <c:v>0.11883226522020757</c:v>
                </c:pt>
                <c:pt idx="64">
                  <c:v>0.11861000185938117</c:v>
                </c:pt>
                <c:pt idx="65">
                  <c:v>0.1246406131569008</c:v>
                </c:pt>
                <c:pt idx="66">
                  <c:v>0.1295443384445614</c:v>
                </c:pt>
                <c:pt idx="67">
                  <c:v>0.13084666701761605</c:v>
                </c:pt>
                <c:pt idx="68">
                  <c:v>0.13341917274578174</c:v>
                </c:pt>
                <c:pt idx="69">
                  <c:v>0.13322951359442817</c:v>
                </c:pt>
                <c:pt idx="70">
                  <c:v>0.13228644050513938</c:v>
                </c:pt>
                <c:pt idx="71">
                  <c:v>0.13388090194062879</c:v>
                </c:pt>
                <c:pt idx="72">
                  <c:v>0.13332159956185299</c:v>
                </c:pt>
                <c:pt idx="73">
                  <c:v>0.13373447491074134</c:v>
                </c:pt>
                <c:pt idx="74">
                  <c:v>0.13283242110920895</c:v>
                </c:pt>
                <c:pt idx="75">
                  <c:v>0.13241623397786528</c:v>
                </c:pt>
                <c:pt idx="76">
                  <c:v>0.13160982298687687</c:v>
                </c:pt>
                <c:pt idx="77">
                  <c:v>0.13474976844561806</c:v>
                </c:pt>
                <c:pt idx="78">
                  <c:v>0.13389490600524762</c:v>
                </c:pt>
                <c:pt idx="79">
                  <c:v>0.1330449035945255</c:v>
                </c:pt>
                <c:pt idx="80">
                  <c:v>0.13224171689418238</c:v>
                </c:pt>
                <c:pt idx="81">
                  <c:v>0.13211044917837333</c:v>
                </c:pt>
                <c:pt idx="82">
                  <c:v>0.13224897356592186</c:v>
                </c:pt>
                <c:pt idx="83">
                  <c:v>0.13156416809551141</c:v>
                </c:pt>
                <c:pt idx="84">
                  <c:v>0.13078020036773569</c:v>
                </c:pt>
                <c:pt idx="85">
                  <c:v>0.13066331838168721</c:v>
                </c:pt>
                <c:pt idx="86">
                  <c:v>0.13010968675191625</c:v>
                </c:pt>
                <c:pt idx="87">
                  <c:v>0.12968808901110937</c:v>
                </c:pt>
                <c:pt idx="88">
                  <c:v>0.12897177161348231</c:v>
                </c:pt>
                <c:pt idx="89">
                  <c:v>0.12872434304372138</c:v>
                </c:pt>
                <c:pt idx="90">
                  <c:v>0.12847520770200144</c:v>
                </c:pt>
                <c:pt idx="91">
                  <c:v>0.12783064987441245</c:v>
                </c:pt>
                <c:pt idx="92">
                  <c:v>0.12924737190017396</c:v>
                </c:pt>
                <c:pt idx="93">
                  <c:v>0.12866091590268311</c:v>
                </c:pt>
                <c:pt idx="94">
                  <c:v>0.12805535430608297</c:v>
                </c:pt>
                <c:pt idx="95">
                  <c:v>0.1273804107839519</c:v>
                </c:pt>
                <c:pt idx="96">
                  <c:v>0.12780318313097402</c:v>
                </c:pt>
                <c:pt idx="97">
                  <c:v>0.12760600909962552</c:v>
                </c:pt>
                <c:pt idx="98">
                  <c:v>0.12696183565793812</c:v>
                </c:pt>
                <c:pt idx="99">
                  <c:v>0.12632418113743579</c:v>
                </c:pt>
                <c:pt idx="100">
                  <c:v>0.12580889278820856</c:v>
                </c:pt>
                <c:pt idx="101">
                  <c:v>0.12628879963058623</c:v>
                </c:pt>
                <c:pt idx="102">
                  <c:v>0.1260846622168573</c:v>
                </c:pt>
                <c:pt idx="103">
                  <c:v>0.12551840948902315</c:v>
                </c:pt>
                <c:pt idx="104">
                  <c:v>0.12554929657610228</c:v>
                </c:pt>
                <c:pt idx="105">
                  <c:v>0.12566851467283147</c:v>
                </c:pt>
                <c:pt idx="106">
                  <c:v>0.12538597593867373</c:v>
                </c:pt>
                <c:pt idx="107">
                  <c:v>0.12485613097264586</c:v>
                </c:pt>
                <c:pt idx="108">
                  <c:v>0.12462220683540198</c:v>
                </c:pt>
                <c:pt idx="109">
                  <c:v>0.12431909014626084</c:v>
                </c:pt>
                <c:pt idx="110">
                  <c:v>0.12375597065169992</c:v>
                </c:pt>
                <c:pt idx="111">
                  <c:v>0.12319731394563306</c:v>
                </c:pt>
                <c:pt idx="112">
                  <c:v>0.12265310094484198</c:v>
                </c:pt>
                <c:pt idx="113">
                  <c:v>0.12214086240134309</c:v>
                </c:pt>
                <c:pt idx="114">
                  <c:v>0.1219627584433529</c:v>
                </c:pt>
                <c:pt idx="115">
                  <c:v>0.12150217842002206</c:v>
                </c:pt>
                <c:pt idx="116">
                  <c:v>0.1211167035927973</c:v>
                </c:pt>
                <c:pt idx="117">
                  <c:v>0.12125125437471004</c:v>
                </c:pt>
                <c:pt idx="118">
                  <c:v>0.12073685292081357</c:v>
                </c:pt>
                <c:pt idx="119">
                  <c:v>0.12023112726037664</c:v>
                </c:pt>
                <c:pt idx="120">
                  <c:v>0.11982576719083625</c:v>
                </c:pt>
                <c:pt idx="121">
                  <c:v>0.11945459176620599</c:v>
                </c:pt>
                <c:pt idx="122">
                  <c:v>0.11932666367550918</c:v>
                </c:pt>
                <c:pt idx="123">
                  <c:v>0.11885163608913871</c:v>
                </c:pt>
                <c:pt idx="124">
                  <c:v>0.11856053566950325</c:v>
                </c:pt>
                <c:pt idx="125">
                  <c:v>0.11874415733512679</c:v>
                </c:pt>
                <c:pt idx="126">
                  <c:v>0.11844312325533438</c:v>
                </c:pt>
                <c:pt idx="127">
                  <c:v>0.11797737654898509</c:v>
                </c:pt>
                <c:pt idx="128">
                  <c:v>0.11754038559417544</c:v>
                </c:pt>
                <c:pt idx="129">
                  <c:v>0.11746254963151311</c:v>
                </c:pt>
                <c:pt idx="130">
                  <c:v>0.11704194919646461</c:v>
                </c:pt>
                <c:pt idx="131">
                  <c:v>0.11749420182503539</c:v>
                </c:pt>
                <c:pt idx="132">
                  <c:v>0.11707431353564474</c:v>
                </c:pt>
                <c:pt idx="133">
                  <c:v>0.11663659239098831</c:v>
                </c:pt>
                <c:pt idx="134">
                  <c:v>0.11625992382879133</c:v>
                </c:pt>
                <c:pt idx="135">
                  <c:v>0.11674802808976315</c:v>
                </c:pt>
                <c:pt idx="136">
                  <c:v>0.11708784414260545</c:v>
                </c:pt>
                <c:pt idx="137">
                  <c:v>0.11683098314313106</c:v>
                </c:pt>
                <c:pt idx="138">
                  <c:v>0.11677077052605535</c:v>
                </c:pt>
                <c:pt idx="139">
                  <c:v>0.11647170528896472</c:v>
                </c:pt>
                <c:pt idx="140">
                  <c:v>0.1163075697850396</c:v>
                </c:pt>
                <c:pt idx="141">
                  <c:v>0.11595938862388025</c:v>
                </c:pt>
                <c:pt idx="142">
                  <c:v>0.11563414086498146</c:v>
                </c:pt>
                <c:pt idx="143">
                  <c:v>0.11650197097520523</c:v>
                </c:pt>
                <c:pt idx="144">
                  <c:v>0.11640693887089539</c:v>
                </c:pt>
                <c:pt idx="145">
                  <c:v>0.1162286264315739</c:v>
                </c:pt>
                <c:pt idx="146">
                  <c:v>0.11640169602387719</c:v>
                </c:pt>
                <c:pt idx="147">
                  <c:v>0.11653085043151709</c:v>
                </c:pt>
                <c:pt idx="148">
                  <c:v>0.1161929289442034</c:v>
                </c:pt>
                <c:pt idx="149">
                  <c:v>0.11614850414557436</c:v>
                </c:pt>
                <c:pt idx="150">
                  <c:v>0.11576320651297405</c:v>
                </c:pt>
                <c:pt idx="151">
                  <c:v>0.11558106789773183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7-498E-B1F4-D816A369097A}"/>
            </c:ext>
          </c:extLst>
        </c:ser>
        <c:ser>
          <c:idx val="5"/>
          <c:order val="5"/>
          <c:tx>
            <c:strRef>
              <c:f>'Historical NAV'!$Z$1:$Z$109</c:f>
              <c:strCache>
                <c:ptCount val="109"/>
                <c:pt idx="0">
                  <c:v>Future_realised volatility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'Historical NAV'!$A$110:$A$261</c:f>
              <c:numCache>
                <c:formatCode>[$-409]d\-mmm\-yy;@</c:formatCode>
                <c:ptCount val="152"/>
                <c:pt idx="0">
                  <c:v>45446</c:v>
                </c:pt>
                <c:pt idx="1">
                  <c:v>45447</c:v>
                </c:pt>
                <c:pt idx="2">
                  <c:v>45448</c:v>
                </c:pt>
                <c:pt idx="3">
                  <c:v>45449</c:v>
                </c:pt>
                <c:pt idx="4">
                  <c:v>45450</c:v>
                </c:pt>
                <c:pt idx="5">
                  <c:v>45453</c:v>
                </c:pt>
                <c:pt idx="6">
                  <c:v>45454</c:v>
                </c:pt>
                <c:pt idx="7">
                  <c:v>45455</c:v>
                </c:pt>
                <c:pt idx="8">
                  <c:v>45456</c:v>
                </c:pt>
                <c:pt idx="9">
                  <c:v>45457</c:v>
                </c:pt>
                <c:pt idx="10">
                  <c:v>45460</c:v>
                </c:pt>
                <c:pt idx="11">
                  <c:v>45461</c:v>
                </c:pt>
                <c:pt idx="12">
                  <c:v>45462</c:v>
                </c:pt>
                <c:pt idx="13">
                  <c:v>45463</c:v>
                </c:pt>
                <c:pt idx="14">
                  <c:v>45464</c:v>
                </c:pt>
                <c:pt idx="15">
                  <c:v>45467</c:v>
                </c:pt>
                <c:pt idx="16">
                  <c:v>45468</c:v>
                </c:pt>
                <c:pt idx="17">
                  <c:v>45469</c:v>
                </c:pt>
                <c:pt idx="18">
                  <c:v>45470</c:v>
                </c:pt>
                <c:pt idx="19">
                  <c:v>45471</c:v>
                </c:pt>
                <c:pt idx="20">
                  <c:v>45474</c:v>
                </c:pt>
                <c:pt idx="21">
                  <c:v>45475</c:v>
                </c:pt>
                <c:pt idx="22">
                  <c:v>45476</c:v>
                </c:pt>
                <c:pt idx="23">
                  <c:v>45477</c:v>
                </c:pt>
                <c:pt idx="24">
                  <c:v>45478</c:v>
                </c:pt>
                <c:pt idx="25">
                  <c:v>45481</c:v>
                </c:pt>
                <c:pt idx="26">
                  <c:v>45482</c:v>
                </c:pt>
                <c:pt idx="27">
                  <c:v>45483</c:v>
                </c:pt>
                <c:pt idx="28">
                  <c:v>45484</c:v>
                </c:pt>
                <c:pt idx="29">
                  <c:v>45485</c:v>
                </c:pt>
                <c:pt idx="30">
                  <c:v>45488</c:v>
                </c:pt>
                <c:pt idx="31">
                  <c:v>45489</c:v>
                </c:pt>
                <c:pt idx="32">
                  <c:v>45490</c:v>
                </c:pt>
                <c:pt idx="33">
                  <c:v>45491</c:v>
                </c:pt>
                <c:pt idx="34">
                  <c:v>45492</c:v>
                </c:pt>
                <c:pt idx="35">
                  <c:v>45495</c:v>
                </c:pt>
                <c:pt idx="36">
                  <c:v>45496</c:v>
                </c:pt>
                <c:pt idx="37">
                  <c:v>45497</c:v>
                </c:pt>
                <c:pt idx="38">
                  <c:v>45498</c:v>
                </c:pt>
                <c:pt idx="39">
                  <c:v>45499</c:v>
                </c:pt>
                <c:pt idx="40">
                  <c:v>45502</c:v>
                </c:pt>
                <c:pt idx="41">
                  <c:v>45503</c:v>
                </c:pt>
                <c:pt idx="42">
                  <c:v>45504</c:v>
                </c:pt>
                <c:pt idx="43">
                  <c:v>45505</c:v>
                </c:pt>
                <c:pt idx="44">
                  <c:v>45506</c:v>
                </c:pt>
                <c:pt idx="45">
                  <c:v>45509</c:v>
                </c:pt>
                <c:pt idx="46">
                  <c:v>45510</c:v>
                </c:pt>
                <c:pt idx="47">
                  <c:v>45511</c:v>
                </c:pt>
                <c:pt idx="48">
                  <c:v>45512</c:v>
                </c:pt>
                <c:pt idx="49">
                  <c:v>45513</c:v>
                </c:pt>
                <c:pt idx="50">
                  <c:v>45516</c:v>
                </c:pt>
                <c:pt idx="51">
                  <c:v>45517</c:v>
                </c:pt>
                <c:pt idx="52">
                  <c:v>45518</c:v>
                </c:pt>
                <c:pt idx="53">
                  <c:v>45519</c:v>
                </c:pt>
                <c:pt idx="54">
                  <c:v>45520</c:v>
                </c:pt>
                <c:pt idx="55">
                  <c:v>45523</c:v>
                </c:pt>
                <c:pt idx="56">
                  <c:v>45524</c:v>
                </c:pt>
                <c:pt idx="57">
                  <c:v>45525</c:v>
                </c:pt>
                <c:pt idx="58">
                  <c:v>45526</c:v>
                </c:pt>
                <c:pt idx="59">
                  <c:v>45527</c:v>
                </c:pt>
                <c:pt idx="60">
                  <c:v>45530</c:v>
                </c:pt>
                <c:pt idx="61">
                  <c:v>45531</c:v>
                </c:pt>
                <c:pt idx="62">
                  <c:v>45532</c:v>
                </c:pt>
                <c:pt idx="63">
                  <c:v>45533</c:v>
                </c:pt>
                <c:pt idx="64">
                  <c:v>45534</c:v>
                </c:pt>
                <c:pt idx="65">
                  <c:v>45537</c:v>
                </c:pt>
                <c:pt idx="66">
                  <c:v>45538</c:v>
                </c:pt>
                <c:pt idx="67">
                  <c:v>45539</c:v>
                </c:pt>
                <c:pt idx="68">
                  <c:v>45540</c:v>
                </c:pt>
                <c:pt idx="69">
                  <c:v>45541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45551</c:v>
                </c:pt>
                <c:pt idx="76">
                  <c:v>45552</c:v>
                </c:pt>
                <c:pt idx="77">
                  <c:v>45553</c:v>
                </c:pt>
                <c:pt idx="78">
                  <c:v>45554</c:v>
                </c:pt>
                <c:pt idx="79">
                  <c:v>45555</c:v>
                </c:pt>
                <c:pt idx="80">
                  <c:v>45558</c:v>
                </c:pt>
                <c:pt idx="81">
                  <c:v>45559</c:v>
                </c:pt>
                <c:pt idx="82">
                  <c:v>45560</c:v>
                </c:pt>
                <c:pt idx="83">
                  <c:v>45561</c:v>
                </c:pt>
                <c:pt idx="84">
                  <c:v>45562</c:v>
                </c:pt>
                <c:pt idx="85">
                  <c:v>45565</c:v>
                </c:pt>
                <c:pt idx="86">
                  <c:v>45566</c:v>
                </c:pt>
                <c:pt idx="87">
                  <c:v>45567</c:v>
                </c:pt>
                <c:pt idx="88">
                  <c:v>45568</c:v>
                </c:pt>
                <c:pt idx="89">
                  <c:v>45569</c:v>
                </c:pt>
                <c:pt idx="90">
                  <c:v>45572</c:v>
                </c:pt>
                <c:pt idx="91">
                  <c:v>45573</c:v>
                </c:pt>
                <c:pt idx="92">
                  <c:v>45574</c:v>
                </c:pt>
                <c:pt idx="93">
                  <c:v>45575</c:v>
                </c:pt>
                <c:pt idx="94">
                  <c:v>45576</c:v>
                </c:pt>
                <c:pt idx="95">
                  <c:v>45579</c:v>
                </c:pt>
                <c:pt idx="96">
                  <c:v>45580</c:v>
                </c:pt>
                <c:pt idx="97">
                  <c:v>45581</c:v>
                </c:pt>
                <c:pt idx="98">
                  <c:v>45582</c:v>
                </c:pt>
                <c:pt idx="99">
                  <c:v>45583</c:v>
                </c:pt>
                <c:pt idx="100">
                  <c:v>45586</c:v>
                </c:pt>
                <c:pt idx="101">
                  <c:v>45587</c:v>
                </c:pt>
                <c:pt idx="102">
                  <c:v>45588</c:v>
                </c:pt>
                <c:pt idx="103">
                  <c:v>45589</c:v>
                </c:pt>
                <c:pt idx="104">
                  <c:v>45590</c:v>
                </c:pt>
                <c:pt idx="105">
                  <c:v>45593</c:v>
                </c:pt>
                <c:pt idx="106">
                  <c:v>45594</c:v>
                </c:pt>
                <c:pt idx="107">
                  <c:v>45595</c:v>
                </c:pt>
                <c:pt idx="108">
                  <c:v>45596</c:v>
                </c:pt>
                <c:pt idx="109">
                  <c:v>45597</c:v>
                </c:pt>
                <c:pt idx="110">
                  <c:v>45600</c:v>
                </c:pt>
                <c:pt idx="111">
                  <c:v>45601</c:v>
                </c:pt>
                <c:pt idx="112">
                  <c:v>45602</c:v>
                </c:pt>
                <c:pt idx="113">
                  <c:v>45603</c:v>
                </c:pt>
                <c:pt idx="114">
                  <c:v>45604</c:v>
                </c:pt>
                <c:pt idx="115">
                  <c:v>45607</c:v>
                </c:pt>
                <c:pt idx="116">
                  <c:v>45608</c:v>
                </c:pt>
                <c:pt idx="117">
                  <c:v>45609</c:v>
                </c:pt>
                <c:pt idx="118">
                  <c:v>45610</c:v>
                </c:pt>
                <c:pt idx="119">
                  <c:v>45611</c:v>
                </c:pt>
                <c:pt idx="120">
                  <c:v>45614</c:v>
                </c:pt>
                <c:pt idx="121">
                  <c:v>45615</c:v>
                </c:pt>
                <c:pt idx="122">
                  <c:v>45616</c:v>
                </c:pt>
                <c:pt idx="123">
                  <c:v>45617</c:v>
                </c:pt>
                <c:pt idx="124">
                  <c:v>45618</c:v>
                </c:pt>
                <c:pt idx="125">
                  <c:v>45621</c:v>
                </c:pt>
                <c:pt idx="126">
                  <c:v>45622</c:v>
                </c:pt>
                <c:pt idx="127">
                  <c:v>45623</c:v>
                </c:pt>
                <c:pt idx="128">
                  <c:v>45624</c:v>
                </c:pt>
                <c:pt idx="129">
                  <c:v>45625</c:v>
                </c:pt>
                <c:pt idx="130">
                  <c:v>45628</c:v>
                </c:pt>
                <c:pt idx="131">
                  <c:v>45629</c:v>
                </c:pt>
                <c:pt idx="132">
                  <c:v>45630</c:v>
                </c:pt>
                <c:pt idx="133">
                  <c:v>45631</c:v>
                </c:pt>
                <c:pt idx="134">
                  <c:v>45632</c:v>
                </c:pt>
                <c:pt idx="135">
                  <c:v>45635</c:v>
                </c:pt>
                <c:pt idx="136">
                  <c:v>45636</c:v>
                </c:pt>
                <c:pt idx="137">
                  <c:v>45637</c:v>
                </c:pt>
                <c:pt idx="138">
                  <c:v>45638</c:v>
                </c:pt>
                <c:pt idx="139">
                  <c:v>45639</c:v>
                </c:pt>
                <c:pt idx="140">
                  <c:v>45642</c:v>
                </c:pt>
                <c:pt idx="141">
                  <c:v>45643</c:v>
                </c:pt>
                <c:pt idx="142">
                  <c:v>45644</c:v>
                </c:pt>
                <c:pt idx="143">
                  <c:v>45645</c:v>
                </c:pt>
                <c:pt idx="144">
                  <c:v>45646</c:v>
                </c:pt>
                <c:pt idx="145">
                  <c:v>45649</c:v>
                </c:pt>
                <c:pt idx="146">
                  <c:v>45650</c:v>
                </c:pt>
                <c:pt idx="147">
                  <c:v>45651</c:v>
                </c:pt>
                <c:pt idx="148">
                  <c:v>45652</c:v>
                </c:pt>
                <c:pt idx="149">
                  <c:v>45653</c:v>
                </c:pt>
                <c:pt idx="150">
                  <c:v>45656</c:v>
                </c:pt>
                <c:pt idx="151">
                  <c:v>45657</c:v>
                </c:pt>
              </c:numCache>
            </c:numRef>
          </c:cat>
          <c:val>
            <c:numRef>
              <c:f>'Historical NAV'!$Z$110:$Z$261</c:f>
              <c:numCache>
                <c:formatCode>0.00%;[Red]\(0.00%\)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3.0747189407655171E-5</c:v>
                </c:pt>
                <c:pt idx="32">
                  <c:v>3.5801537937801263E-5</c:v>
                </c:pt>
                <c:pt idx="33">
                  <c:v>3.5256766654842227E-5</c:v>
                </c:pt>
                <c:pt idx="34">
                  <c:v>7.5827727009663643E-5</c:v>
                </c:pt>
                <c:pt idx="35">
                  <c:v>7.4770169891251272E-5</c:v>
                </c:pt>
                <c:pt idx="36">
                  <c:v>3.3499080991499224E-4</c:v>
                </c:pt>
                <c:pt idx="37">
                  <c:v>3.3049871890405611E-4</c:v>
                </c:pt>
                <c:pt idx="38">
                  <c:v>3.2618266418788156E-4</c:v>
                </c:pt>
                <c:pt idx="39">
                  <c:v>3.2203143824451595E-4</c:v>
                </c:pt>
                <c:pt idx="40">
                  <c:v>3.180348079221011E-4</c:v>
                </c:pt>
                <c:pt idx="41">
                  <c:v>3.1418340814151326E-4</c:v>
                </c:pt>
                <c:pt idx="42">
                  <c:v>1.1807746914787465E-3</c:v>
                </c:pt>
                <c:pt idx="43">
                  <c:v>1.5488193509300449E-3</c:v>
                </c:pt>
                <c:pt idx="44">
                  <c:v>1.5311197447073878E-3</c:v>
                </c:pt>
                <c:pt idx="45">
                  <c:v>1.514257325999732E-3</c:v>
                </c:pt>
                <c:pt idx="46">
                  <c:v>1.4977102094534463E-3</c:v>
                </c:pt>
                <c:pt idx="47">
                  <c:v>1.4819720272897447E-3</c:v>
                </c:pt>
                <c:pt idx="48">
                  <c:v>1.466457259621115E-3</c:v>
                </c:pt>
                <c:pt idx="49">
                  <c:v>1.452374176457272E-3</c:v>
                </c:pt>
                <c:pt idx="50">
                  <c:v>1.4401780730397781E-3</c:v>
                </c:pt>
                <c:pt idx="51">
                  <c:v>1.6002893244644557E-3</c:v>
                </c:pt>
                <c:pt idx="52">
                  <c:v>1.5910131029038014E-3</c:v>
                </c:pt>
                <c:pt idx="53">
                  <c:v>1.5783749913281847E-3</c:v>
                </c:pt>
                <c:pt idx="54">
                  <c:v>1.5670334621245494E-3</c:v>
                </c:pt>
                <c:pt idx="55">
                  <c:v>1.5527485445946407E-3</c:v>
                </c:pt>
                <c:pt idx="56">
                  <c:v>1.5388473114594829E-3</c:v>
                </c:pt>
                <c:pt idx="57">
                  <c:v>1.5253908528894489E-3</c:v>
                </c:pt>
                <c:pt idx="58">
                  <c:v>1.5135321623667489E-3</c:v>
                </c:pt>
                <c:pt idx="59">
                  <c:v>1.5117660414567941E-3</c:v>
                </c:pt>
                <c:pt idx="60">
                  <c:v>3.6251090203475417E-2</c:v>
                </c:pt>
                <c:pt idx="61">
                  <c:v>3.7009139979689333E-2</c:v>
                </c:pt>
                <c:pt idx="62">
                  <c:v>3.6996122797760447E-2</c:v>
                </c:pt>
                <c:pt idx="63">
                  <c:v>3.6710618842330199E-2</c:v>
                </c:pt>
                <c:pt idx="64">
                  <c:v>3.9301359661199679E-2</c:v>
                </c:pt>
                <c:pt idx="65">
                  <c:v>4.7028909868332164E-2</c:v>
                </c:pt>
                <c:pt idx="66">
                  <c:v>4.899959927558524E-2</c:v>
                </c:pt>
                <c:pt idx="67">
                  <c:v>9.6066320675266326E-2</c:v>
                </c:pt>
                <c:pt idx="68">
                  <c:v>0.10835530535515725</c:v>
                </c:pt>
                <c:pt idx="69">
                  <c:v>0.10988571378498609</c:v>
                </c:pt>
                <c:pt idx="70">
                  <c:v>0.10943761930666064</c:v>
                </c:pt>
                <c:pt idx="71">
                  <c:v>0.10866420092624141</c:v>
                </c:pt>
                <c:pt idx="72">
                  <c:v>0.1079116587804157</c:v>
                </c:pt>
                <c:pt idx="73">
                  <c:v>0.10718622130003143</c:v>
                </c:pt>
                <c:pt idx="74">
                  <c:v>0.10646042076391866</c:v>
                </c:pt>
                <c:pt idx="75">
                  <c:v>0.10575566228618331</c:v>
                </c:pt>
                <c:pt idx="76">
                  <c:v>0.10507296055077318</c:v>
                </c:pt>
                <c:pt idx="77">
                  <c:v>0.10438849765182585</c:v>
                </c:pt>
                <c:pt idx="78">
                  <c:v>0.1037269363632253</c:v>
                </c:pt>
                <c:pt idx="79">
                  <c:v>0.1030696407708783</c:v>
                </c:pt>
                <c:pt idx="80">
                  <c:v>0.10242707716251165</c:v>
                </c:pt>
                <c:pt idx="81">
                  <c:v>0.10184593104043468</c:v>
                </c:pt>
                <c:pt idx="82">
                  <c:v>0.10214351880198276</c:v>
                </c:pt>
                <c:pt idx="83">
                  <c:v>0.10192144042027466</c:v>
                </c:pt>
                <c:pt idx="84">
                  <c:v>0.10133349359071066</c:v>
                </c:pt>
                <c:pt idx="85">
                  <c:v>0.10156828227805371</c:v>
                </c:pt>
                <c:pt idx="86">
                  <c:v>0.10139579438561734</c:v>
                </c:pt>
                <c:pt idx="87">
                  <c:v>0.10286268825676308</c:v>
                </c:pt>
                <c:pt idx="88">
                  <c:v>0.10228135088066313</c:v>
                </c:pt>
                <c:pt idx="89">
                  <c:v>0.10936660686150937</c:v>
                </c:pt>
                <c:pt idx="90">
                  <c:v>0.1109834918256152</c:v>
                </c:pt>
                <c:pt idx="91">
                  <c:v>0.11044529498653846</c:v>
                </c:pt>
                <c:pt idx="92">
                  <c:v>0.11070557458452286</c:v>
                </c:pt>
                <c:pt idx="93">
                  <c:v>0.11014406157646497</c:v>
                </c:pt>
                <c:pt idx="94">
                  <c:v>0.10974800989952227</c:v>
                </c:pt>
                <c:pt idx="95">
                  <c:v>0.10927738240221169</c:v>
                </c:pt>
                <c:pt idx="96">
                  <c:v>0.1087276033036655</c:v>
                </c:pt>
                <c:pt idx="97">
                  <c:v>0.10817168607158624</c:v>
                </c:pt>
                <c:pt idx="98">
                  <c:v>0.10766368668922807</c:v>
                </c:pt>
                <c:pt idx="99">
                  <c:v>0.10714592583479186</c:v>
                </c:pt>
                <c:pt idx="100">
                  <c:v>0.10670953875524194</c:v>
                </c:pt>
                <c:pt idx="101">
                  <c:v>0.10761169323735605</c:v>
                </c:pt>
                <c:pt idx="102">
                  <c:v>0.10710428436892655</c:v>
                </c:pt>
                <c:pt idx="103">
                  <c:v>0.10658917722566659</c:v>
                </c:pt>
                <c:pt idx="104">
                  <c:v>0.10612530800705246</c:v>
                </c:pt>
                <c:pt idx="105">
                  <c:v>0.10564600917748292</c:v>
                </c:pt>
                <c:pt idx="106">
                  <c:v>0.10623757960010563</c:v>
                </c:pt>
                <c:pt idx="107">
                  <c:v>0.10635620025117998</c:v>
                </c:pt>
                <c:pt idx="108">
                  <c:v>0.10592539495259266</c:v>
                </c:pt>
                <c:pt idx="109">
                  <c:v>0.10907749776024175</c:v>
                </c:pt>
                <c:pt idx="110">
                  <c:v>0.10859210383274449</c:v>
                </c:pt>
                <c:pt idx="111">
                  <c:v>0.10816861548702444</c:v>
                </c:pt>
                <c:pt idx="112">
                  <c:v>0.10965167950842078</c:v>
                </c:pt>
                <c:pt idx="113">
                  <c:v>0.11148497861952893</c:v>
                </c:pt>
                <c:pt idx="114">
                  <c:v>0.11477355086692079</c:v>
                </c:pt>
                <c:pt idx="115">
                  <c:v>0.1145574193049409</c:v>
                </c:pt>
                <c:pt idx="116">
                  <c:v>0.11415137859453628</c:v>
                </c:pt>
                <c:pt idx="117">
                  <c:v>0.11368171977013483</c:v>
                </c:pt>
                <c:pt idx="118">
                  <c:v>0.11374851671215568</c:v>
                </c:pt>
                <c:pt idx="119">
                  <c:v>0.11495922541681658</c:v>
                </c:pt>
                <c:pt idx="120">
                  <c:v>0.11448487455018831</c:v>
                </c:pt>
                <c:pt idx="121">
                  <c:v>0.11401223841056325</c:v>
                </c:pt>
                <c:pt idx="122">
                  <c:v>0.11374811695527276</c:v>
                </c:pt>
                <c:pt idx="123">
                  <c:v>0.11328588841945493</c:v>
                </c:pt>
                <c:pt idx="124">
                  <c:v>0.11282902184814922</c:v>
                </c:pt>
                <c:pt idx="125">
                  <c:v>0.11518593526939071</c:v>
                </c:pt>
                <c:pt idx="126">
                  <c:v>0.11509006153192938</c:v>
                </c:pt>
                <c:pt idx="127">
                  <c:v>0.11463675044864158</c:v>
                </c:pt>
                <c:pt idx="128">
                  <c:v>0.11419144314617563</c:v>
                </c:pt>
                <c:pt idx="129">
                  <c:v>0.11425486445550721</c:v>
                </c:pt>
                <c:pt idx="130">
                  <c:v>0.113995585381836</c:v>
                </c:pt>
                <c:pt idx="131">
                  <c:v>0.11418294749971933</c:v>
                </c:pt>
                <c:pt idx="132">
                  <c:v>0.11398734219843452</c:v>
                </c:pt>
                <c:pt idx="133">
                  <c:v>0.11372012261590859</c:v>
                </c:pt>
                <c:pt idx="134">
                  <c:v>0.11457226478543513</c:v>
                </c:pt>
                <c:pt idx="135">
                  <c:v>0.11768431554329092</c:v>
                </c:pt>
                <c:pt idx="136">
                  <c:v>0.11726198233857719</c:v>
                </c:pt>
                <c:pt idx="137">
                  <c:v>0.11710888092041304</c:v>
                </c:pt>
                <c:pt idx="138">
                  <c:v>0.11668971147831303</c:v>
                </c:pt>
                <c:pt idx="139">
                  <c:v>0.11628010521646973</c:v>
                </c:pt>
                <c:pt idx="140">
                  <c:v>0.11587103521835322</c:v>
                </c:pt>
                <c:pt idx="141">
                  <c:v>0.11548895410959577</c:v>
                </c:pt>
                <c:pt idx="142">
                  <c:v>0.11623234581810594</c:v>
                </c:pt>
                <c:pt idx="143">
                  <c:v>0.11588248612984335</c:v>
                </c:pt>
                <c:pt idx="144">
                  <c:v>0.11552182139928104</c:v>
                </c:pt>
                <c:pt idx="145">
                  <c:v>0.11513665632775688</c:v>
                </c:pt>
                <c:pt idx="146">
                  <c:v>0.11475792135068302</c:v>
                </c:pt>
                <c:pt idx="147">
                  <c:v>0.11436706732389477</c:v>
                </c:pt>
                <c:pt idx="148">
                  <c:v>0.11401280359669387</c:v>
                </c:pt>
                <c:pt idx="149">
                  <c:v>0.11383461994686137</c:v>
                </c:pt>
                <c:pt idx="150">
                  <c:v>0.11346091999687145</c:v>
                </c:pt>
                <c:pt idx="151">
                  <c:v>0.11319468126229941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97-498E-B1F4-D816A369097A}"/>
            </c:ext>
          </c:extLst>
        </c:ser>
        <c:ser>
          <c:idx val="6"/>
          <c:order val="6"/>
          <c:tx>
            <c:strRef>
              <c:f>'Historical NAV'!$AB$1:$AB$109</c:f>
              <c:strCache>
                <c:ptCount val="109"/>
                <c:pt idx="0">
                  <c:v>Option_realised volatility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'Historical NAV'!$A$110:$A$261</c:f>
              <c:numCache>
                <c:formatCode>[$-409]d\-mmm\-yy;@</c:formatCode>
                <c:ptCount val="152"/>
                <c:pt idx="0">
                  <c:v>45446</c:v>
                </c:pt>
                <c:pt idx="1">
                  <c:v>45447</c:v>
                </c:pt>
                <c:pt idx="2">
                  <c:v>45448</c:v>
                </c:pt>
                <c:pt idx="3">
                  <c:v>45449</c:v>
                </c:pt>
                <c:pt idx="4">
                  <c:v>45450</c:v>
                </c:pt>
                <c:pt idx="5">
                  <c:v>45453</c:v>
                </c:pt>
                <c:pt idx="6">
                  <c:v>45454</c:v>
                </c:pt>
                <c:pt idx="7">
                  <c:v>45455</c:v>
                </c:pt>
                <c:pt idx="8">
                  <c:v>45456</c:v>
                </c:pt>
                <c:pt idx="9">
                  <c:v>45457</c:v>
                </c:pt>
                <c:pt idx="10">
                  <c:v>45460</c:v>
                </c:pt>
                <c:pt idx="11">
                  <c:v>45461</c:v>
                </c:pt>
                <c:pt idx="12">
                  <c:v>45462</c:v>
                </c:pt>
                <c:pt idx="13">
                  <c:v>45463</c:v>
                </c:pt>
                <c:pt idx="14">
                  <c:v>45464</c:v>
                </c:pt>
                <c:pt idx="15">
                  <c:v>45467</c:v>
                </c:pt>
                <c:pt idx="16">
                  <c:v>45468</c:v>
                </c:pt>
                <c:pt idx="17">
                  <c:v>45469</c:v>
                </c:pt>
                <c:pt idx="18">
                  <c:v>45470</c:v>
                </c:pt>
                <c:pt idx="19">
                  <c:v>45471</c:v>
                </c:pt>
                <c:pt idx="20">
                  <c:v>45474</c:v>
                </c:pt>
                <c:pt idx="21">
                  <c:v>45475</c:v>
                </c:pt>
                <c:pt idx="22">
                  <c:v>45476</c:v>
                </c:pt>
                <c:pt idx="23">
                  <c:v>45477</c:v>
                </c:pt>
                <c:pt idx="24">
                  <c:v>45478</c:v>
                </c:pt>
                <c:pt idx="25">
                  <c:v>45481</c:v>
                </c:pt>
                <c:pt idx="26">
                  <c:v>45482</c:v>
                </c:pt>
                <c:pt idx="27">
                  <c:v>45483</c:v>
                </c:pt>
                <c:pt idx="28">
                  <c:v>45484</c:v>
                </c:pt>
                <c:pt idx="29">
                  <c:v>45485</c:v>
                </c:pt>
                <c:pt idx="30">
                  <c:v>45488</c:v>
                </c:pt>
                <c:pt idx="31">
                  <c:v>45489</c:v>
                </c:pt>
                <c:pt idx="32">
                  <c:v>45490</c:v>
                </c:pt>
                <c:pt idx="33">
                  <c:v>45491</c:v>
                </c:pt>
                <c:pt idx="34">
                  <c:v>45492</c:v>
                </c:pt>
                <c:pt idx="35">
                  <c:v>45495</c:v>
                </c:pt>
                <c:pt idx="36">
                  <c:v>45496</c:v>
                </c:pt>
                <c:pt idx="37">
                  <c:v>45497</c:v>
                </c:pt>
                <c:pt idx="38">
                  <c:v>45498</c:v>
                </c:pt>
                <c:pt idx="39">
                  <c:v>45499</c:v>
                </c:pt>
                <c:pt idx="40">
                  <c:v>45502</c:v>
                </c:pt>
                <c:pt idx="41">
                  <c:v>45503</c:v>
                </c:pt>
                <c:pt idx="42">
                  <c:v>45504</c:v>
                </c:pt>
                <c:pt idx="43">
                  <c:v>45505</c:v>
                </c:pt>
                <c:pt idx="44">
                  <c:v>45506</c:v>
                </c:pt>
                <c:pt idx="45">
                  <c:v>45509</c:v>
                </c:pt>
                <c:pt idx="46">
                  <c:v>45510</c:v>
                </c:pt>
                <c:pt idx="47">
                  <c:v>45511</c:v>
                </c:pt>
                <c:pt idx="48">
                  <c:v>45512</c:v>
                </c:pt>
                <c:pt idx="49">
                  <c:v>45513</c:v>
                </c:pt>
                <c:pt idx="50">
                  <c:v>45516</c:v>
                </c:pt>
                <c:pt idx="51">
                  <c:v>45517</c:v>
                </c:pt>
                <c:pt idx="52">
                  <c:v>45518</c:v>
                </c:pt>
                <c:pt idx="53">
                  <c:v>45519</c:v>
                </c:pt>
                <c:pt idx="54">
                  <c:v>45520</c:v>
                </c:pt>
                <c:pt idx="55">
                  <c:v>45523</c:v>
                </c:pt>
                <c:pt idx="56">
                  <c:v>45524</c:v>
                </c:pt>
                <c:pt idx="57">
                  <c:v>45525</c:v>
                </c:pt>
                <c:pt idx="58">
                  <c:v>45526</c:v>
                </c:pt>
                <c:pt idx="59">
                  <c:v>45527</c:v>
                </c:pt>
                <c:pt idx="60">
                  <c:v>45530</c:v>
                </c:pt>
                <c:pt idx="61">
                  <c:v>45531</c:v>
                </c:pt>
                <c:pt idx="62">
                  <c:v>45532</c:v>
                </c:pt>
                <c:pt idx="63">
                  <c:v>45533</c:v>
                </c:pt>
                <c:pt idx="64">
                  <c:v>45534</c:v>
                </c:pt>
                <c:pt idx="65">
                  <c:v>45537</c:v>
                </c:pt>
                <c:pt idx="66">
                  <c:v>45538</c:v>
                </c:pt>
                <c:pt idx="67">
                  <c:v>45539</c:v>
                </c:pt>
                <c:pt idx="68">
                  <c:v>45540</c:v>
                </c:pt>
                <c:pt idx="69">
                  <c:v>45541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45551</c:v>
                </c:pt>
                <c:pt idx="76">
                  <c:v>45552</c:v>
                </c:pt>
                <c:pt idx="77">
                  <c:v>45553</c:v>
                </c:pt>
                <c:pt idx="78">
                  <c:v>45554</c:v>
                </c:pt>
                <c:pt idx="79">
                  <c:v>45555</c:v>
                </c:pt>
                <c:pt idx="80">
                  <c:v>45558</c:v>
                </c:pt>
                <c:pt idx="81">
                  <c:v>45559</c:v>
                </c:pt>
                <c:pt idx="82">
                  <c:v>45560</c:v>
                </c:pt>
                <c:pt idx="83">
                  <c:v>45561</c:v>
                </c:pt>
                <c:pt idx="84">
                  <c:v>45562</c:v>
                </c:pt>
                <c:pt idx="85">
                  <c:v>45565</c:v>
                </c:pt>
                <c:pt idx="86">
                  <c:v>45566</c:v>
                </c:pt>
                <c:pt idx="87">
                  <c:v>45567</c:v>
                </c:pt>
                <c:pt idx="88">
                  <c:v>45568</c:v>
                </c:pt>
                <c:pt idx="89">
                  <c:v>45569</c:v>
                </c:pt>
                <c:pt idx="90">
                  <c:v>45572</c:v>
                </c:pt>
                <c:pt idx="91">
                  <c:v>45573</c:v>
                </c:pt>
                <c:pt idx="92">
                  <c:v>45574</c:v>
                </c:pt>
                <c:pt idx="93">
                  <c:v>45575</c:v>
                </c:pt>
                <c:pt idx="94">
                  <c:v>45576</c:v>
                </c:pt>
                <c:pt idx="95">
                  <c:v>45579</c:v>
                </c:pt>
                <c:pt idx="96">
                  <c:v>45580</c:v>
                </c:pt>
                <c:pt idx="97">
                  <c:v>45581</c:v>
                </c:pt>
                <c:pt idx="98">
                  <c:v>45582</c:v>
                </c:pt>
                <c:pt idx="99">
                  <c:v>45583</c:v>
                </c:pt>
                <c:pt idx="100">
                  <c:v>45586</c:v>
                </c:pt>
                <c:pt idx="101">
                  <c:v>45587</c:v>
                </c:pt>
                <c:pt idx="102">
                  <c:v>45588</c:v>
                </c:pt>
                <c:pt idx="103">
                  <c:v>45589</c:v>
                </c:pt>
                <c:pt idx="104">
                  <c:v>45590</c:v>
                </c:pt>
                <c:pt idx="105">
                  <c:v>45593</c:v>
                </c:pt>
                <c:pt idx="106">
                  <c:v>45594</c:v>
                </c:pt>
                <c:pt idx="107">
                  <c:v>45595</c:v>
                </c:pt>
                <c:pt idx="108">
                  <c:v>45596</c:v>
                </c:pt>
                <c:pt idx="109">
                  <c:v>45597</c:v>
                </c:pt>
                <c:pt idx="110">
                  <c:v>45600</c:v>
                </c:pt>
                <c:pt idx="111">
                  <c:v>45601</c:v>
                </c:pt>
                <c:pt idx="112">
                  <c:v>45602</c:v>
                </c:pt>
                <c:pt idx="113">
                  <c:v>45603</c:v>
                </c:pt>
                <c:pt idx="114">
                  <c:v>45604</c:v>
                </c:pt>
                <c:pt idx="115">
                  <c:v>45607</c:v>
                </c:pt>
                <c:pt idx="116">
                  <c:v>45608</c:v>
                </c:pt>
                <c:pt idx="117">
                  <c:v>45609</c:v>
                </c:pt>
                <c:pt idx="118">
                  <c:v>45610</c:v>
                </c:pt>
                <c:pt idx="119">
                  <c:v>45611</c:v>
                </c:pt>
                <c:pt idx="120">
                  <c:v>45614</c:v>
                </c:pt>
                <c:pt idx="121">
                  <c:v>45615</c:v>
                </c:pt>
                <c:pt idx="122">
                  <c:v>45616</c:v>
                </c:pt>
                <c:pt idx="123">
                  <c:v>45617</c:v>
                </c:pt>
                <c:pt idx="124">
                  <c:v>45618</c:v>
                </c:pt>
                <c:pt idx="125">
                  <c:v>45621</c:v>
                </c:pt>
                <c:pt idx="126">
                  <c:v>45622</c:v>
                </c:pt>
                <c:pt idx="127">
                  <c:v>45623</c:v>
                </c:pt>
                <c:pt idx="128">
                  <c:v>45624</c:v>
                </c:pt>
                <c:pt idx="129">
                  <c:v>45625</c:v>
                </c:pt>
                <c:pt idx="130">
                  <c:v>45628</c:v>
                </c:pt>
                <c:pt idx="131">
                  <c:v>45629</c:v>
                </c:pt>
                <c:pt idx="132">
                  <c:v>45630</c:v>
                </c:pt>
                <c:pt idx="133">
                  <c:v>45631</c:v>
                </c:pt>
                <c:pt idx="134">
                  <c:v>45632</c:v>
                </c:pt>
                <c:pt idx="135">
                  <c:v>45635</c:v>
                </c:pt>
                <c:pt idx="136">
                  <c:v>45636</c:v>
                </c:pt>
                <c:pt idx="137">
                  <c:v>45637</c:v>
                </c:pt>
                <c:pt idx="138">
                  <c:v>45638</c:v>
                </c:pt>
                <c:pt idx="139">
                  <c:v>45639</c:v>
                </c:pt>
                <c:pt idx="140">
                  <c:v>45642</c:v>
                </c:pt>
                <c:pt idx="141">
                  <c:v>45643</c:v>
                </c:pt>
                <c:pt idx="142">
                  <c:v>45644</c:v>
                </c:pt>
                <c:pt idx="143">
                  <c:v>45645</c:v>
                </c:pt>
                <c:pt idx="144">
                  <c:v>45646</c:v>
                </c:pt>
                <c:pt idx="145">
                  <c:v>45649</c:v>
                </c:pt>
                <c:pt idx="146">
                  <c:v>45650</c:v>
                </c:pt>
                <c:pt idx="147">
                  <c:v>45651</c:v>
                </c:pt>
                <c:pt idx="148">
                  <c:v>45652</c:v>
                </c:pt>
                <c:pt idx="149">
                  <c:v>45653</c:v>
                </c:pt>
                <c:pt idx="150">
                  <c:v>45656</c:v>
                </c:pt>
                <c:pt idx="151">
                  <c:v>45657</c:v>
                </c:pt>
              </c:numCache>
            </c:numRef>
          </c:cat>
          <c:val>
            <c:numRef>
              <c:f>'Historical NAV'!$AB$110:$AB$261</c:f>
              <c:numCache>
                <c:formatCode>0.00%;[Red]\(0.00%\)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4.7085770324608949E-4</c:v>
                </c:pt>
                <c:pt idx="15">
                  <c:v>7.9873782601999773E-4</c:v>
                </c:pt>
                <c:pt idx="16">
                  <c:v>3.4355737603429149E-3</c:v>
                </c:pt>
                <c:pt idx="17">
                  <c:v>6.8002594350457914E-3</c:v>
                </c:pt>
                <c:pt idx="18">
                  <c:v>2.5306661226338539E-2</c:v>
                </c:pt>
                <c:pt idx="19">
                  <c:v>2.4636350494166234E-2</c:v>
                </c:pt>
                <c:pt idx="20">
                  <c:v>2.4084357035553096E-2</c:v>
                </c:pt>
                <c:pt idx="21">
                  <c:v>2.3503929409910876E-2</c:v>
                </c:pt>
                <c:pt idx="22">
                  <c:v>2.3002053328107411E-2</c:v>
                </c:pt>
                <c:pt idx="23">
                  <c:v>2.2543667627983571E-2</c:v>
                </c:pt>
                <c:pt idx="24">
                  <c:v>2.2072963175766114E-2</c:v>
                </c:pt>
                <c:pt idx="25">
                  <c:v>2.1867290457547317E-2</c:v>
                </c:pt>
                <c:pt idx="26">
                  <c:v>2.1443442395807845E-2</c:v>
                </c:pt>
                <c:pt idx="27">
                  <c:v>2.1268560601468561E-2</c:v>
                </c:pt>
                <c:pt idx="28">
                  <c:v>2.0930551706531984E-2</c:v>
                </c:pt>
                <c:pt idx="29">
                  <c:v>2.060535642623668E-2</c:v>
                </c:pt>
                <c:pt idx="30">
                  <c:v>2.0328489909573828E-2</c:v>
                </c:pt>
                <c:pt idx="31">
                  <c:v>2.0284185524091905E-2</c:v>
                </c:pt>
                <c:pt idx="32">
                  <c:v>1.9967842585955992E-2</c:v>
                </c:pt>
                <c:pt idx="33">
                  <c:v>1.9809221918905537E-2</c:v>
                </c:pt>
                <c:pt idx="34">
                  <c:v>1.9532176243268071E-2</c:v>
                </c:pt>
                <c:pt idx="35">
                  <c:v>1.9278385393243651E-2</c:v>
                </c:pt>
                <c:pt idx="36">
                  <c:v>1.9068848334926093E-2</c:v>
                </c:pt>
                <c:pt idx="37">
                  <c:v>1.9041473648442907E-2</c:v>
                </c:pt>
                <c:pt idx="38">
                  <c:v>1.879008034505664E-2</c:v>
                </c:pt>
                <c:pt idx="39">
                  <c:v>2.0440889345836023E-2</c:v>
                </c:pt>
                <c:pt idx="40">
                  <c:v>2.0211368871919089E-2</c:v>
                </c:pt>
                <c:pt idx="41">
                  <c:v>2.8576318179017415E-2</c:v>
                </c:pt>
                <c:pt idx="42">
                  <c:v>2.877897948504143E-2</c:v>
                </c:pt>
                <c:pt idx="43">
                  <c:v>2.9030697830136079E-2</c:v>
                </c:pt>
                <c:pt idx="44">
                  <c:v>2.8706477078092919E-2</c:v>
                </c:pt>
                <c:pt idx="45">
                  <c:v>2.9362483990358484E-2</c:v>
                </c:pt>
                <c:pt idx="46">
                  <c:v>2.9050023363204239E-2</c:v>
                </c:pt>
                <c:pt idx="47">
                  <c:v>2.8854025477604597E-2</c:v>
                </c:pt>
                <c:pt idx="48">
                  <c:v>2.9992959357665681E-2</c:v>
                </c:pt>
                <c:pt idx="49">
                  <c:v>2.9691008336084655E-2</c:v>
                </c:pt>
                <c:pt idx="50">
                  <c:v>2.9528104910134828E-2</c:v>
                </c:pt>
                <c:pt idx="51">
                  <c:v>2.9243260762102267E-2</c:v>
                </c:pt>
                <c:pt idx="52">
                  <c:v>2.9199551582448559E-2</c:v>
                </c:pt>
                <c:pt idx="53">
                  <c:v>2.9831415205558251E-2</c:v>
                </c:pt>
                <c:pt idx="54">
                  <c:v>2.9560817894043266E-2</c:v>
                </c:pt>
                <c:pt idx="55">
                  <c:v>2.9441350786608655E-2</c:v>
                </c:pt>
                <c:pt idx="56">
                  <c:v>3.0310835825729278E-2</c:v>
                </c:pt>
                <c:pt idx="57">
                  <c:v>3.0054698457335213E-2</c:v>
                </c:pt>
                <c:pt idx="58">
                  <c:v>2.9913630397849181E-2</c:v>
                </c:pt>
                <c:pt idx="59">
                  <c:v>2.9671683971908464E-2</c:v>
                </c:pt>
                <c:pt idx="60">
                  <c:v>3.089609127214971E-2</c:v>
                </c:pt>
                <c:pt idx="61">
                  <c:v>3.1167306232017921E-2</c:v>
                </c:pt>
                <c:pt idx="62">
                  <c:v>3.0965577379472354E-2</c:v>
                </c:pt>
                <c:pt idx="63">
                  <c:v>3.0993829314063959E-2</c:v>
                </c:pt>
                <c:pt idx="64">
                  <c:v>3.0766532648491843E-2</c:v>
                </c:pt>
                <c:pt idx="65">
                  <c:v>3.2866466461256454E-2</c:v>
                </c:pt>
                <c:pt idx="66">
                  <c:v>3.3679903099893015E-2</c:v>
                </c:pt>
                <c:pt idx="67">
                  <c:v>3.402871132949975E-2</c:v>
                </c:pt>
                <c:pt idx="68">
                  <c:v>3.4474432894445052E-2</c:v>
                </c:pt>
                <c:pt idx="69">
                  <c:v>3.7586240330089893E-2</c:v>
                </c:pt>
                <c:pt idx="70">
                  <c:v>3.7696060582496645E-2</c:v>
                </c:pt>
                <c:pt idx="71">
                  <c:v>3.8105214355545522E-2</c:v>
                </c:pt>
                <c:pt idx="72">
                  <c:v>3.7859636432270027E-2</c:v>
                </c:pt>
                <c:pt idx="73">
                  <c:v>3.7618370663623085E-2</c:v>
                </c:pt>
                <c:pt idx="74">
                  <c:v>3.7547707931117891E-2</c:v>
                </c:pt>
                <c:pt idx="75">
                  <c:v>3.730115191844386E-2</c:v>
                </c:pt>
                <c:pt idx="76">
                  <c:v>3.7127569637722763E-2</c:v>
                </c:pt>
                <c:pt idx="77">
                  <c:v>3.6905547437122183E-2</c:v>
                </c:pt>
                <c:pt idx="78">
                  <c:v>3.6670352850181366E-2</c:v>
                </c:pt>
                <c:pt idx="79">
                  <c:v>3.6443355458983612E-2</c:v>
                </c:pt>
                <c:pt idx="80">
                  <c:v>3.6241551521862009E-2</c:v>
                </c:pt>
                <c:pt idx="81">
                  <c:v>3.7581152399094916E-2</c:v>
                </c:pt>
                <c:pt idx="82">
                  <c:v>3.7357365840022194E-2</c:v>
                </c:pt>
                <c:pt idx="83">
                  <c:v>3.7302863623659983E-2</c:v>
                </c:pt>
                <c:pt idx="84">
                  <c:v>3.7080160620057451E-2</c:v>
                </c:pt>
                <c:pt idx="85">
                  <c:v>3.6879500025646238E-2</c:v>
                </c:pt>
                <c:pt idx="86">
                  <c:v>3.6691814192153838E-2</c:v>
                </c:pt>
                <c:pt idx="87">
                  <c:v>3.7198762410294461E-2</c:v>
                </c:pt>
                <c:pt idx="88">
                  <c:v>3.6997996673689498E-2</c:v>
                </c:pt>
                <c:pt idx="89">
                  <c:v>3.9432423186556154E-2</c:v>
                </c:pt>
                <c:pt idx="90">
                  <c:v>3.9244195621196132E-2</c:v>
                </c:pt>
                <c:pt idx="91">
                  <c:v>3.9221547820974215E-2</c:v>
                </c:pt>
                <c:pt idx="92">
                  <c:v>3.9395197231319526E-2</c:v>
                </c:pt>
                <c:pt idx="93">
                  <c:v>4.161310881792845E-2</c:v>
                </c:pt>
                <c:pt idx="94">
                  <c:v>4.2286710327412678E-2</c:v>
                </c:pt>
                <c:pt idx="95">
                  <c:v>4.445733224653204E-2</c:v>
                </c:pt>
                <c:pt idx="96">
                  <c:v>4.4226257290452431E-2</c:v>
                </c:pt>
                <c:pt idx="97">
                  <c:v>4.4083400348686359E-2</c:v>
                </c:pt>
                <c:pt idx="98">
                  <c:v>4.3940841407994043E-2</c:v>
                </c:pt>
                <c:pt idx="99">
                  <c:v>4.3722057829170789E-2</c:v>
                </c:pt>
                <c:pt idx="100">
                  <c:v>4.3511318544168759E-2</c:v>
                </c:pt>
                <c:pt idx="101">
                  <c:v>4.3375609375401331E-2</c:v>
                </c:pt>
                <c:pt idx="102">
                  <c:v>4.3229595207427682E-2</c:v>
                </c:pt>
                <c:pt idx="103">
                  <c:v>4.3059556402768734E-2</c:v>
                </c:pt>
                <c:pt idx="104">
                  <c:v>4.2875631602879098E-2</c:v>
                </c:pt>
                <c:pt idx="105">
                  <c:v>4.2671533791464163E-2</c:v>
                </c:pt>
                <c:pt idx="106">
                  <c:v>4.2548934813511734E-2</c:v>
                </c:pt>
                <c:pt idx="107">
                  <c:v>4.2547568670707726E-2</c:v>
                </c:pt>
                <c:pt idx="108">
                  <c:v>4.2523505190299377E-2</c:v>
                </c:pt>
                <c:pt idx="109">
                  <c:v>4.3054296598392341E-2</c:v>
                </c:pt>
                <c:pt idx="110">
                  <c:v>4.2989038414689665E-2</c:v>
                </c:pt>
                <c:pt idx="111">
                  <c:v>4.280076501850439E-2</c:v>
                </c:pt>
                <c:pt idx="112">
                  <c:v>4.3650652987713451E-2</c:v>
                </c:pt>
                <c:pt idx="113">
                  <c:v>4.3719735507433362E-2</c:v>
                </c:pt>
                <c:pt idx="114">
                  <c:v>4.3873161822889875E-2</c:v>
                </c:pt>
                <c:pt idx="115">
                  <c:v>4.3969830447176415E-2</c:v>
                </c:pt>
                <c:pt idx="116">
                  <c:v>4.3825188019553485E-2</c:v>
                </c:pt>
                <c:pt idx="117">
                  <c:v>4.3774370788336972E-2</c:v>
                </c:pt>
                <c:pt idx="118">
                  <c:v>4.4074195393518832E-2</c:v>
                </c:pt>
                <c:pt idx="119">
                  <c:v>4.4711628962158217E-2</c:v>
                </c:pt>
                <c:pt idx="120">
                  <c:v>4.4536658586951508E-2</c:v>
                </c:pt>
                <c:pt idx="121">
                  <c:v>4.4355409917035321E-2</c:v>
                </c:pt>
                <c:pt idx="122">
                  <c:v>4.5713134725597751E-2</c:v>
                </c:pt>
                <c:pt idx="123">
                  <c:v>4.5543823899477726E-2</c:v>
                </c:pt>
                <c:pt idx="124">
                  <c:v>4.5359808118207924E-2</c:v>
                </c:pt>
                <c:pt idx="125">
                  <c:v>4.5565491941298858E-2</c:v>
                </c:pt>
                <c:pt idx="126">
                  <c:v>4.5449196088186497E-2</c:v>
                </c:pt>
                <c:pt idx="127">
                  <c:v>4.5773211904113521E-2</c:v>
                </c:pt>
                <c:pt idx="128">
                  <c:v>4.5957137569157265E-2</c:v>
                </c:pt>
                <c:pt idx="129">
                  <c:v>4.5815813346489057E-2</c:v>
                </c:pt>
                <c:pt idx="130">
                  <c:v>4.5871099450661194E-2</c:v>
                </c:pt>
                <c:pt idx="131">
                  <c:v>4.5696205196700347E-2</c:v>
                </c:pt>
                <c:pt idx="132">
                  <c:v>4.5542869755155702E-2</c:v>
                </c:pt>
                <c:pt idx="133">
                  <c:v>4.5371916721146592E-2</c:v>
                </c:pt>
                <c:pt idx="134">
                  <c:v>4.5288509496933936E-2</c:v>
                </c:pt>
                <c:pt idx="135">
                  <c:v>4.60443433896736E-2</c:v>
                </c:pt>
                <c:pt idx="136">
                  <c:v>4.5878345426628962E-2</c:v>
                </c:pt>
                <c:pt idx="137">
                  <c:v>4.7772806832848139E-2</c:v>
                </c:pt>
                <c:pt idx="138">
                  <c:v>4.9189968935655352E-2</c:v>
                </c:pt>
                <c:pt idx="139">
                  <c:v>4.9026579131135083E-2</c:v>
                </c:pt>
                <c:pt idx="140">
                  <c:v>4.8851471675697491E-2</c:v>
                </c:pt>
                <c:pt idx="141">
                  <c:v>4.8752442387269841E-2</c:v>
                </c:pt>
                <c:pt idx="142">
                  <c:v>4.8605939908956231E-2</c:v>
                </c:pt>
                <c:pt idx="143">
                  <c:v>4.885849361543692E-2</c:v>
                </c:pt>
                <c:pt idx="144">
                  <c:v>4.871738806571578E-2</c:v>
                </c:pt>
                <c:pt idx="145">
                  <c:v>4.859336833992043E-2</c:v>
                </c:pt>
                <c:pt idx="146">
                  <c:v>4.9199443007909682E-2</c:v>
                </c:pt>
                <c:pt idx="147">
                  <c:v>4.9034666060844688E-2</c:v>
                </c:pt>
                <c:pt idx="148">
                  <c:v>4.9100217794339394E-2</c:v>
                </c:pt>
                <c:pt idx="149">
                  <c:v>4.9414624605671295E-2</c:v>
                </c:pt>
                <c:pt idx="150">
                  <c:v>4.924994548442644E-2</c:v>
                </c:pt>
                <c:pt idx="151">
                  <c:v>5.0098513409935118E-2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97-498E-B1F4-D816A3690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60639"/>
        <c:axId val="446262559"/>
      </c:lineChart>
      <c:dateAx>
        <c:axId val="446260639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2559"/>
        <c:crosses val="autoZero"/>
        <c:auto val="1"/>
        <c:lblOffset val="100"/>
        <c:baseTimeUnit val="days"/>
      </c:dateAx>
      <c:valAx>
        <c:axId val="4462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;[Red]\(0.00%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47624</xdr:rowOff>
    </xdr:from>
    <xdr:to>
      <xdr:col>9</xdr:col>
      <xdr:colOff>19050</xdr:colOff>
      <xdr:row>24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59010-D6CE-4FE8-A60D-E31E96310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323849</xdr:colOff>
      <xdr:row>30</xdr:row>
      <xdr:rowOff>33174</xdr:rowOff>
    </xdr:from>
    <xdr:to>
      <xdr:col>8</xdr:col>
      <xdr:colOff>253234</xdr:colOff>
      <xdr:row>53</xdr:row>
      <xdr:rowOff>25620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8593D0-F906-4DB9-B91E-0C8865C8C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B200-9A5D-49C4-AA3A-9AC156AA3ADC}">
  <dimension ref="B7:L68"/>
  <sheetViews>
    <sheetView tabSelected="1" zoomScaleNormal="100" workbookViewId="0">
      <selection activeCell="K63" sqref="K63"/>
    </sheetView>
  </sheetViews>
  <sheetFormatPr defaultRowHeight="15"/>
  <cols>
    <col min="4" max="4" width="10" bestFit="1" customWidth="1"/>
    <col min="7" max="7" width="12.85546875" bestFit="1" customWidth="1"/>
    <col min="11" max="11" width="35.7109375" bestFit="1" customWidth="1"/>
    <col min="12" max="12" width="21.5703125" bestFit="1" customWidth="1"/>
  </cols>
  <sheetData>
    <row r="7" spans="11:12">
      <c r="K7" t="s">
        <v>31</v>
      </c>
      <c r="L7" s="3">
        <v>0.35034531284812298</v>
      </c>
    </row>
    <row r="8" spans="11:12">
      <c r="K8" t="s">
        <v>32</v>
      </c>
      <c r="L8" s="3">
        <v>0.50087248564506914</v>
      </c>
    </row>
    <row r="9" spans="11:12">
      <c r="K9" t="s">
        <v>13</v>
      </c>
      <c r="L9" s="6">
        <f>L7/L8</f>
        <v>0.69947007050490395</v>
      </c>
    </row>
    <row r="11" spans="11:12">
      <c r="K11" t="s">
        <v>22</v>
      </c>
      <c r="L11" s="3">
        <v>0.56022460497045679</v>
      </c>
    </row>
    <row r="12" spans="11:12">
      <c r="K12" t="s">
        <v>23</v>
      </c>
      <c r="L12" s="3">
        <v>0.36198282070413862</v>
      </c>
    </row>
    <row r="13" spans="11:12">
      <c r="K13" t="s">
        <v>13</v>
      </c>
      <c r="L13" s="6">
        <f>L11/L12</f>
        <v>1.5476552281699252</v>
      </c>
    </row>
    <row r="27" spans="11:12">
      <c r="L27" s="3"/>
    </row>
    <row r="28" spans="11:12">
      <c r="L28" s="3"/>
    </row>
    <row r="31" spans="11:12">
      <c r="K31" t="s">
        <v>40</v>
      </c>
      <c r="L31" s="3"/>
    </row>
    <row r="32" spans="11:12">
      <c r="K32" t="s">
        <v>33</v>
      </c>
      <c r="L32" s="3">
        <v>0.71335795008916703</v>
      </c>
    </row>
    <row r="33" spans="11:12">
      <c r="K33" t="s">
        <v>34</v>
      </c>
      <c r="L33" s="3">
        <v>0.18779366588652668</v>
      </c>
    </row>
    <row r="34" spans="11:12">
      <c r="K34" t="s">
        <v>35</v>
      </c>
      <c r="L34" s="3">
        <v>0.51155856075212669</v>
      </c>
    </row>
    <row r="35" spans="11:12">
      <c r="K35" t="s">
        <v>36</v>
      </c>
      <c r="L35" s="3">
        <v>0.11558106789773183</v>
      </c>
    </row>
    <row r="36" spans="11:12">
      <c r="K36" t="s">
        <v>37</v>
      </c>
      <c r="L36" s="3">
        <v>0.11558106789773183</v>
      </c>
    </row>
    <row r="37" spans="11:12">
      <c r="K37" t="s">
        <v>38</v>
      </c>
      <c r="L37" s="3">
        <v>0.11319468126229941</v>
      </c>
    </row>
    <row r="38" spans="11:12">
      <c r="K38" t="s">
        <v>39</v>
      </c>
      <c r="L38" s="3">
        <v>5.0098513409935118E-2</v>
      </c>
    </row>
    <row r="39" spans="11:12">
      <c r="L39" s="3"/>
    </row>
    <row r="40" spans="11:12">
      <c r="K40" t="s">
        <v>41</v>
      </c>
      <c r="L40" s="3"/>
    </row>
    <row r="41" spans="11:12">
      <c r="K41" t="s">
        <v>19</v>
      </c>
      <c r="L41" s="3">
        <v>0.4801654430081938</v>
      </c>
    </row>
    <row r="42" spans="11:12">
      <c r="K42" t="s">
        <v>18</v>
      </c>
      <c r="L42" s="3">
        <v>0.91509953132558186</v>
      </c>
    </row>
    <row r="43" spans="11:12">
      <c r="L43" s="3"/>
    </row>
    <row r="44" spans="11:12">
      <c r="K44" t="s">
        <v>42</v>
      </c>
    </row>
    <row r="45" spans="11:12">
      <c r="K45" t="s">
        <v>19</v>
      </c>
      <c r="L45" s="6">
        <f>L41/L37</f>
        <v>4.2419435052388597</v>
      </c>
    </row>
    <row r="46" spans="11:12">
      <c r="K46" t="s">
        <v>18</v>
      </c>
      <c r="L46" s="6">
        <f>L42/L38</f>
        <v>18.266001704236338</v>
      </c>
    </row>
    <row r="50" spans="2:12">
      <c r="L50" s="6"/>
    </row>
    <row r="51" spans="2:12">
      <c r="L51" s="6"/>
    </row>
    <row r="52" spans="2:12">
      <c r="L52" s="6"/>
    </row>
    <row r="61" spans="2:12">
      <c r="C61" s="5" t="s">
        <v>17</v>
      </c>
      <c r="D61" s="5" t="s">
        <v>16</v>
      </c>
      <c r="E61" s="5" t="s">
        <v>7</v>
      </c>
      <c r="F61" s="5" t="s">
        <v>8</v>
      </c>
      <c r="G61" s="5" t="s">
        <v>9</v>
      </c>
      <c r="H61" t="s">
        <v>19</v>
      </c>
      <c r="I61" t="s">
        <v>18</v>
      </c>
    </row>
    <row r="62" spans="2:12">
      <c r="B62" t="s">
        <v>17</v>
      </c>
      <c r="C62" s="1">
        <v>1</v>
      </c>
      <c r="D62" s="1">
        <f>CORREL('Daily P&amp;L breakdown'!$K25:$K176, 'Daily P&amp;L breakdown'!L25:L176)</f>
        <v>0.21074885306489294</v>
      </c>
      <c r="E62" s="1">
        <f>CORREL('Daily P&amp;L breakdown'!$K25:$K176, 'Daily P&amp;L breakdown'!M25:M176)</f>
        <v>0.73981031550388698</v>
      </c>
      <c r="F62" s="1">
        <f>CORREL('Daily P&amp;L breakdown'!$K25:$K176, 'Daily P&amp;L breakdown'!N25:N176)</f>
        <v>0.30883359710748026</v>
      </c>
      <c r="G62" s="1">
        <f>CORREL('Daily P&amp;L breakdown'!$K25:$K176, 'Daily P&amp;L breakdown'!O25:O176)</f>
        <v>0.50915442022989987</v>
      </c>
      <c r="H62" s="1">
        <f>CORREL('Daily P&amp;L breakdown'!$K25:$K176, 'Daily P&amp;L breakdown'!P25:P176)</f>
        <v>1.0046673259987411E-2</v>
      </c>
      <c r="I62" s="1">
        <f>CORREL('Daily P&amp;L breakdown'!$K25:$K176, 'Daily P&amp;L breakdown'!Q25:Q176)</f>
        <v>0.30150849370199612</v>
      </c>
    </row>
    <row r="63" spans="2:12">
      <c r="B63" t="s">
        <v>16</v>
      </c>
      <c r="C63" s="1">
        <f>CORREL('Daily P&amp;L breakdown'!$L25:$L176, 'Daily P&amp;L breakdown'!K25:K176)</f>
        <v>0.21074885306489294</v>
      </c>
      <c r="D63" s="1">
        <v>1</v>
      </c>
      <c r="E63" s="1">
        <f>CORREL('Daily P&amp;L breakdown'!$L$25:$L$176, 'Daily P&amp;L breakdown'!$M$25:M$176)</f>
        <v>0.1852480716569278</v>
      </c>
      <c r="F63" s="1">
        <f>CORREL('Daily P&amp;L breakdown'!$L$25:$L$176, 'Daily P&amp;L breakdown'!N$25:N$176)</f>
        <v>4.2797578644019348E-2</v>
      </c>
      <c r="G63" s="1">
        <f>CORREL('Daily P&amp;L breakdown'!$L$25:$L$176, 'Daily P&amp;L breakdown'!O$25:O$176)</f>
        <v>0.29248971358582526</v>
      </c>
      <c r="H63" s="1">
        <f>CORREL('Daily P&amp;L breakdown'!$L$25:$L$176, 'Daily P&amp;L breakdown'!P$25:P$176)</f>
        <v>5.7575429526359898E-2</v>
      </c>
      <c r="I63" s="1">
        <f>CORREL('Daily P&amp;L breakdown'!$L$25:$L$176, 'Daily P&amp;L breakdown'!Q$25:Q$176)</f>
        <v>5.1608435846966512E-2</v>
      </c>
    </row>
    <row r="64" spans="2:12">
      <c r="B64" t="s">
        <v>7</v>
      </c>
      <c r="C64" s="1">
        <f>CORREL('Daily P&amp;L breakdown'!$M$25:$M$176, 'Daily P&amp;L breakdown'!K25:K176)</f>
        <v>0.73981031550388698</v>
      </c>
      <c r="D64" s="1">
        <f>CORREL('Daily P&amp;L breakdown'!$M$25:$M$176, 'Daily P&amp;L breakdown'!L25:L176)</f>
        <v>0.1852480716569278</v>
      </c>
      <c r="E64" s="1">
        <v>1</v>
      </c>
      <c r="F64" s="1">
        <f>CORREL('Daily P&amp;L breakdown'!$M$25:$M$176, 'Daily P&amp;L breakdown'!N25:N176)</f>
        <v>0.11993575377033155</v>
      </c>
      <c r="G64" s="1">
        <f>CORREL('Daily P&amp;L breakdown'!$M$25:$M$176, 'Daily P&amp;L breakdown'!O25:O176)</f>
        <v>0.32472785638680518</v>
      </c>
      <c r="H64" s="1">
        <f>CORREL('Daily P&amp;L breakdown'!$M$25:$M$176, 'Daily P&amp;L breakdown'!P25:P176)</f>
        <v>0.10787031026112408</v>
      </c>
      <c r="I64" s="1">
        <f>CORREL('Daily P&amp;L breakdown'!$M$25:$M$176, 'Daily P&amp;L breakdown'!Q25:Q176)</f>
        <v>0.21999454789886619</v>
      </c>
    </row>
    <row r="65" spans="2:9">
      <c r="B65" t="s">
        <v>8</v>
      </c>
      <c r="C65" s="1">
        <f>CORREL('Daily P&amp;L breakdown'!$N$25:$N$176, 'Daily P&amp;L breakdown'!K25:K176)</f>
        <v>0.30883359710748026</v>
      </c>
      <c r="D65" s="1">
        <f>CORREL('Daily P&amp;L breakdown'!$N$25:$N$176, 'Daily P&amp;L breakdown'!L25:L176)</f>
        <v>4.2797578644019348E-2</v>
      </c>
      <c r="E65" s="1">
        <f>CORREL('Daily P&amp;L breakdown'!$N$25:$N$176, 'Daily P&amp;L breakdown'!M25:M176)</f>
        <v>0.11993575377033155</v>
      </c>
      <c r="F65" s="1">
        <v>1</v>
      </c>
      <c r="G65" s="1">
        <f>CORREL('Daily P&amp;L breakdown'!$N$25:$N$176, 'Daily P&amp;L breakdown'!O25:O176)</f>
        <v>0.33253868346216925</v>
      </c>
      <c r="H65" s="1">
        <f>CORREL('Daily P&amp;L breakdown'!$N$25:$N$176, 'Daily P&amp;L breakdown'!P25:P176)</f>
        <v>6.4463377115834816E-2</v>
      </c>
      <c r="I65" s="1">
        <f>CORREL('Daily P&amp;L breakdown'!$N$25:$N$176, 'Daily P&amp;L breakdown'!Q25:Q176)</f>
        <v>0.19576338811491761</v>
      </c>
    </row>
    <row r="66" spans="2:9">
      <c r="B66" t="s">
        <v>9</v>
      </c>
      <c r="C66" s="1">
        <f>CORREL('Daily P&amp;L breakdown'!$O$25:$O$176, 'Daily P&amp;L breakdown'!K25:K176)</f>
        <v>0.50915442022989987</v>
      </c>
      <c r="D66" s="1">
        <f>CORREL('Daily P&amp;L breakdown'!$O$25:$O$176, 'Daily P&amp;L breakdown'!L25:L176)</f>
        <v>0.29248971358582526</v>
      </c>
      <c r="E66" s="1">
        <f>CORREL('Daily P&amp;L breakdown'!$O$25:$O$176, 'Daily P&amp;L breakdown'!M25:M176)</f>
        <v>0.32472785638680518</v>
      </c>
      <c r="F66" s="1">
        <f>CORREL('Daily P&amp;L breakdown'!$O$25:$O$176, 'Daily P&amp;L breakdown'!N25:N176)</f>
        <v>0.33253868346216925</v>
      </c>
      <c r="G66" s="1">
        <v>1</v>
      </c>
      <c r="H66" s="1">
        <f>CORREL('Daily P&amp;L breakdown'!$O$25:$O$176, 'Daily P&amp;L breakdown'!P25:P176)</f>
        <v>1.7958684780687691E-2</v>
      </c>
      <c r="I66" s="1">
        <f>CORREL('Daily P&amp;L breakdown'!$O$25:$O$176, 'Daily P&amp;L breakdown'!Q25:Q176)</f>
        <v>0.20662496169650466</v>
      </c>
    </row>
    <row r="67" spans="2:9">
      <c r="B67" t="s">
        <v>19</v>
      </c>
      <c r="C67" s="1">
        <f>CORREL('Daily P&amp;L breakdown'!$P$25:$P$176, 'Daily P&amp;L breakdown'!K25:K176)</f>
        <v>1.0046673259987411E-2</v>
      </c>
      <c r="D67" s="1">
        <f>CORREL('Daily P&amp;L breakdown'!$P$25:$P$176, 'Daily P&amp;L breakdown'!L25:L176)</f>
        <v>5.7575429526359898E-2</v>
      </c>
      <c r="E67" s="1">
        <f>CORREL('Daily P&amp;L breakdown'!$P$25:$P$176, 'Daily P&amp;L breakdown'!M25:M176)</f>
        <v>0.10787031026112408</v>
      </c>
      <c r="F67" s="1">
        <f>CORREL('Daily P&amp;L breakdown'!$P$25:$P$176, 'Daily P&amp;L breakdown'!N25:N176)</f>
        <v>6.4463377115834816E-2</v>
      </c>
      <c r="G67" s="1">
        <f>CORREL('Daily P&amp;L breakdown'!$P$25:$P$176, 'Daily P&amp;L breakdown'!O25:O176)</f>
        <v>1.7958684780687691E-2</v>
      </c>
      <c r="H67" s="1">
        <v>1</v>
      </c>
      <c r="I67" s="1">
        <f>CORREL('Daily P&amp;L breakdown'!$P$25:$P$176, 'Daily P&amp;L breakdown'!Q25:Q176)</f>
        <v>0.33001931432790504</v>
      </c>
    </row>
    <row r="68" spans="2:9">
      <c r="B68" t="s">
        <v>18</v>
      </c>
      <c r="C68" s="1">
        <f>CORREL('Daily P&amp;L breakdown'!$Q$25:$Q$176, 'Daily P&amp;L breakdown'!K25:K176)</f>
        <v>0.30150849370199612</v>
      </c>
      <c r="D68" s="1">
        <f>CORREL('Daily P&amp;L breakdown'!$Q$25:$Q$176, 'Daily P&amp;L breakdown'!L25:L176)</f>
        <v>5.1608435846966512E-2</v>
      </c>
      <c r="E68" s="1">
        <f>CORREL('Daily P&amp;L breakdown'!$Q$25:$Q$176, 'Daily P&amp;L breakdown'!M25:M176)</f>
        <v>0.21999454789886619</v>
      </c>
      <c r="F68" s="1">
        <f>CORREL('Daily P&amp;L breakdown'!$Q$25:$Q$176, 'Daily P&amp;L breakdown'!N25:N176)</f>
        <v>0.19576338811491761</v>
      </c>
      <c r="G68" s="1">
        <f>CORREL('Daily P&amp;L breakdown'!$Q$25:$Q$176, 'Daily P&amp;L breakdown'!O25:O176)</f>
        <v>0.20662496169650466</v>
      </c>
      <c r="H68" s="1">
        <f>CORREL('Daily P&amp;L breakdown'!$Q$25:$Q$176, 'Daily P&amp;L breakdown'!P25:P176)</f>
        <v>0.33001931432790504</v>
      </c>
      <c r="I68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C307"/>
  <sheetViews>
    <sheetView zoomScaleNormal="10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M37" sqref="M37"/>
    </sheetView>
  </sheetViews>
  <sheetFormatPr defaultRowHeight="15" outlineLevelRow="1"/>
  <cols>
    <col min="1" max="1" width="10.28515625" style="2" bestFit="1" customWidth="1"/>
    <col min="2" max="2" width="16.7109375" style="10" customWidth="1"/>
    <col min="3" max="3" width="16.7109375" style="22" customWidth="1"/>
    <col min="4" max="6" width="16.7109375" style="8" customWidth="1"/>
    <col min="7" max="7" width="16.7109375" style="3" customWidth="1"/>
    <col min="8" max="8" width="16.7109375" style="8" customWidth="1"/>
    <col min="9" max="12" width="16.7109375" style="3" customWidth="1"/>
    <col min="13" max="13" width="17.7109375" bestFit="1" customWidth="1"/>
    <col min="14" max="14" width="20.42578125" bestFit="1" customWidth="1"/>
    <col min="15" max="15" width="10.5703125" bestFit="1" customWidth="1"/>
    <col min="16" max="16" width="11.85546875" bestFit="1" customWidth="1"/>
    <col min="17" max="17" width="12" customWidth="1"/>
    <col min="18" max="18" width="14" bestFit="1" customWidth="1"/>
    <col min="19" max="19" width="12" customWidth="1"/>
    <col min="20" max="20" width="12.42578125" bestFit="1" customWidth="1"/>
    <col min="21" max="23" width="12" customWidth="1"/>
    <col min="24" max="24" width="15.85546875" bestFit="1" customWidth="1"/>
    <col min="25" max="25" width="12" customWidth="1"/>
    <col min="26" max="26" width="12.42578125" bestFit="1" customWidth="1"/>
    <col min="27" max="27" width="8.5703125" bestFit="1" customWidth="1"/>
    <col min="28" max="28" width="12.42578125" bestFit="1" customWidth="1"/>
  </cols>
  <sheetData>
    <row r="1" spans="1:28" s="20" customFormat="1" ht="30.75" customHeight="1">
      <c r="A1" s="15" t="s">
        <v>0</v>
      </c>
      <c r="B1" s="16" t="s">
        <v>10</v>
      </c>
      <c r="C1" s="16" t="s">
        <v>1</v>
      </c>
      <c r="D1" s="17" t="s">
        <v>2</v>
      </c>
      <c r="E1" s="17" t="s">
        <v>3</v>
      </c>
      <c r="F1" s="17" t="s">
        <v>4</v>
      </c>
      <c r="G1" s="18" t="s">
        <v>21</v>
      </c>
      <c r="H1" s="17" t="s">
        <v>5</v>
      </c>
      <c r="I1" s="18" t="s">
        <v>11</v>
      </c>
      <c r="J1" s="18" t="s">
        <v>12</v>
      </c>
      <c r="K1" s="18" t="s">
        <v>14</v>
      </c>
      <c r="L1" s="18" t="s">
        <v>15</v>
      </c>
      <c r="M1" s="19" t="s">
        <v>22</v>
      </c>
      <c r="N1" s="19" t="s">
        <v>23</v>
      </c>
      <c r="O1" s="43" t="s">
        <v>17</v>
      </c>
      <c r="P1" s="43" t="s">
        <v>30</v>
      </c>
      <c r="Q1" s="43" t="s">
        <v>16</v>
      </c>
      <c r="R1" s="43" t="s">
        <v>24</v>
      </c>
      <c r="S1" s="43" t="s">
        <v>7</v>
      </c>
      <c r="T1" s="43" t="s">
        <v>25</v>
      </c>
      <c r="U1" s="43" t="s">
        <v>8</v>
      </c>
      <c r="V1" s="43" t="s">
        <v>26</v>
      </c>
      <c r="W1" s="43" t="s">
        <v>9</v>
      </c>
      <c r="X1" s="43" t="s">
        <v>27</v>
      </c>
      <c r="Y1" s="43" t="s">
        <v>19</v>
      </c>
      <c r="Z1" s="43" t="s">
        <v>28</v>
      </c>
      <c r="AA1" s="43" t="s">
        <v>18</v>
      </c>
      <c r="AB1" s="43" t="s">
        <v>29</v>
      </c>
    </row>
    <row r="2" spans="1:28" outlineLevel="1">
      <c r="A2" s="12">
        <v>45292</v>
      </c>
      <c r="B2" s="21">
        <v>52235624.579999998</v>
      </c>
      <c r="D2" s="32">
        <v>52235624.579999998</v>
      </c>
      <c r="E2" s="32">
        <v>52252121.409999996</v>
      </c>
      <c r="F2" s="32">
        <v>-16496.829999998212</v>
      </c>
      <c r="G2" s="33">
        <v>-3.1571598539616521E-4</v>
      </c>
      <c r="H2" s="32">
        <v>-16496.829999998212</v>
      </c>
      <c r="I2" s="33">
        <v>0.99968428401460385</v>
      </c>
      <c r="J2" s="33">
        <v>-3.1571598539614776E-4</v>
      </c>
      <c r="K2" s="33">
        <v>-7.9560428319833634E-2</v>
      </c>
      <c r="L2" s="33" t="e">
        <v>#DIV/0!</v>
      </c>
    </row>
    <row r="3" spans="1:28" outlineLevel="1">
      <c r="A3" s="12">
        <v>45293</v>
      </c>
      <c r="B3" s="21">
        <v>48929359.710000001</v>
      </c>
      <c r="D3" s="32">
        <f t="shared" ref="D3:D31" si="0">B3</f>
        <v>48929359.710000001</v>
      </c>
      <c r="E3" s="32">
        <f t="shared" ref="E3:E10" si="1">IF(MONTH(A3)=MONTH(A2),E2,D2)</f>
        <v>52252121.409999996</v>
      </c>
      <c r="F3" s="32">
        <f t="shared" ref="F3:F32" si="2">B3-C3-D2</f>
        <v>-3306264.8699999973</v>
      </c>
      <c r="G3" s="33">
        <f t="shared" ref="G3:G32" si="3">F3/B2</f>
        <v>-6.3295210817980757E-2</v>
      </c>
      <c r="H3" s="32">
        <f>IF(MONTH(A3)=MONTH(A2),H2+F3,F3)</f>
        <v>-3322761.6999999955</v>
      </c>
      <c r="I3" s="33">
        <f>1+G3</f>
        <v>0.93670478918201927</v>
      </c>
      <c r="J3" s="33">
        <f>PRODUCT($I$2:I3)-1</f>
        <v>-6.3590943493522567E-2</v>
      </c>
      <c r="K3" s="33">
        <f>AVERAGE($G$2:G3)*252</f>
        <v>-8.0149767772254918</v>
      </c>
      <c r="L3" s="33">
        <f>STDEV($G$2:G3)*252^0.5</f>
        <v>0.70694307616689445</v>
      </c>
    </row>
    <row r="4" spans="1:28" outlineLevel="1">
      <c r="A4" s="12">
        <v>45294</v>
      </c>
      <c r="B4" s="21">
        <v>45991020.350000001</v>
      </c>
      <c r="D4" s="32">
        <f t="shared" si="0"/>
        <v>45991020.350000001</v>
      </c>
      <c r="E4" s="32">
        <f t="shared" si="1"/>
        <v>52252121.409999996</v>
      </c>
      <c r="F4" s="32">
        <f t="shared" si="2"/>
        <v>-2938339.3599999994</v>
      </c>
      <c r="G4" s="33">
        <f t="shared" si="3"/>
        <v>-6.0052683652826802E-2</v>
      </c>
      <c r="H4" s="32">
        <f>IF(MONTH(A4)=MONTH(A3),H3+F4,F4)</f>
        <v>-6261101.0599999949</v>
      </c>
      <c r="I4" s="33">
        <f>1+G4</f>
        <v>0.93994731634717321</v>
      </c>
      <c r="J4" s="33">
        <f>PRODUCT($I$2:I4)-1</f>
        <v>-0.11982482033354802</v>
      </c>
      <c r="K4" s="33">
        <f>AVERAGE($G$2:G4)*252</f>
        <v>-10.387743278321112</v>
      </c>
      <c r="L4" s="33">
        <f>STDEV($G$2:G4)*252^0.5</f>
        <v>0.56294610259875377</v>
      </c>
    </row>
    <row r="5" spans="1:28" outlineLevel="1">
      <c r="A5" s="12">
        <v>45295</v>
      </c>
      <c r="B5" s="21">
        <v>45589269.280000001</v>
      </c>
      <c r="D5" s="32">
        <f t="shared" si="0"/>
        <v>45589269.280000001</v>
      </c>
      <c r="E5" s="32">
        <f t="shared" si="1"/>
        <v>52252121.409999996</v>
      </c>
      <c r="F5" s="32">
        <f t="shared" si="2"/>
        <v>-401751.0700000003</v>
      </c>
      <c r="G5" s="33">
        <f t="shared" si="3"/>
        <v>-8.7354241532934442E-3</v>
      </c>
      <c r="H5" s="32">
        <f>IF(MONTH(A5)=MONTH(A4),H4+F5,F5)</f>
        <v>-6662852.1299999952</v>
      </c>
      <c r="I5" s="33">
        <f>1+G5</f>
        <v>0.99126457584670657</v>
      </c>
      <c r="J5" s="33">
        <f>PRODUCT($I$2:I5)-1</f>
        <v>-0.12751352385713577</v>
      </c>
      <c r="K5" s="33">
        <f>AVERAGE($G$2:G5)*252</f>
        <v>-8.3411391803983221</v>
      </c>
      <c r="L5" s="33">
        <f>STDEV($G$2:G5)*252^0.5</f>
        <v>0.52702726563818159</v>
      </c>
    </row>
    <row r="6" spans="1:28" outlineLevel="1">
      <c r="A6" s="12">
        <v>45296</v>
      </c>
      <c r="B6" s="21">
        <v>45625206.32</v>
      </c>
      <c r="D6" s="32">
        <f t="shared" si="0"/>
        <v>45625206.32</v>
      </c>
      <c r="E6" s="32">
        <f t="shared" si="1"/>
        <v>52252121.409999996</v>
      </c>
      <c r="F6" s="32">
        <f t="shared" si="2"/>
        <v>35937.039999999106</v>
      </c>
      <c r="G6" s="33">
        <f t="shared" si="3"/>
        <v>7.8827848236130151E-4</v>
      </c>
      <c r="H6" s="32">
        <f>IF(MONTH(A6)=MONTH(A5),H5+F6,F6)</f>
        <v>-6626915.0899999961</v>
      </c>
      <c r="I6" s="33">
        <f>1+G6</f>
        <v>1.0007882784823614</v>
      </c>
      <c r="J6" s="33">
        <f>PRODUCT($I$2:I6)-1</f>
        <v>-0.126825761541841</v>
      </c>
      <c r="K6" s="33">
        <f>AVERAGE($G$2:G6)*252</f>
        <v>-6.6331821088076479</v>
      </c>
      <c r="L6" s="33">
        <f>STDEV($G$2:G6)*252^0.5</f>
        <v>0.5159434239440821</v>
      </c>
    </row>
    <row r="7" spans="1:28" outlineLevel="1">
      <c r="A7" s="12">
        <v>45299</v>
      </c>
      <c r="B7" s="21">
        <v>46933520.700000003</v>
      </c>
      <c r="D7" s="32">
        <f t="shared" si="0"/>
        <v>46933520.700000003</v>
      </c>
      <c r="E7" s="32">
        <f t="shared" si="1"/>
        <v>52252121.409999996</v>
      </c>
      <c r="F7" s="32">
        <f t="shared" si="2"/>
        <v>1308314.3800000027</v>
      </c>
      <c r="G7" s="33">
        <f t="shared" si="3"/>
        <v>2.8675253999377481E-2</v>
      </c>
      <c r="H7" s="32">
        <f>IF(MONTH(A7)=MONTH(A6),H6+F7,F7)</f>
        <v>-5318600.7099999934</v>
      </c>
      <c r="I7" s="33">
        <f>1+G7</f>
        <v>1.0286752539993775</v>
      </c>
      <c r="J7" s="33">
        <f>PRODUCT($I$2:I7)-1</f>
        <v>-0.10178726846834019</v>
      </c>
      <c r="K7" s="33">
        <f>AVERAGE($G$2:G7)*252</f>
        <v>-4.3232910893658527</v>
      </c>
      <c r="L7" s="33">
        <f>STDEV($G$2:G7)*252^0.5</f>
        <v>0.58309185021769239</v>
      </c>
    </row>
    <row r="8" spans="1:28" outlineLevel="1">
      <c r="A8" s="12">
        <v>45300</v>
      </c>
      <c r="B8" s="21">
        <v>46407459.329999998</v>
      </c>
      <c r="D8" s="32">
        <f t="shared" si="0"/>
        <v>46407459.329999998</v>
      </c>
      <c r="E8" s="32">
        <f t="shared" si="1"/>
        <v>52252121.409999996</v>
      </c>
      <c r="F8" s="32">
        <f t="shared" si="2"/>
        <v>-526061.37000000477</v>
      </c>
      <c r="G8" s="33">
        <f t="shared" si="3"/>
        <v>-1.120864921603899E-2</v>
      </c>
      <c r="H8" s="32">
        <f>IF(MONTH(A8)=MONTH(A7),H7+F8,F8)</f>
        <v>-5844662.0799999982</v>
      </c>
      <c r="I8" s="33">
        <f>1+G8</f>
        <v>0.98879135078396097</v>
      </c>
      <c r="J8" s="33">
        <f>PRODUCT($I$2:I8)-1</f>
        <v>-0.11185501989745883</v>
      </c>
      <c r="K8" s="33">
        <f>AVERAGE($G$2:G8)*252</f>
        <v>-4.1091894483767062</v>
      </c>
      <c r="L8" s="33">
        <f>STDEV($G$2:G8)*252^0.5</f>
        <v>0.53348234080903123</v>
      </c>
    </row>
    <row r="9" spans="1:28" outlineLevel="1">
      <c r="A9" s="12">
        <v>45301</v>
      </c>
      <c r="B9" s="21">
        <v>46671583.950000003</v>
      </c>
      <c r="D9" s="32">
        <f t="shared" si="0"/>
        <v>46671583.950000003</v>
      </c>
      <c r="E9" s="32">
        <f t="shared" si="1"/>
        <v>52252121.409999996</v>
      </c>
      <c r="F9" s="32">
        <f t="shared" si="2"/>
        <v>264124.62000000477</v>
      </c>
      <c r="G9" s="33">
        <f t="shared" si="3"/>
        <v>5.6914259865388063E-3</v>
      </c>
      <c r="H9" s="32">
        <f>IF(MONTH(A9)=MONTH(A8),H8+F9,F9)</f>
        <v>-5580537.4599999934</v>
      </c>
      <c r="I9" s="33">
        <f>1+G9</f>
        <v>1.0056914259865388</v>
      </c>
      <c r="J9" s="33">
        <f>PRODUCT($I$2:I9)-1</f>
        <v>-0.10680020847788918</v>
      </c>
      <c r="K9" s="33">
        <f>AVERAGE($G$2:G9)*252</f>
        <v>-3.4162608487536454</v>
      </c>
      <c r="L9" s="33">
        <f>STDEV($G$2:G9)*252^0.5</f>
        <v>0.50910572260825226</v>
      </c>
    </row>
    <row r="10" spans="1:28" outlineLevel="1">
      <c r="A10" s="12">
        <v>45302</v>
      </c>
      <c r="B10" s="21">
        <v>46305466.200000003</v>
      </c>
      <c r="D10" s="32">
        <f t="shared" si="0"/>
        <v>46305466.200000003</v>
      </c>
      <c r="E10" s="32">
        <f t="shared" si="1"/>
        <v>52252121.409999996</v>
      </c>
      <c r="F10" s="32">
        <f t="shared" si="2"/>
        <v>-366117.75</v>
      </c>
      <c r="G10" s="33">
        <f t="shared" si="3"/>
        <v>-7.8445537737100949E-3</v>
      </c>
      <c r="H10" s="32">
        <f>IF(MONTH(A10)=MONTH(A9),H9+F10,F10)</f>
        <v>-5946655.2099999934</v>
      </c>
      <c r="I10" s="33">
        <f>1+G10</f>
        <v>0.99215544622628993</v>
      </c>
      <c r="J10" s="33">
        <f>PRODUCT($I$2:I10)-1</f>
        <v>-0.11380696227315101</v>
      </c>
      <c r="K10" s="33">
        <f>AVERAGE($G$2:G10)*252</f>
        <v>-3.2563238156671233</v>
      </c>
      <c r="L10" s="33">
        <f>STDEV($G$2:G10)*252^0.5</f>
        <v>0.47718300831801458</v>
      </c>
    </row>
    <row r="11" spans="1:28" outlineLevel="1">
      <c r="A11" s="12">
        <v>45303</v>
      </c>
      <c r="B11" s="21">
        <v>46067597.759999998</v>
      </c>
      <c r="D11" s="32">
        <f t="shared" si="0"/>
        <v>46067597.759999998</v>
      </c>
      <c r="E11" s="32">
        <f t="shared" ref="E11:E74" si="4">IF(MONTH(A11)=MONTH(A10),E10,D10)</f>
        <v>52252121.409999996</v>
      </c>
      <c r="F11" s="32">
        <f t="shared" si="2"/>
        <v>-237868.44000000507</v>
      </c>
      <c r="G11" s="33">
        <f t="shared" si="3"/>
        <v>-5.136940830540759E-3</v>
      </c>
      <c r="H11" s="32">
        <f>IF(MONTH(A11)=MONTH(A10),H10+F11,F11)</f>
        <v>-6184523.6499999985</v>
      </c>
      <c r="I11" s="33">
        <f>1+G11</f>
        <v>0.99486305916945927</v>
      </c>
      <c r="J11" s="33">
        <f>PRODUCT($I$2:I11)-1</f>
        <v>-0.118359283472391</v>
      </c>
      <c r="K11" s="33">
        <f>AVERAGE($G$2:G11)*252</f>
        <v>-3.0601423430300381</v>
      </c>
      <c r="L11" s="33">
        <f>STDEV($G$2:G11)*252^0.5</f>
        <v>0.45158663563413054</v>
      </c>
    </row>
    <row r="12" spans="1:28" outlineLevel="1">
      <c r="A12" s="12">
        <v>45306</v>
      </c>
      <c r="B12" s="21">
        <v>46041315.93</v>
      </c>
      <c r="D12" s="32">
        <f t="shared" si="0"/>
        <v>46041315.93</v>
      </c>
      <c r="E12" s="32">
        <f t="shared" si="4"/>
        <v>52252121.409999996</v>
      </c>
      <c r="F12" s="32">
        <f t="shared" si="2"/>
        <v>-26281.829999998212</v>
      </c>
      <c r="G12" s="33">
        <f t="shared" si="3"/>
        <v>-5.7050576279057562E-4</v>
      </c>
      <c r="H12" s="32">
        <f>IF(MONTH(A12)=MONTH(A11),H11+F12,F12)</f>
        <v>-6210805.4799999967</v>
      </c>
      <c r="I12" s="33">
        <f>1+G12</f>
        <v>0.99942949423720939</v>
      </c>
      <c r="J12" s="33">
        <f>PRODUCT($I$2:I12)-1</f>
        <v>-0.11886226458188087</v>
      </c>
      <c r="K12" s="33">
        <f>AVERAGE($G$2:G12)*252</f>
        <v>-2.7950173529566911</v>
      </c>
      <c r="L12" s="33">
        <f>STDEV($G$2:G12)*252^0.5</f>
        <v>0.43197883031059181</v>
      </c>
    </row>
    <row r="13" spans="1:28" outlineLevel="1">
      <c r="A13" s="12">
        <v>45307</v>
      </c>
      <c r="B13" s="21">
        <v>45092421.030000001</v>
      </c>
      <c r="D13" s="32">
        <f t="shared" si="0"/>
        <v>45092421.030000001</v>
      </c>
      <c r="E13" s="32">
        <f t="shared" si="4"/>
        <v>52252121.409999996</v>
      </c>
      <c r="F13" s="32">
        <f t="shared" si="2"/>
        <v>-948894.89999999851</v>
      </c>
      <c r="G13" s="33">
        <f t="shared" si="3"/>
        <v>-2.0609638991263265E-2</v>
      </c>
      <c r="H13" s="32">
        <f>IF(MONTH(A13)=MONTH(A12),H12+F13,F13)</f>
        <v>-7159700.3799999952</v>
      </c>
      <c r="I13" s="33">
        <f>1+G13</f>
        <v>0.97939036100873678</v>
      </c>
      <c r="J13" s="33">
        <f>PRODUCT($I$2:I13)-1</f>
        <v>-0.13702219521042747</v>
      </c>
      <c r="K13" s="33">
        <f>AVERAGE($G$2:G13)*252</f>
        <v>-2.9949016590268287</v>
      </c>
      <c r="L13" s="33">
        <f>STDEV($G$2:G13)*252^0.5</f>
        <v>0.4141788421021399</v>
      </c>
    </row>
    <row r="14" spans="1:28" outlineLevel="1">
      <c r="A14" s="12">
        <v>45308</v>
      </c>
      <c r="B14" s="21">
        <v>44532926.369999997</v>
      </c>
      <c r="D14" s="32">
        <f t="shared" si="0"/>
        <v>44532926.369999997</v>
      </c>
      <c r="E14" s="32">
        <f t="shared" si="4"/>
        <v>52252121.409999996</v>
      </c>
      <c r="F14" s="32">
        <f t="shared" si="2"/>
        <v>-559494.66000000387</v>
      </c>
      <c r="G14" s="33">
        <f t="shared" si="3"/>
        <v>-1.2407731659113444E-2</v>
      </c>
      <c r="H14" s="32">
        <f>IF(MONTH(A14)=MONTH(A13),H13+F14,F14)</f>
        <v>-7719195.0399999991</v>
      </c>
      <c r="I14" s="33">
        <f>1+G14</f>
        <v>0.98759226834088654</v>
      </c>
      <c r="J14" s="33">
        <f>PRODUCT($I$2:I14)-1</f>
        <v>-0.14772979224002725</v>
      </c>
      <c r="K14" s="33">
        <f>AVERAGE($G$2:G14)*252</f>
        <v>-3.0050437143398869</v>
      </c>
      <c r="L14" s="33">
        <f>STDEV($G$2:G14)*252^0.5</f>
        <v>0.39655274152479147</v>
      </c>
    </row>
    <row r="15" spans="1:28" outlineLevel="1">
      <c r="A15" s="12">
        <v>45309</v>
      </c>
      <c r="B15" s="21">
        <v>44796623.079999998</v>
      </c>
      <c r="D15" s="32">
        <f t="shared" si="0"/>
        <v>44796623.079999998</v>
      </c>
      <c r="E15" s="32">
        <f t="shared" si="4"/>
        <v>52252121.409999996</v>
      </c>
      <c r="F15" s="32">
        <f t="shared" si="2"/>
        <v>263696.71000000089</v>
      </c>
      <c r="G15" s="33">
        <f t="shared" si="3"/>
        <v>5.921387420379419E-3</v>
      </c>
      <c r="H15" s="32">
        <f>IF(MONTH(A15)=MONTH(A14),H14+F15,F15)</f>
        <v>-7455498.3299999982</v>
      </c>
      <c r="I15" s="33">
        <f>1+G15</f>
        <v>1.0059213874203794</v>
      </c>
      <c r="J15" s="33">
        <f>PRODUCT($I$2:I15)-1</f>
        <v>-0.14268317015303322</v>
      </c>
      <c r="K15" s="33">
        <f>AVERAGE($G$2:G15)*252</f>
        <v>-2.683812761177351</v>
      </c>
      <c r="L15" s="33">
        <f>STDEV($G$2:G15)*252^0.5</f>
        <v>0.38844607046101398</v>
      </c>
    </row>
    <row r="16" spans="1:28" outlineLevel="1">
      <c r="A16" s="12">
        <v>45310</v>
      </c>
      <c r="B16" s="21">
        <v>45867324.280000001</v>
      </c>
      <c r="D16" s="32">
        <f t="shared" si="0"/>
        <v>45867324.280000001</v>
      </c>
      <c r="E16" s="32">
        <f t="shared" si="4"/>
        <v>52252121.409999996</v>
      </c>
      <c r="F16" s="32">
        <f t="shared" si="2"/>
        <v>1070701.200000003</v>
      </c>
      <c r="G16" s="33">
        <f t="shared" si="3"/>
        <v>2.3901381987831816E-2</v>
      </c>
      <c r="H16" s="32">
        <f>IF(MONTH(A16)=MONTH(A15),H15+F16,F16)</f>
        <v>-6384797.1299999952</v>
      </c>
      <c r="I16" s="33">
        <f>1+G16</f>
        <v>1.0239013819878318</v>
      </c>
      <c r="J16" s="33">
        <f>PRODUCT($I$2:I16)-1</f>
        <v>-0.12219211311826395</v>
      </c>
      <c r="K16" s="33">
        <f>AVERAGE($G$2:G16)*252</f>
        <v>-2.1033486930366196</v>
      </c>
      <c r="L16" s="33">
        <f>STDEV($G$2:G16)*252^0.5</f>
        <v>0.40021036053715481</v>
      </c>
    </row>
    <row r="17" spans="1:12" outlineLevel="1">
      <c r="A17" s="12">
        <v>45313</v>
      </c>
      <c r="B17" s="21">
        <v>46441982.039999999</v>
      </c>
      <c r="D17" s="32">
        <f t="shared" si="0"/>
        <v>46441982.039999999</v>
      </c>
      <c r="E17" s="32">
        <f t="shared" si="4"/>
        <v>52252121.409999996</v>
      </c>
      <c r="F17" s="32">
        <f t="shared" si="2"/>
        <v>574657.75999999791</v>
      </c>
      <c r="G17" s="33">
        <f t="shared" si="3"/>
        <v>1.2528695951217103E-2</v>
      </c>
      <c r="H17" s="32">
        <f>IF(MONTH(A17)=MONTH(A16),H16+F17,F17)</f>
        <v>-5810139.3699999973</v>
      </c>
      <c r="I17" s="33">
        <f>1+G17</f>
        <v>1.0125286959512172</v>
      </c>
      <c r="J17" s="33">
        <f>PRODUCT($I$2:I17)-1</f>
        <v>-0.1111943249999422</v>
      </c>
      <c r="K17" s="33">
        <f>AVERAGE($G$2:G17)*252</f>
        <v>-1.7745624384901617</v>
      </c>
      <c r="L17" s="33">
        <f>STDEV($G$2:G17)*252^0.5</f>
        <v>0.39541618754296803</v>
      </c>
    </row>
    <row r="18" spans="1:12" outlineLevel="1">
      <c r="A18" s="12">
        <v>45314</v>
      </c>
      <c r="B18" s="21">
        <v>46567678.450000003</v>
      </c>
      <c r="D18" s="32">
        <f t="shared" si="0"/>
        <v>46567678.450000003</v>
      </c>
      <c r="E18" s="32">
        <f t="shared" si="4"/>
        <v>52252121.409999996</v>
      </c>
      <c r="F18" s="32">
        <f t="shared" si="2"/>
        <v>125696.41000000387</v>
      </c>
      <c r="G18" s="33">
        <f t="shared" si="3"/>
        <v>2.7065255288144865E-3</v>
      </c>
      <c r="H18" s="32">
        <f>IF(MONTH(A18)=MONTH(A17),H17+F18,F18)</f>
        <v>-5684442.9599999934</v>
      </c>
      <c r="I18" s="33">
        <f>1+G18</f>
        <v>1.0027065255288146</v>
      </c>
      <c r="J18" s="33">
        <f>PRODUCT($I$2:I18)-1</f>
        <v>-0.10878874975039932</v>
      </c>
      <c r="K18" s="33">
        <f>AVERAGE($G$2:G18)*252</f>
        <v>-1.6300561519165493</v>
      </c>
      <c r="L18" s="33">
        <f>STDEV($G$2:G18)*252^0.5</f>
        <v>0.38469539852314688</v>
      </c>
    </row>
    <row r="19" spans="1:12" outlineLevel="1">
      <c r="A19" s="12">
        <v>45315</v>
      </c>
      <c r="B19" s="21">
        <v>46282903.090000004</v>
      </c>
      <c r="D19" s="32">
        <f t="shared" si="0"/>
        <v>46282903.090000004</v>
      </c>
      <c r="E19" s="32">
        <f t="shared" si="4"/>
        <v>52252121.409999996</v>
      </c>
      <c r="F19" s="32">
        <f t="shared" si="2"/>
        <v>-284775.3599999994</v>
      </c>
      <c r="G19" s="33">
        <f t="shared" si="3"/>
        <v>-6.1153007725253993E-3</v>
      </c>
      <c r="H19" s="32">
        <f>IF(MONTH(A19)=MONTH(A18),H18+F19,F19)</f>
        <v>-5969218.3199999928</v>
      </c>
      <c r="I19" s="33">
        <f>1+G19</f>
        <v>0.99388469922747458</v>
      </c>
      <c r="J19" s="33">
        <f>PRODUCT($I$2:I19)-1</f>
        <v>-0.11423877459753407</v>
      </c>
      <c r="K19" s="33">
        <f>AVERAGE($G$2:G19)*252</f>
        <v>-1.6251116876254297</v>
      </c>
      <c r="L19" s="33">
        <f>STDEV($G$2:G19)*252^0.5</f>
        <v>0.37321169523664061</v>
      </c>
    </row>
    <row r="20" spans="1:12" outlineLevel="1">
      <c r="A20" s="12">
        <v>45316</v>
      </c>
      <c r="B20" s="21">
        <v>45868180.719999999</v>
      </c>
      <c r="D20" s="32">
        <f t="shared" si="0"/>
        <v>45868180.719999999</v>
      </c>
      <c r="E20" s="32">
        <f t="shared" si="4"/>
        <v>52252121.409999996</v>
      </c>
      <c r="F20" s="32">
        <f t="shared" si="2"/>
        <v>-414722.37000000477</v>
      </c>
      <c r="G20" s="33">
        <f t="shared" si="3"/>
        <v>-8.9605954318282745E-3</v>
      </c>
      <c r="H20" s="32">
        <f>IF(MONTH(A20)=MONTH(A19),H19+F20,F20)</f>
        <v>-6383940.6899999976</v>
      </c>
      <c r="I20" s="33">
        <f>1+G20</f>
        <v>0.99103940456817174</v>
      </c>
      <c r="J20" s="33">
        <f>PRODUCT($I$2:I20)-1</f>
        <v>-0.12217572258756604</v>
      </c>
      <c r="K20" s="33">
        <f>AVERAGE($G$2:G20)*252</f>
        <v>-1.658425285583077</v>
      </c>
      <c r="L20" s="33">
        <f>STDEV($G$2:G20)*252^0.5</f>
        <v>0.36281190660197121</v>
      </c>
    </row>
    <row r="21" spans="1:12" outlineLevel="1">
      <c r="A21" s="12">
        <v>45317</v>
      </c>
      <c r="B21" s="21">
        <v>47691210.270000003</v>
      </c>
      <c r="C21" s="22">
        <v>2059481</v>
      </c>
      <c r="D21" s="32">
        <f t="shared" si="0"/>
        <v>47691210.270000003</v>
      </c>
      <c r="E21" s="32">
        <f t="shared" si="4"/>
        <v>52252121.409999996</v>
      </c>
      <c r="F21" s="32">
        <f t="shared" si="2"/>
        <v>-236451.44999999553</v>
      </c>
      <c r="G21" s="33">
        <f t="shared" si="3"/>
        <v>-5.1550213304382289E-3</v>
      </c>
      <c r="H21" s="32">
        <f>IF(MONTH(A21)=MONTH(A20),H20+F21,F21)</f>
        <v>-6620392.1399999931</v>
      </c>
      <c r="I21" s="33">
        <f>1+G21</f>
        <v>0.99484497866956179</v>
      </c>
      <c r="J21" s="33">
        <f>PRODUCT($I$2:I21)-1</f>
        <v>-0.12670092546200362</v>
      </c>
      <c r="K21" s="33">
        <f>AVERAGE($G$2:G21)*252</f>
        <v>-1.640457290067445</v>
      </c>
      <c r="L21" s="33">
        <f>STDEV($G$2:G21)*252^0.5</f>
        <v>0.35317145589237614</v>
      </c>
    </row>
    <row r="22" spans="1:12" outlineLevel="1">
      <c r="A22" s="12">
        <v>45320</v>
      </c>
      <c r="B22" s="21">
        <v>49078804.469999999</v>
      </c>
      <c r="D22" s="32">
        <f t="shared" si="0"/>
        <v>49078804.469999999</v>
      </c>
      <c r="E22" s="32">
        <f t="shared" si="4"/>
        <v>52252121.409999996</v>
      </c>
      <c r="F22" s="32">
        <f t="shared" si="2"/>
        <v>1387594.1999999955</v>
      </c>
      <c r="G22" s="33">
        <f t="shared" si="3"/>
        <v>2.9095386595228787E-2</v>
      </c>
      <c r="H22" s="32">
        <f>IF(MONTH(A22)=MONTH(A21),H21+F22,F22)</f>
        <v>-5232797.9399999976</v>
      </c>
      <c r="I22" s="33">
        <f>1+G22</f>
        <v>1.0290953865952288</v>
      </c>
      <c r="J22" s="33">
        <f>PRODUCT($I$2:I22)-1</f>
        <v>-0.10129195127506507</v>
      </c>
      <c r="K22" s="33">
        <f>AVERAGE($G$2:G22)*252</f>
        <v>-1.2131956371119641</v>
      </c>
      <c r="L22" s="33">
        <f>STDEV($G$2:G22)*252^0.5</f>
        <v>0.36565869797048595</v>
      </c>
    </row>
    <row r="23" spans="1:12" outlineLevel="1">
      <c r="A23" s="12">
        <v>45321</v>
      </c>
      <c r="B23" s="21">
        <v>48902992.630000003</v>
      </c>
      <c r="D23" s="32">
        <f t="shared" si="0"/>
        <v>48902992.630000003</v>
      </c>
      <c r="E23" s="32">
        <f t="shared" si="4"/>
        <v>52252121.409999996</v>
      </c>
      <c r="F23" s="32">
        <f t="shared" si="2"/>
        <v>-175811.83999999613</v>
      </c>
      <c r="G23" s="33">
        <f t="shared" si="3"/>
        <v>-3.5822355882255282E-3</v>
      </c>
      <c r="H23" s="32">
        <f>IF(MONTH(A23)=MONTH(A22),H22+F23,F23)</f>
        <v>-5408609.7799999937</v>
      </c>
      <c r="I23" s="33">
        <f>1+G23</f>
        <v>0.99641776441177443</v>
      </c>
      <c r="J23" s="33">
        <f>PRODUCT($I$2:I23)-1</f>
        <v>-0.10451133523063227</v>
      </c>
      <c r="K23" s="33">
        <f>AVERAGE($G$2:G23)*252</f>
        <v>-1.1990832612538216</v>
      </c>
      <c r="L23" s="33">
        <f>STDEV($G$2:G23)*252^0.5</f>
        <v>0.35687071109203866</v>
      </c>
    </row>
    <row r="24" spans="1:12" s="4" customFormat="1" outlineLevel="1">
      <c r="A24" s="13">
        <v>45322</v>
      </c>
      <c r="B24" s="23">
        <v>47476839.770000003</v>
      </c>
      <c r="C24" s="24"/>
      <c r="D24" s="34">
        <f t="shared" si="0"/>
        <v>47476839.770000003</v>
      </c>
      <c r="E24" s="34">
        <f t="shared" si="4"/>
        <v>52252121.409999996</v>
      </c>
      <c r="F24" s="34">
        <f t="shared" si="2"/>
        <v>-1426152.8599999994</v>
      </c>
      <c r="G24" s="35">
        <f t="shared" si="3"/>
        <v>-2.9162895424218117E-2</v>
      </c>
      <c r="H24" s="34">
        <f>IF(MONTH(A24)=MONTH(A23),H23+F24,F24)</f>
        <v>-6834762.6399999931</v>
      </c>
      <c r="I24" s="35">
        <f>1+G24</f>
        <v>0.97083710457578187</v>
      </c>
      <c r="J24" s="35">
        <f>PRODUCT($I$2:I24)-1</f>
        <v>-0.13062637751487405</v>
      </c>
      <c r="K24" s="35">
        <f>AVERAGE($G$2:G24)*252</f>
        <v>-1.4664731041081323</v>
      </c>
      <c r="L24" s="35">
        <f>STDEV($G$2:G24)*252^0.5</f>
        <v>0.35790126167428499</v>
      </c>
    </row>
    <row r="25" spans="1:12" outlineLevel="1">
      <c r="A25" s="12">
        <v>45323</v>
      </c>
      <c r="B25" s="21">
        <v>48246638.729999997</v>
      </c>
      <c r="D25" s="32">
        <f t="shared" si="0"/>
        <v>48246638.729999997</v>
      </c>
      <c r="E25" s="32">
        <f t="shared" si="4"/>
        <v>47476839.770000003</v>
      </c>
      <c r="F25" s="32">
        <f t="shared" si="2"/>
        <v>769798.95999999344</v>
      </c>
      <c r="G25" s="33">
        <f t="shared" si="3"/>
        <v>1.6214199675657844E-2</v>
      </c>
      <c r="H25" s="32">
        <f>IF(MONTH(A25)=MONTH(A24),H24+F25,F25)</f>
        <v>769798.95999999344</v>
      </c>
      <c r="I25" s="33">
        <f>1+G25</f>
        <v>1.0162141996756577</v>
      </c>
      <c r="J25" s="33">
        <f>PRODUCT($I$2:I25)-1</f>
        <v>-0.11653018000715032</v>
      </c>
      <c r="K25" s="33">
        <f>AVERAGE($G$2:G25)*252</f>
        <v>-1.2351209615092194</v>
      </c>
      <c r="L25" s="33">
        <f>STDEV($G$2:G25)*252^0.5</f>
        <v>0.35724157752056585</v>
      </c>
    </row>
    <row r="26" spans="1:12" outlineLevel="1">
      <c r="A26" s="12">
        <v>45324</v>
      </c>
      <c r="B26" s="21">
        <v>48037651.530000001</v>
      </c>
      <c r="D26" s="32">
        <f t="shared" si="0"/>
        <v>48037651.530000001</v>
      </c>
      <c r="E26" s="32">
        <f t="shared" si="4"/>
        <v>47476839.770000003</v>
      </c>
      <c r="F26" s="32">
        <f t="shared" si="2"/>
        <v>-208987.19999999553</v>
      </c>
      <c r="G26" s="33">
        <f t="shared" si="3"/>
        <v>-4.3316426905828419E-3</v>
      </c>
      <c r="H26" s="32">
        <f>IF(MONTH(A26)=MONTH(A25),H25+F26,F26)</f>
        <v>560811.75999999791</v>
      </c>
      <c r="I26" s="33">
        <f>1+G26</f>
        <v>0.99566835730941716</v>
      </c>
      <c r="J26" s="33">
        <f>PRODUCT($I$2:I26)-1</f>
        <v>-0.12035705559527288</v>
      </c>
      <c r="K26" s="33">
        <f>AVERAGE($G$2:G26)*252</f>
        <v>-1.2293790813699255</v>
      </c>
      <c r="L26" s="33">
        <f>STDEV($G$2:G26)*252^0.5</f>
        <v>0.34972453602688941</v>
      </c>
    </row>
    <row r="27" spans="1:12" outlineLevel="1">
      <c r="A27" s="12">
        <v>45327</v>
      </c>
      <c r="B27" s="21">
        <v>46630686.350000001</v>
      </c>
      <c r="D27" s="32">
        <f t="shared" si="0"/>
        <v>46630686.350000001</v>
      </c>
      <c r="E27" s="32">
        <f t="shared" si="4"/>
        <v>47476839.770000003</v>
      </c>
      <c r="F27" s="32">
        <f t="shared" si="2"/>
        <v>-1406965.1799999997</v>
      </c>
      <c r="G27" s="33">
        <f t="shared" si="3"/>
        <v>-2.9288800247059033E-2</v>
      </c>
      <c r="H27" s="32">
        <f>IF(MONTH(A27)=MONTH(A26),H26+F27,F27)</f>
        <v>-846153.42000000179</v>
      </c>
      <c r="I27" s="33">
        <f>1+G27</f>
        <v>0.97071119975294096</v>
      </c>
      <c r="J27" s="33">
        <f>PRODUCT($I$2:I27)-1</f>
        <v>-0.14612074208267778</v>
      </c>
      <c r="K27" s="33">
        <f>AVERAGE($G$2:G27)*252</f>
        <v>-1.4659713344810392</v>
      </c>
      <c r="L27" s="33">
        <f>STDEV($G$2:G27)*252^0.5</f>
        <v>0.35098468874012761</v>
      </c>
    </row>
    <row r="28" spans="1:12" outlineLevel="1">
      <c r="A28" s="12">
        <v>45328</v>
      </c>
      <c r="B28" s="21">
        <v>47212915.240000002</v>
      </c>
      <c r="D28" s="32">
        <f t="shared" si="0"/>
        <v>47212915.240000002</v>
      </c>
      <c r="E28" s="32">
        <f t="shared" si="4"/>
        <v>47476839.770000003</v>
      </c>
      <c r="F28" s="32">
        <f t="shared" si="2"/>
        <v>582228.8900000006</v>
      </c>
      <c r="G28" s="33">
        <f t="shared" si="3"/>
        <v>1.2485960117119327E-2</v>
      </c>
      <c r="H28" s="32">
        <f>IF(MONTH(A28)=MONTH(A27),H27+F28,F28)</f>
        <v>-263924.53000000119</v>
      </c>
      <c r="I28" s="33">
        <f>1+G28</f>
        <v>1.0124859601171192</v>
      </c>
      <c r="J28" s="33">
        <f>PRODUCT($I$2:I28)-1</f>
        <v>-0.13545923972348672</v>
      </c>
      <c r="K28" s="33">
        <f>AVERAGE($G$2:G28)*252</f>
        <v>-1.2951404721108499</v>
      </c>
      <c r="L28" s="33">
        <f>STDEV($G$2:G28)*252^0.5</f>
        <v>0.34868170985843966</v>
      </c>
    </row>
    <row r="29" spans="1:12" outlineLevel="1">
      <c r="A29" s="12">
        <v>45329</v>
      </c>
      <c r="B29" s="21">
        <v>47460979.140000001</v>
      </c>
      <c r="D29" s="32">
        <f t="shared" si="0"/>
        <v>47460979.140000001</v>
      </c>
      <c r="E29" s="32">
        <f t="shared" si="4"/>
        <v>47476839.770000003</v>
      </c>
      <c r="F29" s="32">
        <f t="shared" si="2"/>
        <v>248063.89999999851</v>
      </c>
      <c r="G29" s="33">
        <f t="shared" si="3"/>
        <v>5.2541534183814251E-3</v>
      </c>
      <c r="H29" s="32">
        <f>IF(MONTH(A29)=MONTH(A28),H28+F29,F29)</f>
        <v>-15860.630000002682</v>
      </c>
      <c r="I29" s="33">
        <f>1+G29</f>
        <v>1.0052541534183814</v>
      </c>
      <c r="J29" s="33">
        <f>PRODUCT($I$2:I29)-1</f>
        <v>-0.13091680993254984</v>
      </c>
      <c r="K29" s="33">
        <f>AVERAGE($G$2:G29)*252</f>
        <v>-1.2015980744843153</v>
      </c>
      <c r="L29" s="33">
        <f>STDEV($G$2:G29)*252^0.5</f>
        <v>0.34358150927891018</v>
      </c>
    </row>
    <row r="30" spans="1:12" outlineLevel="1">
      <c r="A30" s="12">
        <v>45330</v>
      </c>
      <c r="B30" s="21">
        <v>46907861.990000002</v>
      </c>
      <c r="D30" s="32">
        <f t="shared" si="0"/>
        <v>46907861.990000002</v>
      </c>
      <c r="E30" s="32">
        <f t="shared" si="4"/>
        <v>47476839.770000003</v>
      </c>
      <c r="F30" s="32">
        <f t="shared" si="2"/>
        <v>-553117.14999999851</v>
      </c>
      <c r="G30" s="33">
        <f t="shared" si="3"/>
        <v>-1.165414536367693E-2</v>
      </c>
      <c r="H30" s="32">
        <f>IF(MONTH(A30)=MONTH(A29),H29+F30,F30)</f>
        <v>-568977.78000000119</v>
      </c>
      <c r="I30" s="33">
        <f>1+G30</f>
        <v>0.98834585463632307</v>
      </c>
      <c r="J30" s="33">
        <f>PRODUCT($I$2:I30)-1</f>
        <v>-0.14104523176272399</v>
      </c>
      <c r="K30" s="33">
        <f>AVERAGE($G$2:G30)*252</f>
        <v>-1.2614341626623247</v>
      </c>
      <c r="L30" s="33">
        <f>STDEV($G$2:G30)*252^0.5</f>
        <v>0.33800039900282752</v>
      </c>
    </row>
    <row r="31" spans="1:12" outlineLevel="1">
      <c r="A31" s="12">
        <v>45331</v>
      </c>
      <c r="B31" s="21">
        <v>46796069.75</v>
      </c>
      <c r="D31" s="32">
        <f t="shared" si="0"/>
        <v>46796069.75</v>
      </c>
      <c r="E31" s="32">
        <f t="shared" si="4"/>
        <v>47476839.770000003</v>
      </c>
      <c r="F31" s="32">
        <f t="shared" si="2"/>
        <v>-111792.24000000209</v>
      </c>
      <c r="G31" s="33">
        <f t="shared" si="3"/>
        <v>-2.3832303425774209E-3</v>
      </c>
      <c r="H31" s="32">
        <f>IF(MONTH(A31)=MONTH(A30),H30+F31,F31)</f>
        <v>-680770.02000000328</v>
      </c>
      <c r="I31" s="33">
        <f>1+G31</f>
        <v>0.99761676965742263</v>
      </c>
      <c r="J31" s="33">
        <f>PRODUCT($I$2:I31)-1</f>
        <v>-0.14309231882928852</v>
      </c>
      <c r="K31" s="33">
        <f>AVERAGE($G$2:G31)*252</f>
        <v>-1.2394054921178976</v>
      </c>
      <c r="L31" s="33">
        <f>STDEV($G$2:G31)*252^0.5</f>
        <v>0.33220864147976048</v>
      </c>
    </row>
    <row r="32" spans="1:12" outlineLevel="1">
      <c r="A32" s="12">
        <v>45334</v>
      </c>
      <c r="B32" s="21">
        <v>47189777.920000002</v>
      </c>
      <c r="D32" s="32">
        <f t="shared" ref="D32:D95" si="5">B32</f>
        <v>47189777.920000002</v>
      </c>
      <c r="E32" s="32">
        <f t="shared" si="4"/>
        <v>47476839.770000003</v>
      </c>
      <c r="F32" s="32">
        <f t="shared" si="2"/>
        <v>393708.17000000179</v>
      </c>
      <c r="G32" s="33">
        <f t="shared" si="3"/>
        <v>8.4132742792999583E-3</v>
      </c>
      <c r="H32" s="32">
        <f>IF(MONTH(A32)=MONTH(A31),H31+F32,F32)</f>
        <v>-287061.85000000149</v>
      </c>
      <c r="I32" s="33">
        <f>1+G32</f>
        <v>1.0084132742792999</v>
      </c>
      <c r="J32" s="33">
        <f>PRODUCT($I$2:I32)-1</f>
        <v>-0.13588291947556042</v>
      </c>
      <c r="K32" s="33">
        <f>AVERAGE($G$2:G32)*252</f>
        <v>-1.1310328917791399</v>
      </c>
      <c r="L32" s="33">
        <f>STDEV($G$2:G32)*252^0.5</f>
        <v>0.32882914028807742</v>
      </c>
    </row>
    <row r="33" spans="1:12" outlineLevel="1">
      <c r="A33" s="12">
        <v>45335</v>
      </c>
      <c r="B33" s="21">
        <v>46141381.909999996</v>
      </c>
      <c r="D33" s="32">
        <f t="shared" si="5"/>
        <v>46141381.909999996</v>
      </c>
      <c r="E33" s="32">
        <f t="shared" si="4"/>
        <v>47476839.770000003</v>
      </c>
      <c r="F33" s="32">
        <f t="shared" ref="F33:F101" si="6">B33-C33-D32</f>
        <v>-1048396.0100000054</v>
      </c>
      <c r="G33" s="33">
        <f t="shared" ref="G33:G96" si="7">F33/B32</f>
        <v>-2.2216591308764636E-2</v>
      </c>
      <c r="H33" s="32">
        <f>IF(MONTH(A33)=MONTH(A32),H32+F33,F33)</f>
        <v>-1335457.8600000069</v>
      </c>
      <c r="I33" s="33">
        <f>1+G33</f>
        <v>0.97778340869123537</v>
      </c>
      <c r="J33" s="33">
        <f>PRODUCT($I$2:I33)-1</f>
        <v>-0.15508065549649475</v>
      </c>
      <c r="K33" s="33">
        <f>AVERAGE($G$2:G33)*252</f>
        <v>-1.270643770467563</v>
      </c>
      <c r="L33" s="33">
        <f>STDEV($G$2:G33)*252^0.5</f>
        <v>0.32728528339447138</v>
      </c>
    </row>
    <row r="34" spans="1:12" outlineLevel="1">
      <c r="A34" s="12">
        <v>45336</v>
      </c>
      <c r="B34" s="21">
        <v>47085244.189999998</v>
      </c>
      <c r="D34" s="32">
        <f t="shared" si="5"/>
        <v>47085244.189999998</v>
      </c>
      <c r="E34" s="32">
        <f t="shared" si="4"/>
        <v>47476839.770000003</v>
      </c>
      <c r="F34" s="32">
        <f t="shared" si="6"/>
        <v>943862.28000000119</v>
      </c>
      <c r="G34" s="33">
        <f t="shared" si="7"/>
        <v>2.0455873684950093E-2</v>
      </c>
      <c r="H34" s="32">
        <f>IF(MONTH(A34)=MONTH(A33),H33+F34,F34)</f>
        <v>-391595.58000000566</v>
      </c>
      <c r="I34" s="33">
        <f>1+G34</f>
        <v>1.0204558736849501</v>
      </c>
      <c r="J34" s="33">
        <f>PRODUCT($I$2:I34)-1</f>
        <v>-0.13779709211136026</v>
      </c>
      <c r="K34" s="33">
        <f>AVERAGE($G$2:G34)*252</f>
        <v>-1.0759309238289272</v>
      </c>
      <c r="L34" s="33">
        <f>STDEV($G$2:G34)*252^0.5</f>
        <v>0.32974702759110802</v>
      </c>
    </row>
    <row r="35" spans="1:12" outlineLevel="1">
      <c r="A35" s="12">
        <v>45337</v>
      </c>
      <c r="B35" s="21">
        <v>47621747.439999998</v>
      </c>
      <c r="D35" s="32">
        <f t="shared" si="5"/>
        <v>47621747.439999998</v>
      </c>
      <c r="E35" s="32">
        <f t="shared" si="4"/>
        <v>47476839.770000003</v>
      </c>
      <c r="F35" s="32">
        <f t="shared" si="6"/>
        <v>536503.25</v>
      </c>
      <c r="G35" s="33">
        <f t="shared" si="7"/>
        <v>1.1394296859438248E-2</v>
      </c>
      <c r="H35" s="32">
        <f>IF(MONTH(A35)=MONTH(A34),H34+F35,F35)</f>
        <v>144907.66999999434</v>
      </c>
      <c r="I35" s="33">
        <f>1+G35</f>
        <v>1.0113942968594383</v>
      </c>
      <c r="J35" s="33">
        <f>PRODUCT($I$2:I35)-1</f>
        <v>-0.12797289622580621</v>
      </c>
      <c r="K35" s="33">
        <f>AVERAGE($G$2:G35)*252</f>
        <v>-0.95983404934635774</v>
      </c>
      <c r="L35" s="33">
        <f>STDEV($G$2:G35)*252^0.5</f>
        <v>0.32750066468460132</v>
      </c>
    </row>
    <row r="36" spans="1:12" outlineLevel="1">
      <c r="A36" s="12">
        <v>45338</v>
      </c>
      <c r="B36" s="21">
        <v>47680147.380000003</v>
      </c>
      <c r="D36" s="32">
        <f t="shared" si="5"/>
        <v>47680147.380000003</v>
      </c>
      <c r="E36" s="32">
        <f t="shared" si="4"/>
        <v>47476839.770000003</v>
      </c>
      <c r="F36" s="32">
        <f t="shared" si="6"/>
        <v>58399.940000005066</v>
      </c>
      <c r="G36" s="33">
        <f t="shared" si="7"/>
        <v>1.2263292117447983E-3</v>
      </c>
      <c r="H36" s="32">
        <f>IF(MONTH(A36)=MONTH(A35),H35+F36,F36)</f>
        <v>203307.6099999994</v>
      </c>
      <c r="I36" s="33">
        <f>1+G36</f>
        <v>1.0012263292117447</v>
      </c>
      <c r="J36" s="33">
        <f>PRODUCT($I$2:I36)-1</f>
        <v>-0.12690350391501481</v>
      </c>
      <c r="K36" s="33">
        <f>AVERAGE($G$2:G36)*252</f>
        <v>-0.92358064904047077</v>
      </c>
      <c r="L36" s="33">
        <f>STDEV($G$2:G36)*252^0.5</f>
        <v>0.32293129284262106</v>
      </c>
    </row>
    <row r="37" spans="1:12" outlineLevel="1">
      <c r="A37" s="12">
        <v>45342</v>
      </c>
      <c r="B37" s="21">
        <v>47393133.289999999</v>
      </c>
      <c r="D37" s="32">
        <f t="shared" si="5"/>
        <v>47393133.289999999</v>
      </c>
      <c r="E37" s="32">
        <f t="shared" si="4"/>
        <v>47476839.770000003</v>
      </c>
      <c r="F37" s="32">
        <f t="shared" si="6"/>
        <v>-287014.09000000358</v>
      </c>
      <c r="G37" s="33">
        <f t="shared" si="7"/>
        <v>-6.0195722071193719E-3</v>
      </c>
      <c r="H37" s="32">
        <f>IF(MONTH(A37)=MONTH(A36),H36+F37,F37)</f>
        <v>-83706.480000004172</v>
      </c>
      <c r="I37" s="33">
        <f>1+G37</f>
        <v>0.99398042779288065</v>
      </c>
      <c r="J37" s="33">
        <f>PRODUCT($I$2:I37)-1</f>
        <v>-0.13215917131698129</v>
      </c>
      <c r="K37" s="33">
        <f>AVERAGE($G$2:G37)*252</f>
        <v>-0.94006263646140442</v>
      </c>
      <c r="L37" s="33">
        <f>STDEV($G$2:G37)*252^0.5</f>
        <v>0.31834551562032387</v>
      </c>
    </row>
    <row r="38" spans="1:12" outlineLevel="1">
      <c r="A38" s="12">
        <v>45343</v>
      </c>
      <c r="B38" s="11">
        <v>46880552.270000003</v>
      </c>
      <c r="D38" s="32">
        <f t="shared" si="5"/>
        <v>46880552.270000003</v>
      </c>
      <c r="E38" s="32">
        <f t="shared" si="4"/>
        <v>47476839.770000003</v>
      </c>
      <c r="F38" s="32">
        <f t="shared" si="6"/>
        <v>-512581.01999999583</v>
      </c>
      <c r="G38" s="33">
        <f t="shared" si="7"/>
        <v>-1.0815512383692744E-2</v>
      </c>
      <c r="H38" s="32">
        <f>IF(MONTH(A38)=MONTH(A37),H37+F38,F38)</f>
        <v>-596287.5</v>
      </c>
      <c r="I38" s="33">
        <f>1+G38</f>
        <v>0.98918448761630728</v>
      </c>
      <c r="J38" s="33">
        <f>PRODUCT($I$2:I38)-1</f>
        <v>-0.14154531454667663</v>
      </c>
      <c r="K38" s="33">
        <f>AVERAGE($G$2:G38)*252</f>
        <v>-0.98831794684597651</v>
      </c>
      <c r="L38" s="33">
        <f>STDEV($G$2:G38)*252^0.5</f>
        <v>0.31443704272184486</v>
      </c>
    </row>
    <row r="39" spans="1:12" outlineLevel="1">
      <c r="A39" s="12">
        <v>45344</v>
      </c>
      <c r="B39" s="11">
        <v>47876243.700000003</v>
      </c>
      <c r="D39" s="32">
        <f t="shared" si="5"/>
        <v>47876243.700000003</v>
      </c>
      <c r="E39" s="32">
        <f t="shared" si="4"/>
        <v>47476839.770000003</v>
      </c>
      <c r="F39" s="32">
        <f t="shared" si="6"/>
        <v>995691.4299999997</v>
      </c>
      <c r="G39" s="33">
        <f t="shared" si="7"/>
        <v>2.1238901458871393E-2</v>
      </c>
      <c r="H39" s="32">
        <f>IF(MONTH(A39)=MONTH(A38),H38+F39,F39)</f>
        <v>399403.9299999997</v>
      </c>
      <c r="I39" s="33">
        <f>1+G39</f>
        <v>1.0212389014588714</v>
      </c>
      <c r="J39" s="33">
        <f>PRODUCT($I$2:I39)-1</f>
        <v>-0.12331268007542706</v>
      </c>
      <c r="K39" s="33">
        <f>AVERAGE($G$2:G39)*252</f>
        <v>-0.82146212804383012</v>
      </c>
      <c r="L39" s="33">
        <f>STDEV($G$2:G39)*252^0.5</f>
        <v>0.31685438227442214</v>
      </c>
    </row>
    <row r="40" spans="1:12" outlineLevel="1">
      <c r="A40" s="12">
        <v>45345</v>
      </c>
      <c r="B40" s="11">
        <v>47835194.93</v>
      </c>
      <c r="D40" s="32">
        <f t="shared" si="5"/>
        <v>47835194.93</v>
      </c>
      <c r="E40" s="32">
        <f t="shared" si="4"/>
        <v>47476839.770000003</v>
      </c>
      <c r="F40" s="32">
        <f t="shared" si="6"/>
        <v>-41048.770000003278</v>
      </c>
      <c r="G40" s="33">
        <f t="shared" si="7"/>
        <v>-8.5739328793673253E-4</v>
      </c>
      <c r="H40" s="32">
        <f>IF(MONTH(A40)=MONTH(A39),H39+F40,F40)</f>
        <v>358355.15999999642</v>
      </c>
      <c r="I40" s="33">
        <f>1+G40</f>
        <v>0.99914260671206323</v>
      </c>
      <c r="J40" s="33">
        <f>PRODUCT($I$2:I40)-1</f>
        <v>-0.12406434589914972</v>
      </c>
      <c r="K40" s="33">
        <f>AVERAGE($G$2:G40)*252</f>
        <v>-0.80593907626219474</v>
      </c>
      <c r="L40" s="33">
        <f>STDEV($G$2:G40)*252^0.5</f>
        <v>0.3127170820092573</v>
      </c>
    </row>
    <row r="41" spans="1:12" outlineLevel="1">
      <c r="A41" s="12">
        <v>45348</v>
      </c>
      <c r="B41" s="11">
        <v>47332227.159999996</v>
      </c>
      <c r="D41" s="32">
        <f t="shared" si="5"/>
        <v>47332227.159999996</v>
      </c>
      <c r="E41" s="32">
        <f t="shared" si="4"/>
        <v>47476839.770000003</v>
      </c>
      <c r="F41" s="32">
        <f t="shared" si="6"/>
        <v>-502967.77000000328</v>
      </c>
      <c r="G41" s="33">
        <f t="shared" si="7"/>
        <v>-1.0514596433358848E-2</v>
      </c>
      <c r="H41" s="32">
        <f>IF(MONTH(A41)=MONTH(A40),H40+F41,F41)</f>
        <v>-144612.61000000685</v>
      </c>
      <c r="I41" s="33">
        <f>1+G41</f>
        <v>0.98948540356664116</v>
      </c>
      <c r="J41" s="33">
        <f>PRODUCT($I$2:I41)-1</f>
        <v>-0.13327445580361041</v>
      </c>
      <c r="K41" s="33">
        <f>AVERAGE($G$2:G41)*252</f>
        <v>-0.85203255688580071</v>
      </c>
      <c r="L41" s="33">
        <f>STDEV($G$2:G41)*252^0.5</f>
        <v>0.30922762877898996</v>
      </c>
    </row>
    <row r="42" spans="1:12" outlineLevel="1">
      <c r="A42" s="12">
        <v>45349</v>
      </c>
      <c r="B42" s="11">
        <v>47229623.490000002</v>
      </c>
      <c r="D42" s="32">
        <f t="shared" si="5"/>
        <v>47229623.490000002</v>
      </c>
      <c r="E42" s="32">
        <f t="shared" si="4"/>
        <v>47476839.770000003</v>
      </c>
      <c r="F42" s="32">
        <f t="shared" si="6"/>
        <v>-102603.66999999434</v>
      </c>
      <c r="G42" s="33">
        <f t="shared" si="7"/>
        <v>-2.1677338286482258E-3</v>
      </c>
      <c r="H42" s="32">
        <f>IF(MONTH(A42)=MONTH(A41),H41+F42,F42)</f>
        <v>-247216.28000000119</v>
      </c>
      <c r="I42" s="33">
        <f>1+G42</f>
        <v>0.99783226617135179</v>
      </c>
      <c r="J42" s="33">
        <f>PRODUCT($I$2:I42)-1</f>
        <v>-0.13515328608591848</v>
      </c>
      <c r="K42" s="33">
        <f>AVERAGE($G$2:G42)*252</f>
        <v>-0.84457490732320439</v>
      </c>
      <c r="L42" s="33">
        <f>STDEV($G$2:G42)*252^0.5</f>
        <v>0.3053526354275648</v>
      </c>
    </row>
    <row r="43" spans="1:12" outlineLevel="1">
      <c r="A43" s="12">
        <v>45350</v>
      </c>
      <c r="B43" s="11">
        <v>46894324.420000002</v>
      </c>
      <c r="D43" s="32">
        <f t="shared" si="5"/>
        <v>46894324.420000002</v>
      </c>
      <c r="E43" s="32">
        <f t="shared" si="4"/>
        <v>47476839.770000003</v>
      </c>
      <c r="F43" s="32">
        <f t="shared" si="6"/>
        <v>-335299.0700000003</v>
      </c>
      <c r="G43" s="33">
        <f t="shared" si="7"/>
        <v>-7.0993381954652605E-3</v>
      </c>
      <c r="H43" s="32">
        <f>IF(MONTH(A43)=MONTH(A42),H42+F43,F43)</f>
        <v>-582515.35000000149</v>
      </c>
      <c r="I43" s="33">
        <f>1+G43</f>
        <v>0.99290066180453473</v>
      </c>
      <c r="J43" s="33">
        <f>PRODUCT($I$2:I43)-1</f>
        <v>-0.14129312539523131</v>
      </c>
      <c r="K43" s="33">
        <f>AVERAGE($G$2:G43)*252</f>
        <v>-0.86706201013115791</v>
      </c>
      <c r="L43" s="33">
        <f>STDEV($G$2:G43)*252^0.5</f>
        <v>0.30174551904254532</v>
      </c>
    </row>
    <row r="44" spans="1:12" s="4" customFormat="1" outlineLevel="1">
      <c r="A44" s="13">
        <v>45351</v>
      </c>
      <c r="B44" s="25">
        <v>47170258.159999996</v>
      </c>
      <c r="C44" s="24"/>
      <c r="D44" s="34">
        <f t="shared" si="5"/>
        <v>47170258.159999996</v>
      </c>
      <c r="E44" s="34">
        <f t="shared" si="4"/>
        <v>47476839.770000003</v>
      </c>
      <c r="F44" s="34">
        <f t="shared" si="6"/>
        <v>275933.73999999464</v>
      </c>
      <c r="G44" s="35">
        <f t="shared" si="7"/>
        <v>5.8841606828290592E-3</v>
      </c>
      <c r="H44" s="34">
        <f>IF(MONTH(A44)=MONTH(A43),H43+F44,F44)</f>
        <v>-306581.61000000685</v>
      </c>
      <c r="I44" s="35">
        <f>1+G44</f>
        <v>1.005884160682829</v>
      </c>
      <c r="J44" s="35">
        <f>PRODUCT($I$2:I44)-1</f>
        <v>-0.13624035616560692</v>
      </c>
      <c r="K44" s="35">
        <f>AVERAGE($G$2:G44)*252</f>
        <v>-0.81241385891710938</v>
      </c>
      <c r="L44" s="35">
        <f>STDEV($G$2:G44)*252^0.5</f>
        <v>0.29898508357874609</v>
      </c>
    </row>
    <row r="45" spans="1:12" outlineLevel="1">
      <c r="A45" s="12">
        <v>45352</v>
      </c>
      <c r="B45" s="11">
        <v>48906863.399999999</v>
      </c>
      <c r="D45" s="32">
        <f t="shared" si="5"/>
        <v>48906863.399999999</v>
      </c>
      <c r="E45" s="32">
        <f t="shared" si="4"/>
        <v>47170258.159999996</v>
      </c>
      <c r="F45" s="32">
        <f t="shared" si="6"/>
        <v>1736605.2400000021</v>
      </c>
      <c r="G45" s="33">
        <f t="shared" si="7"/>
        <v>3.6815682333335827E-2</v>
      </c>
      <c r="H45" s="32">
        <f>IF(MONTH(A45)=MONTH(A44),H44+F45,F45)</f>
        <v>1736605.2400000021</v>
      </c>
      <c r="I45" s="33">
        <f>1+G45</f>
        <v>1.0368156823333359</v>
      </c>
      <c r="J45" s="33">
        <f>PRODUCT($I$2:I45)-1</f>
        <v>-0.10444045550584458</v>
      </c>
      <c r="K45" s="33">
        <f>AVERAGE($G$2:G45)*252</f>
        <v>-0.58309645421443357</v>
      </c>
      <c r="L45" s="33">
        <f>STDEV($G$2:G45)*252^0.5</f>
        <v>0.31063637840125774</v>
      </c>
    </row>
    <row r="46" spans="1:12" outlineLevel="1">
      <c r="A46" s="12">
        <v>45355</v>
      </c>
      <c r="B46" s="11">
        <v>49379483.840000004</v>
      </c>
      <c r="D46" s="32">
        <f t="shared" si="5"/>
        <v>49379483.840000004</v>
      </c>
      <c r="E46" s="32">
        <f t="shared" si="4"/>
        <v>47170258.159999996</v>
      </c>
      <c r="F46" s="32">
        <f t="shared" si="6"/>
        <v>472620.44000000507</v>
      </c>
      <c r="G46" s="33">
        <f t="shared" si="7"/>
        <v>9.6636833185259046E-3</v>
      </c>
      <c r="H46" s="32">
        <f>IF(MONTH(A46)=MONTH(A45),H45+F46,F46)</f>
        <v>2209225.6800000072</v>
      </c>
      <c r="I46" s="33">
        <f>1+G46</f>
        <v>1.009663683318526</v>
      </c>
      <c r="J46" s="33">
        <f>PRODUCT($I$2:I46)-1</f>
        <v>-9.5786051674969674E-2</v>
      </c>
      <c r="K46" s="33">
        <f>AVERAGE($G$2:G46)*252</f>
        <v>-0.51602212864814556</v>
      </c>
      <c r="L46" s="33">
        <f>STDEV($G$2:G46)*252^0.5</f>
        <v>0.30839143787868839</v>
      </c>
    </row>
    <row r="47" spans="1:12" outlineLevel="1">
      <c r="A47" s="12">
        <v>45356</v>
      </c>
      <c r="B47" s="11">
        <v>48483921.960000001</v>
      </c>
      <c r="D47" s="32">
        <f t="shared" si="5"/>
        <v>48483921.960000001</v>
      </c>
      <c r="E47" s="32">
        <f t="shared" si="4"/>
        <v>47170258.159999996</v>
      </c>
      <c r="F47" s="32">
        <f t="shared" si="6"/>
        <v>-895561.88000000268</v>
      </c>
      <c r="G47" s="33">
        <f t="shared" si="7"/>
        <v>-1.8136315132450818E-2</v>
      </c>
      <c r="H47" s="32">
        <f>IF(MONTH(A47)=MONTH(A46),H46+F47,F47)</f>
        <v>1313663.8000000045</v>
      </c>
      <c r="I47" s="33">
        <f>1+G47</f>
        <v>0.98186368486754916</v>
      </c>
      <c r="J47" s="33">
        <f>PRODUCT($I$2:I47)-1</f>
        <v>-0.11218516078895002</v>
      </c>
      <c r="K47" s="33">
        <f>AVERAGE($G$2:G47)*252</f>
        <v>-0.60415972179443822</v>
      </c>
      <c r="L47" s="33">
        <f>STDEV($G$2:G47)*252^0.5</f>
        <v>0.30726184195833861</v>
      </c>
    </row>
    <row r="48" spans="1:12" outlineLevel="1">
      <c r="A48" s="12">
        <v>45357</v>
      </c>
      <c r="B48" s="11">
        <v>49791704.299999997</v>
      </c>
      <c r="D48" s="32">
        <f t="shared" si="5"/>
        <v>49791704.299999997</v>
      </c>
      <c r="E48" s="32">
        <f t="shared" si="4"/>
        <v>47170258.159999996</v>
      </c>
      <c r="F48" s="32">
        <f t="shared" si="6"/>
        <v>1307782.3399999961</v>
      </c>
      <c r="G48" s="33">
        <f t="shared" si="7"/>
        <v>2.6973526215122143E-2</v>
      </c>
      <c r="H48" s="32">
        <f>IF(MONTH(A48)=MONTH(A47),H47+F48,F48)</f>
        <v>2621446.1400000006</v>
      </c>
      <c r="I48" s="33">
        <f>1+G48</f>
        <v>1.0269735262151221</v>
      </c>
      <c r="J48" s="33">
        <f>PRODUCT($I$2:I48)-1</f>
        <v>-8.8237663949316425E-2</v>
      </c>
      <c r="K48" s="33">
        <f>AVERAGE($G$2:G48)*252</f>
        <v>-0.44668124673049736</v>
      </c>
      <c r="L48" s="33">
        <f>STDEV($G$2:G48)*252^0.5</f>
        <v>0.31142053513588319</v>
      </c>
    </row>
    <row r="49" spans="1:12" outlineLevel="1">
      <c r="A49" s="12">
        <v>45358</v>
      </c>
      <c r="B49" s="11">
        <v>51137138.759999998</v>
      </c>
      <c r="D49" s="32">
        <f t="shared" si="5"/>
        <v>51137138.759999998</v>
      </c>
      <c r="E49" s="32">
        <f t="shared" si="4"/>
        <v>47170258.159999996</v>
      </c>
      <c r="F49" s="32">
        <f t="shared" si="6"/>
        <v>1345434.4600000009</v>
      </c>
      <c r="G49" s="33">
        <f t="shared" si="7"/>
        <v>2.7021257434644608E-2</v>
      </c>
      <c r="H49" s="32">
        <f>IF(MONTH(A49)=MONTH(A48),H48+F49,F49)</f>
        <v>3966880.6000000015</v>
      </c>
      <c r="I49" s="33">
        <f>1+G49</f>
        <v>1.0270212574346447</v>
      </c>
      <c r="J49" s="33">
        <f>PRODUCT($I$2:I49)-1</f>
        <v>-6.3600699147677853E-2</v>
      </c>
      <c r="K49" s="33">
        <f>AVERAGE($G$2:G49)*252</f>
        <v>-0.29551378589172778</v>
      </c>
      <c r="L49" s="33">
        <f>STDEV($G$2:G49)*252^0.5</f>
        <v>0.31507455132181372</v>
      </c>
    </row>
    <row r="50" spans="1:12" outlineLevel="1">
      <c r="A50" s="12">
        <v>45359</v>
      </c>
      <c r="B50" s="11">
        <v>50236332.710000001</v>
      </c>
      <c r="D50" s="32">
        <f t="shared" si="5"/>
        <v>50236332.710000001</v>
      </c>
      <c r="E50" s="32">
        <f t="shared" si="4"/>
        <v>47170258.159999996</v>
      </c>
      <c r="F50" s="32">
        <f t="shared" si="6"/>
        <v>-900806.04999999702</v>
      </c>
      <c r="G50" s="33">
        <f t="shared" si="7"/>
        <v>-1.7615495740340811E-2</v>
      </c>
      <c r="H50" s="32">
        <f>IF(MONTH(A50)=MONTH(A49),H49+F50,F50)</f>
        <v>3066074.5500000045</v>
      </c>
      <c r="I50" s="33">
        <f>1+G50</f>
        <v>0.98238450425965917</v>
      </c>
      <c r="J50" s="33">
        <f>PRODUCT($I$2:I50)-1</f>
        <v>-8.0095837043100082E-2</v>
      </c>
      <c r="K50" s="33">
        <f>AVERAGE($G$2:G50)*252</f>
        <v>-0.38007687039528198</v>
      </c>
      <c r="L50" s="33">
        <f>STDEV($G$2:G50)*252^0.5</f>
        <v>0.3139972333220481</v>
      </c>
    </row>
    <row r="51" spans="1:12" outlineLevel="1">
      <c r="A51" s="12">
        <v>45362</v>
      </c>
      <c r="B51" s="11">
        <v>48904590.479999997</v>
      </c>
      <c r="D51" s="32">
        <f t="shared" si="5"/>
        <v>48904590.479999997</v>
      </c>
      <c r="E51" s="32">
        <f t="shared" si="4"/>
        <v>47170258.159999996</v>
      </c>
      <c r="F51" s="32">
        <f t="shared" si="6"/>
        <v>-1331742.2300000042</v>
      </c>
      <c r="G51" s="33">
        <f t="shared" si="7"/>
        <v>-2.6509543156499334E-2</v>
      </c>
      <c r="H51" s="32">
        <f>IF(MONTH(A51)=MONTH(A50),H50+F51,F51)</f>
        <v>1734332.3200000003</v>
      </c>
      <c r="I51" s="33">
        <f>1+G51</f>
        <v>0.97349045684350066</v>
      </c>
      <c r="J51" s="33">
        <f>PRODUCT($I$2:I51)-1</f>
        <v>-0.10448207615084937</v>
      </c>
      <c r="K51" s="33">
        <f>AVERAGE($G$2:G51)*252</f>
        <v>-0.50608343049613314</v>
      </c>
      <c r="L51" s="33">
        <f>STDEV($G$2:G51)*252^0.5</f>
        <v>0.3158044691587939</v>
      </c>
    </row>
    <row r="52" spans="1:12" outlineLevel="1">
      <c r="A52" s="12">
        <v>45363</v>
      </c>
      <c r="B52" s="11">
        <v>50430912.140000001</v>
      </c>
      <c r="D52" s="32">
        <f t="shared" si="5"/>
        <v>50430912.140000001</v>
      </c>
      <c r="E52" s="32">
        <f t="shared" si="4"/>
        <v>47170258.159999996</v>
      </c>
      <c r="F52" s="32">
        <f t="shared" si="6"/>
        <v>1526321.6600000039</v>
      </c>
      <c r="G52" s="33">
        <f t="shared" si="7"/>
        <v>3.1210192029400754E-2</v>
      </c>
      <c r="H52" s="32">
        <f>IF(MONTH(A52)=MONTH(A51),H51+F52,F52)</f>
        <v>3260653.9800000042</v>
      </c>
      <c r="I52" s="33">
        <f>1+G52</f>
        <v>1.0312101920294008</v>
      </c>
      <c r="J52" s="33">
        <f>PRODUCT($I$2:I52)-1</f>
        <v>-7.6532789781747046E-2</v>
      </c>
      <c r="K52" s="33">
        <f>AVERAGE($G$2:G52)*252</f>
        <v>-0.34194515947838555</v>
      </c>
      <c r="L52" s="33">
        <f>STDEV($G$2:G52)*252^0.5</f>
        <v>0.32123236762853324</v>
      </c>
    </row>
    <row r="53" spans="1:12" outlineLevel="1">
      <c r="A53" s="12">
        <v>45364</v>
      </c>
      <c r="B53" s="11">
        <v>49284299.43</v>
      </c>
      <c r="D53" s="32">
        <f t="shared" si="5"/>
        <v>49284299.43</v>
      </c>
      <c r="E53" s="32">
        <f t="shared" si="4"/>
        <v>47170258.159999996</v>
      </c>
      <c r="F53" s="32">
        <f t="shared" si="6"/>
        <v>-1146612.7100000009</v>
      </c>
      <c r="G53" s="33">
        <f t="shared" si="7"/>
        <v>-2.2736307184310248E-2</v>
      </c>
      <c r="H53" s="32">
        <f>IF(MONTH(A53)=MONTH(A52),H52+F53,F53)</f>
        <v>2114041.2700000033</v>
      </c>
      <c r="I53" s="33">
        <f>1+G53</f>
        <v>0.9772636928156897</v>
      </c>
      <c r="J53" s="33">
        <f>PRODUCT($I$2:I53)-1</f>
        <v>-9.7529023947907301E-2</v>
      </c>
      <c r="K53" s="33">
        <f>AVERAGE($G$2:G53)*252</f>
        <v>-0.44555293353545855</v>
      </c>
      <c r="L53" s="33">
        <f>STDEV($G$2:G53)*252^0.5</f>
        <v>0.32153066146917064</v>
      </c>
    </row>
    <row r="54" spans="1:12" outlineLevel="1">
      <c r="A54" s="12">
        <v>45365</v>
      </c>
      <c r="B54" s="11">
        <v>48450129.340000004</v>
      </c>
      <c r="D54" s="32">
        <f t="shared" si="5"/>
        <v>48450129.340000004</v>
      </c>
      <c r="E54" s="32">
        <f t="shared" si="4"/>
        <v>47170258.159999996</v>
      </c>
      <c r="F54" s="32">
        <f t="shared" si="6"/>
        <v>-834170.08999999613</v>
      </c>
      <c r="G54" s="33">
        <f t="shared" si="7"/>
        <v>-1.6925676120947877E-2</v>
      </c>
      <c r="H54" s="32">
        <f>IF(MONTH(A54)=MONTH(A53),H53+F54,F54)</f>
        <v>1279871.1800000072</v>
      </c>
      <c r="I54" s="33">
        <f>1+G54</f>
        <v>0.98307432387905214</v>
      </c>
      <c r="J54" s="33">
        <f>PRODUCT($I$2:I54)-1</f>
        <v>-0.11280395539712074</v>
      </c>
      <c r="K54" s="33">
        <f>AVERAGE($G$2:G54)*252</f>
        <v>-0.5176230740815605</v>
      </c>
      <c r="L54" s="33">
        <f>STDEV($G$2:G54)*252^0.5</f>
        <v>0.32013475683602932</v>
      </c>
    </row>
    <row r="55" spans="1:12" outlineLevel="1">
      <c r="A55" s="12">
        <v>45366</v>
      </c>
      <c r="B55" s="11">
        <v>47620728.399999999</v>
      </c>
      <c r="D55" s="32">
        <f t="shared" si="5"/>
        <v>47620728.399999999</v>
      </c>
      <c r="E55" s="32">
        <f t="shared" si="4"/>
        <v>47170258.159999996</v>
      </c>
      <c r="F55" s="32">
        <f t="shared" si="6"/>
        <v>-829400.94000000507</v>
      </c>
      <c r="G55" s="33">
        <f t="shared" si="7"/>
        <v>-1.7118652752806149E-2</v>
      </c>
      <c r="H55" s="32">
        <f>IF(MONTH(A55)=MONTH(A54),H54+F55,F55)</f>
        <v>450470.24000000209</v>
      </c>
      <c r="I55" s="33">
        <f>1+G55</f>
        <v>0.98288134724719389</v>
      </c>
      <c r="J55" s="33">
        <f>PRODUCT($I$2:I55)-1</f>
        <v>-0.12799155640834048</v>
      </c>
      <c r="K55" s="33">
        <f>AVERAGE($G$2:G55)*252</f>
        <v>-0.58792450777833072</v>
      </c>
      <c r="L55" s="33">
        <f>STDEV($G$2:G55)*252^0.5</f>
        <v>0.31876577913754472</v>
      </c>
    </row>
    <row r="56" spans="1:12" outlineLevel="1">
      <c r="A56" s="12">
        <v>45369</v>
      </c>
      <c r="B56" s="11">
        <v>48230813.75</v>
      </c>
      <c r="D56" s="32">
        <f t="shared" si="5"/>
        <v>48230813.75</v>
      </c>
      <c r="E56" s="32">
        <f t="shared" si="4"/>
        <v>47170258.159999996</v>
      </c>
      <c r="F56" s="32">
        <f t="shared" si="6"/>
        <v>610085.35000000149</v>
      </c>
      <c r="G56" s="33">
        <f t="shared" si="7"/>
        <v>1.2811340155813356E-2</v>
      </c>
      <c r="H56" s="32">
        <f>IF(MONTH(A56)=MONTH(A55),H55+F56,F56)</f>
        <v>1060555.5900000036</v>
      </c>
      <c r="I56" s="33">
        <f>1+G56</f>
        <v>1.0128113401558134</v>
      </c>
      <c r="J56" s="33">
        <f>PRODUCT($I$2:I56)-1</f>
        <v>-0.11681995961874625</v>
      </c>
      <c r="K56" s="33">
        <f>AVERAGE($G$2:G56)*252</f>
        <v>-0.51853574001390723</v>
      </c>
      <c r="L56" s="33">
        <f>STDEV($G$2:G56)*252^0.5</f>
        <v>0.31745987886827004</v>
      </c>
    </row>
    <row r="57" spans="1:12" outlineLevel="1">
      <c r="A57" s="12">
        <v>45370</v>
      </c>
      <c r="B57" s="11">
        <v>48570528.859999999</v>
      </c>
      <c r="D57" s="32">
        <f t="shared" si="5"/>
        <v>48570528.859999999</v>
      </c>
      <c r="E57" s="32">
        <f t="shared" si="4"/>
        <v>47170258.159999996</v>
      </c>
      <c r="F57" s="32">
        <f t="shared" si="6"/>
        <v>339715.1099999994</v>
      </c>
      <c r="G57" s="33">
        <f t="shared" si="7"/>
        <v>7.0435284745739837E-3</v>
      </c>
      <c r="H57" s="32">
        <f>IF(MONTH(A57)=MONTH(A56),H56+F57,F57)</f>
        <v>1400270.700000003</v>
      </c>
      <c r="I57" s="33">
        <f>1+G57</f>
        <v>1.007043528474574</v>
      </c>
      <c r="J57" s="33">
        <f>PRODUCT($I$2:I57)-1</f>
        <v>-0.1105992558561455</v>
      </c>
      <c r="K57" s="33">
        <f>AVERAGE($G$2:G57)*252</f>
        <v>-0.47758029509236155</v>
      </c>
      <c r="L57" s="33">
        <f>STDEV($G$2:G57)*252^0.5</f>
        <v>0.31515256793109192</v>
      </c>
    </row>
    <row r="58" spans="1:12" outlineLevel="1">
      <c r="A58" s="12">
        <v>45371</v>
      </c>
      <c r="B58" s="11">
        <v>50644289.619999997</v>
      </c>
      <c r="D58" s="32">
        <f t="shared" si="5"/>
        <v>50644289.619999997</v>
      </c>
      <c r="E58" s="32">
        <f t="shared" si="4"/>
        <v>47170258.159999996</v>
      </c>
      <c r="F58" s="32">
        <f t="shared" si="6"/>
        <v>2073760.7599999979</v>
      </c>
      <c r="G58" s="33">
        <f t="shared" si="7"/>
        <v>4.269586534619417E-2</v>
      </c>
      <c r="H58" s="32">
        <f>IF(MONTH(A58)=MONTH(A57),H57+F58,F58)</f>
        <v>3474031.4600000009</v>
      </c>
      <c r="I58" s="33">
        <f>1+G58</f>
        <v>1.0426958653461942</v>
      </c>
      <c r="J58" s="33">
        <f>PRODUCT($I$2:I58)-1</f>
        <v>-7.2625521445374597E-2</v>
      </c>
      <c r="K58" s="33">
        <f>AVERAGE($G$2:G58)*252</f>
        <v>-0.28044102557774242</v>
      </c>
      <c r="L58" s="33">
        <f>STDEV($G$2:G58)*252^0.5</f>
        <v>0.32609537165198749</v>
      </c>
    </row>
    <row r="59" spans="1:12" outlineLevel="1">
      <c r="A59" s="12">
        <v>45372</v>
      </c>
      <c r="B59" s="11">
        <v>52077532</v>
      </c>
      <c r="D59" s="32">
        <f t="shared" si="5"/>
        <v>52077532</v>
      </c>
      <c r="E59" s="32">
        <f t="shared" si="4"/>
        <v>47170258.159999996</v>
      </c>
      <c r="F59" s="32">
        <f t="shared" si="6"/>
        <v>1433242.3800000027</v>
      </c>
      <c r="G59" s="33">
        <f t="shared" si="7"/>
        <v>2.8300177389278636E-2</v>
      </c>
      <c r="H59" s="32">
        <f>IF(MONTH(A59)=MONTH(A58),H58+F59,F59)</f>
        <v>4907273.8400000036</v>
      </c>
      <c r="I59" s="33">
        <f>1+G59</f>
        <v>1.0283001773892786</v>
      </c>
      <c r="J59" s="33">
        <f>PRODUCT($I$2:I59)-1</f>
        <v>-4.6380659195988994E-2</v>
      </c>
      <c r="K59" s="33">
        <f>AVERAGE($G$2:G59)*252</f>
        <v>-0.15264644406608796</v>
      </c>
      <c r="L59" s="33">
        <f>STDEV($G$2:G59)*252^0.5</f>
        <v>0.3289854648255357</v>
      </c>
    </row>
    <row r="60" spans="1:12" outlineLevel="1">
      <c r="A60" s="12">
        <v>45373</v>
      </c>
      <c r="B60" s="11">
        <v>51833231.240000002</v>
      </c>
      <c r="D60" s="32">
        <f t="shared" si="5"/>
        <v>51833231.240000002</v>
      </c>
      <c r="E60" s="32">
        <f t="shared" si="4"/>
        <v>47170258.159999996</v>
      </c>
      <c r="F60" s="32">
        <f t="shared" si="6"/>
        <v>-244300.75999999791</v>
      </c>
      <c r="G60" s="33">
        <f t="shared" si="7"/>
        <v>-4.6910971126665124E-3</v>
      </c>
      <c r="H60" s="32">
        <f>IF(MONTH(A60)=MONTH(A59),H59+F60,F60)</f>
        <v>4662973.0800000057</v>
      </c>
      <c r="I60" s="33">
        <f>1+G60</f>
        <v>0.99530890288733354</v>
      </c>
      <c r="J60" s="33">
        <f>PRODUCT($I$2:I60)-1</f>
        <v>-5.0854180132217541E-2</v>
      </c>
      <c r="K60" s="33">
        <f>AVERAGE($G$2:G60)*252</f>
        <v>-0.17009576658008582</v>
      </c>
      <c r="L60" s="33">
        <f>STDEV($G$2:G60)*252^0.5</f>
        <v>0.32624632341266369</v>
      </c>
    </row>
    <row r="61" spans="1:12" outlineLevel="1">
      <c r="A61" s="12">
        <v>45376</v>
      </c>
      <c r="B61" s="11">
        <v>54501565.909999996</v>
      </c>
      <c r="C61" s="22">
        <v>2914000</v>
      </c>
      <c r="D61" s="32">
        <f t="shared" si="5"/>
        <v>54501565.909999996</v>
      </c>
      <c r="E61" s="32">
        <f t="shared" si="4"/>
        <v>47170258.159999996</v>
      </c>
      <c r="F61" s="32">
        <f t="shared" si="6"/>
        <v>-245665.33000000566</v>
      </c>
      <c r="G61" s="33">
        <f t="shared" si="7"/>
        <v>-4.7395333866514641E-3</v>
      </c>
      <c r="H61" s="32">
        <f>IF(MONTH(A61)=MONTH(A60),H60+F61,F61)</f>
        <v>4417307.75</v>
      </c>
      <c r="I61" s="33">
        <f>1+G61</f>
        <v>0.99526046661334855</v>
      </c>
      <c r="J61" s="33">
        <f>PRODUCT($I$2:I61)-1</f>
        <v>-5.5352688434281538E-2</v>
      </c>
      <c r="K61" s="33">
        <f>AVERAGE($G$2:G61)*252</f>
        <v>-0.18716687736102053</v>
      </c>
      <c r="L61" s="33">
        <f>STDEV($G$2:G61)*252^0.5</f>
        <v>0.32357694398756803</v>
      </c>
    </row>
    <row r="62" spans="1:12" outlineLevel="1">
      <c r="A62" s="12">
        <v>45377</v>
      </c>
      <c r="B62" s="11">
        <v>53988282.090000004</v>
      </c>
      <c r="D62" s="32">
        <f t="shared" si="5"/>
        <v>53988282.090000004</v>
      </c>
      <c r="E62" s="32">
        <f t="shared" si="4"/>
        <v>47170258.159999996</v>
      </c>
      <c r="F62" s="32">
        <f t="shared" si="6"/>
        <v>-513283.81999999285</v>
      </c>
      <c r="G62" s="33">
        <f t="shared" si="7"/>
        <v>-9.4177811486663189E-3</v>
      </c>
      <c r="H62" s="32">
        <f>IF(MONTH(A62)=MONTH(A61),H61+F62,F62)</f>
        <v>3904023.9300000072</v>
      </c>
      <c r="I62" s="33">
        <f>1+G62</f>
        <v>0.99058221885133368</v>
      </c>
      <c r="J62" s="33">
        <f>PRODUCT($I$2:I62)-1</f>
        <v>-6.424917007728348E-2</v>
      </c>
      <c r="K62" s="33">
        <f>AVERAGE($G$2:G62)*252</f>
        <v>-0.22300481132992042</v>
      </c>
      <c r="L62" s="33">
        <f>STDEV($G$2:G62)*252^0.5</f>
        <v>0.32135323363323626</v>
      </c>
    </row>
    <row r="63" spans="1:12" outlineLevel="1">
      <c r="A63" s="12">
        <v>45378</v>
      </c>
      <c r="B63" s="11">
        <v>54592656.039999999</v>
      </c>
      <c r="D63" s="32">
        <f t="shared" si="5"/>
        <v>54592656.039999999</v>
      </c>
      <c r="E63" s="32">
        <f t="shared" si="4"/>
        <v>47170258.159999996</v>
      </c>
      <c r="F63" s="32">
        <f t="shared" si="6"/>
        <v>604373.94999999553</v>
      </c>
      <c r="G63" s="33">
        <f t="shared" si="7"/>
        <v>1.1194539381573337E-2</v>
      </c>
      <c r="H63" s="32">
        <f>IF(MONTH(A63)=MONTH(A62),H62+F63,F63)</f>
        <v>4508397.8800000027</v>
      </c>
      <c r="I63" s="33">
        <f>1+G63</f>
        <v>1.0111945393815733</v>
      </c>
      <c r="J63" s="33">
        <f>PRODUCT($I$2:I63)-1</f>
        <v>-5.3773870560373749E-2</v>
      </c>
      <c r="K63" s="33">
        <f>AVERAGE($G$2:G63)*252</f>
        <v>-0.17390757366078494</v>
      </c>
      <c r="L63" s="33">
        <f>STDEV($G$2:G63)*252^0.5</f>
        <v>0.31963737800399067</v>
      </c>
    </row>
    <row r="64" spans="1:12" s="4" customFormat="1" outlineLevel="1">
      <c r="A64" s="13">
        <v>45379</v>
      </c>
      <c r="B64" s="25">
        <v>54958718.710000001</v>
      </c>
      <c r="C64" s="24"/>
      <c r="D64" s="34">
        <f t="shared" si="5"/>
        <v>54958718.710000001</v>
      </c>
      <c r="E64" s="34">
        <f t="shared" si="4"/>
        <v>47170258.159999996</v>
      </c>
      <c r="F64" s="34">
        <f t="shared" si="6"/>
        <v>366062.67000000179</v>
      </c>
      <c r="G64" s="35">
        <f t="shared" si="7"/>
        <v>6.705346406516436E-3</v>
      </c>
      <c r="H64" s="34">
        <f>IF(MONTH(A64)=MONTH(A63),H63+F64,F64)</f>
        <v>4874460.5500000045</v>
      </c>
      <c r="I64" s="35">
        <f>1+G64</f>
        <v>1.0067053464065165</v>
      </c>
      <c r="J64" s="35">
        <f>PRODUCT($I$2:I64)-1</f>
        <v>-4.7429096583583741E-2</v>
      </c>
      <c r="K64" s="35">
        <f>AVERAGE($G$2:G64)*252</f>
        <v>-0.14432575035756384</v>
      </c>
      <c r="L64" s="35">
        <f>STDEV($G$2:G64)*252^0.5</f>
        <v>0.31739400223608683</v>
      </c>
    </row>
    <row r="65" spans="1:12" outlineLevel="1">
      <c r="A65" s="12">
        <v>45383</v>
      </c>
      <c r="B65" s="11">
        <v>54694013.359999999</v>
      </c>
      <c r="D65" s="32">
        <f t="shared" si="5"/>
        <v>54694013.359999999</v>
      </c>
      <c r="E65" s="32">
        <f t="shared" si="4"/>
        <v>54958718.710000001</v>
      </c>
      <c r="F65" s="32">
        <f t="shared" si="6"/>
        <v>-264705.35000000149</v>
      </c>
      <c r="G65" s="33">
        <f t="shared" si="7"/>
        <v>-4.8164396152823169E-3</v>
      </c>
      <c r="H65" s="32">
        <f>IF(MONTH(A65)=MONTH(A64),H64+F65,F65)</f>
        <v>-264705.35000000149</v>
      </c>
      <c r="I65" s="33">
        <f>1+G65</f>
        <v>0.99518356038471767</v>
      </c>
      <c r="J65" s="33">
        <f>PRODUCT($I$2:I65)-1</f>
        <v>-5.2017096819163888E-2</v>
      </c>
      <c r="K65" s="33">
        <f>AVERAGE($G$2:G65)*252</f>
        <v>-0.16103539149340104</v>
      </c>
      <c r="L65" s="33">
        <f>STDEV($G$2:G65)*252^0.5</f>
        <v>0.31497751137530994</v>
      </c>
    </row>
    <row r="66" spans="1:12" outlineLevel="1">
      <c r="A66" s="12">
        <v>45384</v>
      </c>
      <c r="B66" s="11">
        <v>53680468.049999997</v>
      </c>
      <c r="D66" s="32">
        <f t="shared" si="5"/>
        <v>53680468.049999997</v>
      </c>
      <c r="E66" s="32">
        <f t="shared" si="4"/>
        <v>54958718.710000001</v>
      </c>
      <c r="F66" s="32">
        <f t="shared" si="6"/>
        <v>-1013545.3100000024</v>
      </c>
      <c r="G66" s="33">
        <f t="shared" si="7"/>
        <v>-1.8531192862530913E-2</v>
      </c>
      <c r="H66" s="32">
        <f>IF(MONTH(A66)=MONTH(A65),H65+F66,F66)</f>
        <v>-1278250.6600000039</v>
      </c>
      <c r="I66" s="33">
        <f>1+G66</f>
        <v>0.98146880713746909</v>
      </c>
      <c r="J66" s="33">
        <f>PRODUCT($I$2:I66)-1</f>
        <v>-6.9584350828389874E-2</v>
      </c>
      <c r="K66" s="33">
        <f>AVERAGE($G$2:G66)*252</f>
        <v>-0.2304019331836224</v>
      </c>
      <c r="L66" s="33">
        <f>STDEV($G$2:G66)*252^0.5</f>
        <v>0.3144865353543716</v>
      </c>
    </row>
    <row r="67" spans="1:12" outlineLevel="1">
      <c r="A67" s="12">
        <v>45385</v>
      </c>
      <c r="B67" s="11">
        <v>54398508.520000003</v>
      </c>
      <c r="D67" s="32">
        <f t="shared" si="5"/>
        <v>54398508.520000003</v>
      </c>
      <c r="E67" s="32">
        <f t="shared" si="4"/>
        <v>54958718.710000001</v>
      </c>
      <c r="F67" s="32">
        <f t="shared" si="6"/>
        <v>718040.47000000626</v>
      </c>
      <c r="G67" s="33">
        <f t="shared" si="7"/>
        <v>1.3376196148871066E-2</v>
      </c>
      <c r="H67" s="32">
        <f>IF(MONTH(A67)=MONTH(A66),H66+F67,F67)</f>
        <v>-560210.18999999762</v>
      </c>
      <c r="I67" s="33">
        <f>1+G67</f>
        <v>1.013376196148871</v>
      </c>
      <c r="J67" s="33">
        <f>PRODUCT($I$2:I67)-1</f>
        <v>-5.7138928605091288E-2</v>
      </c>
      <c r="K67" s="33">
        <f>AVERAGE($G$2:G67)*252</f>
        <v>-0.17583824586999919</v>
      </c>
      <c r="L67" s="33">
        <f>STDEV($G$2:G67)*252^0.5</f>
        <v>0.31330489441025533</v>
      </c>
    </row>
    <row r="68" spans="1:12" outlineLevel="1">
      <c r="A68" s="12">
        <v>45386</v>
      </c>
      <c r="B68" s="11">
        <v>51227159.189999998</v>
      </c>
      <c r="D68" s="32">
        <f t="shared" si="5"/>
        <v>51227159.189999998</v>
      </c>
      <c r="E68" s="32">
        <f t="shared" si="4"/>
        <v>54958718.710000001</v>
      </c>
      <c r="F68" s="32">
        <f t="shared" si="6"/>
        <v>-3171349.3300000057</v>
      </c>
      <c r="G68" s="33">
        <f t="shared" si="7"/>
        <v>-5.8298461047586188E-2</v>
      </c>
      <c r="H68" s="32">
        <f>IF(MONTH(A68)=MONTH(A67),H67+F68,F68)</f>
        <v>-3731559.5200000033</v>
      </c>
      <c r="I68" s="33">
        <f>1+G68</f>
        <v>0.94170153895241382</v>
      </c>
      <c r="J68" s="33">
        <f>PRODUCT($I$2:I68)-1</f>
        <v>-0.11210627804909279</v>
      </c>
      <c r="K68" s="33">
        <f>AVERAGE($G$2:G68)*252</f>
        <v>-0.39248561808077115</v>
      </c>
      <c r="L68" s="33">
        <f>STDEV($G$2:G68)*252^0.5</f>
        <v>0.33038117828314401</v>
      </c>
    </row>
    <row r="69" spans="1:12" outlineLevel="1">
      <c r="A69" s="12">
        <v>45387</v>
      </c>
      <c r="B69" s="11">
        <v>53255987.509999998</v>
      </c>
      <c r="D69" s="32">
        <f t="shared" si="5"/>
        <v>53255987.509999998</v>
      </c>
      <c r="E69" s="32">
        <f t="shared" si="4"/>
        <v>54958718.710000001</v>
      </c>
      <c r="F69" s="32">
        <f t="shared" si="6"/>
        <v>2028828.3200000003</v>
      </c>
      <c r="G69" s="33">
        <f t="shared" si="7"/>
        <v>3.9604544778193473E-2</v>
      </c>
      <c r="H69" s="32">
        <f>IF(MONTH(A69)=MONTH(A68),H68+F69,F69)</f>
        <v>-1702731.200000003</v>
      </c>
      <c r="I69" s="33">
        <f>1+G69</f>
        <v>1.0396045447781934</v>
      </c>
      <c r="J69" s="33">
        <f>PRODUCT($I$2:I69)-1</f>
        <v>-7.6941651379811238E-2</v>
      </c>
      <c r="K69" s="33">
        <f>AVERAGE($G$2:G69)*252</f>
        <v>-0.23994398716627807</v>
      </c>
      <c r="L69" s="33">
        <f>STDEV($G$2:G69)*252^0.5</f>
        <v>0.3373448021832115</v>
      </c>
    </row>
    <row r="70" spans="1:12" outlineLevel="1">
      <c r="A70" s="12">
        <v>45390</v>
      </c>
      <c r="B70" s="11">
        <v>53410125.670000002</v>
      </c>
      <c r="D70" s="32">
        <f t="shared" si="5"/>
        <v>53410125.670000002</v>
      </c>
      <c r="E70" s="32">
        <f t="shared" si="4"/>
        <v>54958718.710000001</v>
      </c>
      <c r="F70" s="32">
        <f t="shared" si="6"/>
        <v>154138.16000000387</v>
      </c>
      <c r="G70" s="33">
        <f t="shared" si="7"/>
        <v>2.8942878952542377E-3</v>
      </c>
      <c r="H70" s="32">
        <f>IF(MONTH(A70)=MONTH(A69),H69+F70,F70)</f>
        <v>-1548593.0399999991</v>
      </c>
      <c r="I70" s="33">
        <f>1+G70</f>
        <v>1.0028942878952543</v>
      </c>
      <c r="J70" s="33">
        <f>PRODUCT($I$2:I70)-1</f>
        <v>-7.4270054774786431E-2</v>
      </c>
      <c r="K70" s="33">
        <f>AVERAGE($G$2:G70)*252</f>
        <v>-0.22589609532902666</v>
      </c>
      <c r="L70" s="33">
        <f>STDEV($G$2:G70)*252^0.5</f>
        <v>0.33493581224774105</v>
      </c>
    </row>
    <row r="71" spans="1:12" outlineLevel="1">
      <c r="A71" s="12">
        <v>45391</v>
      </c>
      <c r="B71" s="11">
        <v>53587856.920000002</v>
      </c>
      <c r="D71" s="32">
        <f t="shared" si="5"/>
        <v>53587856.920000002</v>
      </c>
      <c r="E71" s="32">
        <f t="shared" si="4"/>
        <v>54958718.710000001</v>
      </c>
      <c r="F71" s="32">
        <f t="shared" si="6"/>
        <v>177731.25</v>
      </c>
      <c r="G71" s="33">
        <f t="shared" si="7"/>
        <v>3.3276695714616169E-3</v>
      </c>
      <c r="H71" s="32">
        <f>IF(MONTH(A71)=MONTH(A70),H70+F71,F71)</f>
        <v>-1370861.7899999991</v>
      </c>
      <c r="I71" s="33">
        <f>1+G71</f>
        <v>1.0033276695714617</v>
      </c>
      <c r="J71" s="33">
        <f>PRODUCT($I$2:I71)-1</f>
        <v>-7.1189531404669548E-2</v>
      </c>
      <c r="K71" s="33">
        <f>AVERAGE($G$2:G71)*252</f>
        <v>-0.21068939779563589</v>
      </c>
      <c r="L71" s="33">
        <f>STDEV($G$2:G71)*252^0.5</f>
        <v>0.33259646211369154</v>
      </c>
    </row>
    <row r="72" spans="1:12" outlineLevel="1">
      <c r="A72" s="12">
        <v>45392</v>
      </c>
      <c r="B72" s="11">
        <v>51021853.770000003</v>
      </c>
      <c r="D72" s="32">
        <f t="shared" si="5"/>
        <v>51021853.770000003</v>
      </c>
      <c r="E72" s="32">
        <f t="shared" si="4"/>
        <v>54958718.710000001</v>
      </c>
      <c r="F72" s="32">
        <f t="shared" si="6"/>
        <v>-2566003.1499999985</v>
      </c>
      <c r="G72" s="33">
        <f t="shared" si="7"/>
        <v>-4.788404122655477E-2</v>
      </c>
      <c r="H72" s="32">
        <f>IF(MONTH(A72)=MONTH(A71),H71+F72,F72)</f>
        <v>-3936864.9399999976</v>
      </c>
      <c r="I72" s="33">
        <f>1+G72</f>
        <v>0.95211595877344524</v>
      </c>
      <c r="J72" s="33">
        <f>PRODUCT($I$2:I72)-1</f>
        <v>-0.11566473017454404</v>
      </c>
      <c r="K72" s="33">
        <f>AVERAGE($G$2:G72)*252</f>
        <v>-0.37767656668713118</v>
      </c>
      <c r="L72" s="33">
        <f>STDEV($G$2:G72)*252^0.5</f>
        <v>0.3419013348398095</v>
      </c>
    </row>
    <row r="73" spans="1:12" outlineLevel="1">
      <c r="A73" s="12">
        <v>45393</v>
      </c>
      <c r="B73" s="11">
        <v>54085413.049999997</v>
      </c>
      <c r="D73" s="32">
        <f t="shared" si="5"/>
        <v>54085413.049999997</v>
      </c>
      <c r="E73" s="32">
        <f t="shared" si="4"/>
        <v>54958718.710000001</v>
      </c>
      <c r="F73" s="32">
        <f t="shared" si="6"/>
        <v>3063559.2799999937</v>
      </c>
      <c r="G73" s="33">
        <f t="shared" si="7"/>
        <v>6.0044060606071419E-2</v>
      </c>
      <c r="H73" s="32">
        <f>IF(MONTH(A73)=MONTH(A72),H72+F73,F73)</f>
        <v>-873305.66000000387</v>
      </c>
      <c r="I73" s="33">
        <f>1+G73</f>
        <v>1.0600440606060715</v>
      </c>
      <c r="J73" s="33">
        <f>PRODUCT($I$2:I73)-1</f>
        <v>-6.2565649637057796E-2</v>
      </c>
      <c r="K73" s="33">
        <f>AVERAGE($G$2:G73)*252</f>
        <v>-0.1622768466952266</v>
      </c>
      <c r="L73" s="33">
        <f>STDEV($G$2:G73)*252^0.5</f>
        <v>0.35847787913724732</v>
      </c>
    </row>
    <row r="74" spans="1:12" outlineLevel="1">
      <c r="A74" s="12">
        <v>45394</v>
      </c>
      <c r="B74" s="11">
        <v>49126001.969999999</v>
      </c>
      <c r="D74" s="32">
        <f t="shared" si="5"/>
        <v>49126001.969999999</v>
      </c>
      <c r="E74" s="32">
        <f t="shared" si="4"/>
        <v>54958718.710000001</v>
      </c>
      <c r="F74" s="32">
        <f t="shared" si="6"/>
        <v>-4959411.0799999982</v>
      </c>
      <c r="G74" s="33">
        <f t="shared" si="7"/>
        <v>-9.169590838504281E-2</v>
      </c>
      <c r="H74" s="32">
        <f>IF(MONTH(A74)=MONTH(A73),H73+F74,F74)</f>
        <v>-5832716.7400000021</v>
      </c>
      <c r="I74" s="33">
        <f>1+G74</f>
        <v>0.90830409161495718</v>
      </c>
      <c r="J74" s="33">
        <f>PRODUCT($I$2:I74)-1</f>
        <v>-0.14852454394493031</v>
      </c>
      <c r="K74" s="33">
        <f>AVERAGE($G$2:G74)*252</f>
        <v>-0.47659317637105625</v>
      </c>
      <c r="L74" s="33">
        <f>STDEV($G$2:G74)*252^0.5</f>
        <v>0.39413283855295078</v>
      </c>
    </row>
    <row r="75" spans="1:12" outlineLevel="1">
      <c r="A75" s="12">
        <v>45397</v>
      </c>
      <c r="B75" s="11">
        <v>46705599.299999997</v>
      </c>
      <c r="D75" s="32">
        <f t="shared" si="5"/>
        <v>46705599.299999997</v>
      </c>
      <c r="E75" s="32">
        <f t="shared" ref="E75:E101" si="8">IF(MONTH(A75)=MONTH(A74),E74,D74)</f>
        <v>54958718.710000001</v>
      </c>
      <c r="F75" s="32">
        <f t="shared" si="6"/>
        <v>-2420402.6700000018</v>
      </c>
      <c r="G75" s="33">
        <f t="shared" si="7"/>
        <v>-4.9269278446027021E-2</v>
      </c>
      <c r="H75" s="32">
        <f>IF(MONTH(A75)=MONTH(A74),H74+F75,F75)</f>
        <v>-8253119.4100000039</v>
      </c>
      <c r="I75" s="33">
        <f>1+G75</f>
        <v>0.95073072155397298</v>
      </c>
      <c r="J75" s="33">
        <f>PRODUCT($I$2:I75)-1</f>
        <v>-0.19047612527926538</v>
      </c>
      <c r="K75" s="33">
        <f>AVERAGE($G$2:G75)*252</f>
        <v>-0.63793459518224205</v>
      </c>
      <c r="L75" s="33">
        <f>STDEV($G$2:G75)*252^0.5</f>
        <v>0.40106954410073364</v>
      </c>
    </row>
    <row r="76" spans="1:12" outlineLevel="1">
      <c r="A76" s="12">
        <v>45398</v>
      </c>
      <c r="B76" s="11">
        <v>45847393.68</v>
      </c>
      <c r="D76" s="32">
        <f t="shared" si="5"/>
        <v>45847393.68</v>
      </c>
      <c r="E76" s="32">
        <f t="shared" si="8"/>
        <v>54958718.710000001</v>
      </c>
      <c r="F76" s="32">
        <f t="shared" si="6"/>
        <v>-858205.61999999732</v>
      </c>
      <c r="G76" s="33">
        <f t="shared" si="7"/>
        <v>-1.8374790878660181E-2</v>
      </c>
      <c r="H76" s="32">
        <f>IF(MONTH(A76)=MONTH(A75),H75+F76,F76)</f>
        <v>-9111325.0300000012</v>
      </c>
      <c r="I76" s="33">
        <f>1+G76</f>
        <v>0.98162520912133977</v>
      </c>
      <c r="J76" s="33">
        <f>PRODUCT($I$2:I76)-1</f>
        <v>-0.20535095718854157</v>
      </c>
      <c r="K76" s="33">
        <f>AVERAGE($G$2:G76)*252</f>
        <v>-0.69116809793211043</v>
      </c>
      <c r="L76" s="33">
        <f>STDEV($G$2:G76)*252^0.5</f>
        <v>0.39940760324941821</v>
      </c>
    </row>
    <row r="77" spans="1:12" outlineLevel="1">
      <c r="A77" s="12">
        <v>45399</v>
      </c>
      <c r="B77" s="11">
        <v>42944863.299999997</v>
      </c>
      <c r="D77" s="32">
        <f t="shared" si="5"/>
        <v>42944863.299999997</v>
      </c>
      <c r="E77" s="32">
        <f t="shared" si="8"/>
        <v>54958718.710000001</v>
      </c>
      <c r="F77" s="32">
        <f t="shared" si="6"/>
        <v>-2902530.3800000027</v>
      </c>
      <c r="G77" s="33">
        <f t="shared" si="7"/>
        <v>-6.3308514334723745E-2</v>
      </c>
      <c r="H77" s="32">
        <f>IF(MONTH(A77)=MONTH(A76),H76+F77,F77)</f>
        <v>-12013855.410000004</v>
      </c>
      <c r="I77" s="33">
        <f>1+G77</f>
        <v>0.93669148566527627</v>
      </c>
      <c r="J77" s="33">
        <f>PRODUCT($I$2:I77)-1</f>
        <v>-0.25565900750644532</v>
      </c>
      <c r="K77" s="33">
        <f>AVERAGE($G$2:G77)*252</f>
        <v>-0.89199148627971925</v>
      </c>
      <c r="L77" s="33">
        <f>STDEV($G$2:G77)*252^0.5</f>
        <v>0.41177960165332927</v>
      </c>
    </row>
    <row r="78" spans="1:12" outlineLevel="1">
      <c r="A78" s="12">
        <v>45400</v>
      </c>
      <c r="B78" s="11">
        <v>42064797.170000002</v>
      </c>
      <c r="D78" s="32">
        <f t="shared" si="5"/>
        <v>42064797.170000002</v>
      </c>
      <c r="E78" s="32">
        <f t="shared" si="8"/>
        <v>54958718.710000001</v>
      </c>
      <c r="F78" s="32">
        <f t="shared" si="6"/>
        <v>-880066.12999999523</v>
      </c>
      <c r="G78" s="33">
        <f t="shared" si="7"/>
        <v>-2.0492931223278461E-2</v>
      </c>
      <c r="H78" s="32">
        <f>IF(MONTH(A78)=MONTH(A77),H77+F78,F78)</f>
        <v>-12893921.539999999</v>
      </c>
      <c r="I78" s="33">
        <f>1+G78</f>
        <v>0.97950706877672156</v>
      </c>
      <c r="J78" s="33">
        <f>PRODUCT($I$2:I78)-1</f>
        <v>-0.27091273627228252</v>
      </c>
      <c r="K78" s="33">
        <f>AVERAGE($G$2:G78)*252</f>
        <v>-0.94747495617564725</v>
      </c>
      <c r="L78" s="33">
        <f>STDEV($G$2:G78)*252^0.5</f>
        <v>0.41020968118018564</v>
      </c>
    </row>
    <row r="79" spans="1:12" outlineLevel="1">
      <c r="A79" s="12">
        <v>45401</v>
      </c>
      <c r="B79" s="11">
        <v>38769186.829999998</v>
      </c>
      <c r="D79" s="32">
        <f t="shared" si="5"/>
        <v>38769186.829999998</v>
      </c>
      <c r="E79" s="32">
        <f t="shared" si="8"/>
        <v>54958718.710000001</v>
      </c>
      <c r="F79" s="32">
        <f t="shared" si="6"/>
        <v>-3295610.3400000036</v>
      </c>
      <c r="G79" s="33">
        <f t="shared" si="7"/>
        <v>-7.8346041386605919E-2</v>
      </c>
      <c r="H79" s="32">
        <f>IF(MONTH(A79)=MONTH(A78),H78+F79,F79)</f>
        <v>-16189531.880000003</v>
      </c>
      <c r="I79" s="33">
        <f>1+G79</f>
        <v>0.92165395861339405</v>
      </c>
      <c r="J79" s="33">
        <f>PRODUCT($I$2:I79)-1</f>
        <v>-0.32803383721074153</v>
      </c>
      <c r="K79" s="33">
        <f>AVERAGE($G$2:G79)*252</f>
        <v>-1.1884458212173017</v>
      </c>
      <c r="L79" s="33">
        <f>STDEV($G$2:G79)*252^0.5</f>
        <v>0.42902183871781135</v>
      </c>
    </row>
    <row r="80" spans="1:12" outlineLevel="1">
      <c r="A80" s="12">
        <v>45404</v>
      </c>
      <c r="B80" s="11">
        <v>40992184.68</v>
      </c>
      <c r="D80" s="32">
        <f t="shared" si="5"/>
        <v>40992184.68</v>
      </c>
      <c r="E80" s="32">
        <f t="shared" si="8"/>
        <v>54958718.710000001</v>
      </c>
      <c r="F80" s="32">
        <f t="shared" si="6"/>
        <v>2222997.8500000015</v>
      </c>
      <c r="G80" s="33">
        <f t="shared" si="7"/>
        <v>5.733929524360884E-2</v>
      </c>
      <c r="H80" s="32">
        <f>IF(MONTH(A80)=MONTH(A79),H79+F80,F80)</f>
        <v>-13966534.030000001</v>
      </c>
      <c r="I80" s="33">
        <f>1+G80</f>
        <v>1.0573392952436089</v>
      </c>
      <c r="J80" s="33">
        <f>PRODUCT($I$2:I80)-1</f>
        <v>-0.28950377100885327</v>
      </c>
      <c r="K80" s="33">
        <f>AVERAGE($G$2:G80)*252</f>
        <v>-0.99049710953873538</v>
      </c>
      <c r="L80" s="33">
        <f>STDEV($G$2:G80)*252^0.5</f>
        <v>0.44043589143917605</v>
      </c>
    </row>
    <row r="81" spans="1:27" outlineLevel="1">
      <c r="A81" s="12">
        <v>45405</v>
      </c>
      <c r="B81" s="11">
        <v>43830529.549999997</v>
      </c>
      <c r="D81" s="32">
        <f t="shared" si="5"/>
        <v>43830529.549999997</v>
      </c>
      <c r="E81" s="32">
        <f t="shared" si="8"/>
        <v>54958718.710000001</v>
      </c>
      <c r="F81" s="32">
        <f t="shared" si="6"/>
        <v>2838344.8699999973</v>
      </c>
      <c r="G81" s="33">
        <f t="shared" si="7"/>
        <v>6.9241122232375676E-2</v>
      </c>
      <c r="H81" s="32">
        <f>IF(MONTH(A81)=MONTH(A80),H80+F81,F81)</f>
        <v>-11128189.160000004</v>
      </c>
      <c r="I81" s="33">
        <f>1+G81</f>
        <v>1.0692411222323757</v>
      </c>
      <c r="J81" s="33">
        <f>PRODUCT($I$2:I81)-1</f>
        <v>-0.24030821477163533</v>
      </c>
      <c r="K81" s="33">
        <f>AVERAGE($G$2:G81)*252</f>
        <v>-0.76000636063751792</v>
      </c>
      <c r="L81" s="33">
        <f>STDEV($G$2:G81)*252^0.5</f>
        <v>0.45650156168377326</v>
      </c>
    </row>
    <row r="82" spans="1:27" outlineLevel="1">
      <c r="A82" s="12">
        <v>45406</v>
      </c>
      <c r="B82" s="11">
        <v>44070358.350000001</v>
      </c>
      <c r="D82" s="32">
        <f t="shared" si="5"/>
        <v>44070358.350000001</v>
      </c>
      <c r="E82" s="32">
        <f t="shared" si="8"/>
        <v>54958718.710000001</v>
      </c>
      <c r="F82" s="32">
        <f t="shared" si="6"/>
        <v>239828.80000000447</v>
      </c>
      <c r="G82" s="33">
        <f t="shared" si="7"/>
        <v>5.4717294648794516E-3</v>
      </c>
      <c r="H82" s="32">
        <f>IF(MONTH(A82)=MONTH(A81),H81+F82,F82)</f>
        <v>-10888360.359999999</v>
      </c>
      <c r="I82" s="33">
        <f>1+G82</f>
        <v>1.0054717294648794</v>
      </c>
      <c r="J82" s="33">
        <f>PRODUCT($I$2:I82)-1</f>
        <v>-0.23615138684617443</v>
      </c>
      <c r="K82" s="33">
        <f>AVERAGE($G$2:G82)*252</f>
        <v>-0.73360040772656554</v>
      </c>
      <c r="L82" s="33">
        <f>STDEV($G$2:G82)*252^0.5</f>
        <v>0.45388641615487207</v>
      </c>
    </row>
    <row r="83" spans="1:27" outlineLevel="1">
      <c r="A83" s="12">
        <v>45407</v>
      </c>
      <c r="B83" s="11">
        <v>44821425.310000002</v>
      </c>
      <c r="D83" s="32">
        <f t="shared" si="5"/>
        <v>44821425.310000002</v>
      </c>
      <c r="E83" s="32">
        <f t="shared" si="8"/>
        <v>54958718.710000001</v>
      </c>
      <c r="F83" s="32">
        <f t="shared" si="6"/>
        <v>751066.96000000089</v>
      </c>
      <c r="G83" s="33">
        <f t="shared" si="7"/>
        <v>1.7042451845640617E-2</v>
      </c>
      <c r="H83" s="32">
        <f>IF(MONTH(A83)=MONTH(A82),H82+F83,F83)</f>
        <v>-10137293.399999999</v>
      </c>
      <c r="I83" s="33">
        <f>1+G83</f>
        <v>1.0170424518456407</v>
      </c>
      <c r="J83" s="33">
        <f>PRODUCT($I$2:I83)-1</f>
        <v>-0.2231335336391409</v>
      </c>
      <c r="K83" s="33">
        <f>AVERAGE($G$2:G83)*252</f>
        <v>-0.6722796970823216</v>
      </c>
      <c r="L83" s="33">
        <f>STDEV($G$2:G83)*252^0.5</f>
        <v>0.45243018981475841</v>
      </c>
    </row>
    <row r="84" spans="1:27" outlineLevel="1">
      <c r="A84" s="12">
        <v>45408</v>
      </c>
      <c r="B84" s="11">
        <v>47991336.32</v>
      </c>
      <c r="D84" s="32">
        <f t="shared" si="5"/>
        <v>47991336.32</v>
      </c>
      <c r="E84" s="32">
        <f t="shared" si="8"/>
        <v>54958718.710000001</v>
      </c>
      <c r="F84" s="32">
        <f t="shared" si="6"/>
        <v>3169911.0099999979</v>
      </c>
      <c r="G84" s="33">
        <f t="shared" si="7"/>
        <v>7.0723119313494176E-2</v>
      </c>
      <c r="H84" s="32">
        <f>IF(MONTH(A84)=MONTH(A83),H83+F84,F84)</f>
        <v>-6967382.3900000006</v>
      </c>
      <c r="I84" s="33">
        <f>1+G84</f>
        <v>1.0707231193134943</v>
      </c>
      <c r="J84" s="33">
        <f>PRODUCT($I$2:I84)-1</f>
        <v>-0.16819111384804919</v>
      </c>
      <c r="K84" s="33">
        <f>AVERAGE($G$2:G84)*252</f>
        <v>-0.44945432643072092</v>
      </c>
      <c r="L84" s="33">
        <f>STDEV($G$2:G84)*252^0.5</f>
        <v>0.46749350070605072</v>
      </c>
    </row>
    <row r="85" spans="1:27" outlineLevel="1">
      <c r="A85" s="12">
        <v>45411</v>
      </c>
      <c r="B85" s="11">
        <v>48790788.32</v>
      </c>
      <c r="D85" s="32">
        <f t="shared" si="5"/>
        <v>48790788.32</v>
      </c>
      <c r="E85" s="32">
        <f t="shared" si="8"/>
        <v>54958718.710000001</v>
      </c>
      <c r="F85" s="32">
        <f t="shared" si="6"/>
        <v>799452</v>
      </c>
      <c r="G85" s="33">
        <f t="shared" si="7"/>
        <v>1.6658256704280078E-2</v>
      </c>
      <c r="H85" s="32">
        <f>IF(MONTH(A85)=MONTH(A84),H84+F85,F85)</f>
        <v>-6167930.3900000006</v>
      </c>
      <c r="I85" s="33">
        <f>1+G85</f>
        <v>1.0166582567042801</v>
      </c>
      <c r="J85" s="33">
        <f>PRODUCT($I$2:I85)-1</f>
        <v>-0.15433462789362873</v>
      </c>
      <c r="K85" s="33">
        <f>AVERAGE($G$2:G85)*252</f>
        <v>-0.39412890957465785</v>
      </c>
      <c r="L85" s="33">
        <f>STDEV($G$2:G85)*252^0.5</f>
        <v>0.46576532628452955</v>
      </c>
    </row>
    <row r="86" spans="1:27" s="4" customFormat="1" outlineLevel="1">
      <c r="A86" s="13">
        <v>45412</v>
      </c>
      <c r="B86" s="25">
        <v>45196322.469999999</v>
      </c>
      <c r="C86" s="24"/>
      <c r="D86" s="34">
        <f t="shared" si="5"/>
        <v>45196322.469999999</v>
      </c>
      <c r="E86" s="34">
        <f t="shared" si="8"/>
        <v>54958718.710000001</v>
      </c>
      <c r="F86" s="34">
        <f t="shared" si="6"/>
        <v>-3594465.8500000015</v>
      </c>
      <c r="G86" s="35">
        <f t="shared" si="7"/>
        <v>-7.3670993516753269E-2</v>
      </c>
      <c r="H86" s="34">
        <f>IF(MONTH(A86)=MONTH(A85),H85+F86,F86)</f>
        <v>-9762396.2400000021</v>
      </c>
      <c r="I86" s="35">
        <f>1+G86</f>
        <v>0.92632900648324679</v>
      </c>
      <c r="J86" s="35">
        <f>PRODUCT($I$2:I86)-1</f>
        <v>-0.21663563603941993</v>
      </c>
      <c r="K86" s="35">
        <f>AVERAGE($G$2:G86)*252</f>
        <v>-0.60790492671168328</v>
      </c>
      <c r="L86" s="35">
        <f>STDEV($G$2:G86)*252^0.5</f>
        <v>0.47934277600481706</v>
      </c>
    </row>
    <row r="87" spans="1:27" outlineLevel="1">
      <c r="A87" s="12">
        <v>45413</v>
      </c>
      <c r="B87" s="11">
        <v>43019740.469999999</v>
      </c>
      <c r="D87" s="32">
        <f t="shared" si="5"/>
        <v>43019740.469999999</v>
      </c>
      <c r="E87" s="32">
        <f t="shared" si="8"/>
        <v>45196322.469999999</v>
      </c>
      <c r="F87" s="32">
        <f t="shared" si="6"/>
        <v>-2176582</v>
      </c>
      <c r="G87" s="33">
        <f t="shared" si="7"/>
        <v>-4.8158387254731878E-2</v>
      </c>
      <c r="H87" s="32">
        <f>IF(MONTH(A87)=MONTH(A86),H86+F87,F87)</f>
        <v>-2176582</v>
      </c>
      <c r="I87" s="33">
        <f>1+G87</f>
        <v>0.95184161274526813</v>
      </c>
      <c r="J87" s="33">
        <f>PRODUCT($I$2:I87)-1</f>
        <v>-0.2543612004405903</v>
      </c>
      <c r="K87" s="33">
        <f>AVERAGE($G$2:G87)*252</f>
        <v>-0.74195153905448274</v>
      </c>
      <c r="L87" s="33">
        <f>STDEV($G$2:G87)*252^0.5</f>
        <v>0.48290623473624483</v>
      </c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 spans="1:27" outlineLevel="1">
      <c r="A88" s="12">
        <v>45414</v>
      </c>
      <c r="B88" s="11">
        <v>45778333.640000001</v>
      </c>
      <c r="D88" s="36">
        <f t="shared" si="5"/>
        <v>45778333.640000001</v>
      </c>
      <c r="E88" s="32">
        <f t="shared" si="8"/>
        <v>45196322.469999999</v>
      </c>
      <c r="F88" s="32">
        <f t="shared" si="6"/>
        <v>2758593.1700000018</v>
      </c>
      <c r="G88" s="33">
        <f t="shared" si="7"/>
        <v>6.4123891494039076E-2</v>
      </c>
      <c r="H88" s="32">
        <f>IF(MONTH(A88)=MONTH(A87),H87+F88,F88)</f>
        <v>582011.17000000179</v>
      </c>
      <c r="I88" s="33">
        <f>1+G88</f>
        <v>1.064123891494039</v>
      </c>
      <c r="J88" s="33">
        <f>PRODUCT($I$2:I88)-1</f>
        <v>-0.20654793896389723</v>
      </c>
      <c r="K88" s="33">
        <f>AVERAGE($G$2:G88)*252</f>
        <v>-0.54768519197916865</v>
      </c>
      <c r="L88" s="33">
        <f>STDEV($G$2:G88)*252^0.5</f>
        <v>0.49347330743082535</v>
      </c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spans="1:27" outlineLevel="1">
      <c r="A89" s="12">
        <v>45415</v>
      </c>
      <c r="B89" s="11">
        <v>49014173.869999997</v>
      </c>
      <c r="D89" s="32">
        <f t="shared" si="5"/>
        <v>49014173.869999997</v>
      </c>
      <c r="E89" s="32">
        <f t="shared" si="8"/>
        <v>45196322.469999999</v>
      </c>
      <c r="F89" s="32">
        <f t="shared" si="6"/>
        <v>3235840.2299999967</v>
      </c>
      <c r="G89" s="33">
        <f t="shared" si="7"/>
        <v>7.0684971966139848E-2</v>
      </c>
      <c r="H89" s="32">
        <f>IF(MONTH(A89)=MONTH(A88),H88+F89,F89)</f>
        <v>3817851.3999999985</v>
      </c>
      <c r="I89" s="33">
        <f>1+G89</f>
        <v>1.0706849719661398</v>
      </c>
      <c r="J89" s="33">
        <f>PRODUCT($I$2:I89)-1</f>
        <v>-0.15046280227308451</v>
      </c>
      <c r="K89" s="33">
        <f>AVERAGE($G$2:G89)*252</f>
        <v>-0.33904544053091396</v>
      </c>
      <c r="L89" s="33">
        <f>STDEV($G$2:G89)*252^0.5</f>
        <v>0.50588340036165835</v>
      </c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 spans="1:27" outlineLevel="1">
      <c r="A90" s="12">
        <v>45418</v>
      </c>
      <c r="B90" s="11">
        <v>51602916.840000004</v>
      </c>
      <c r="D90" s="32">
        <f t="shared" si="5"/>
        <v>51602916.840000004</v>
      </c>
      <c r="E90" s="32">
        <f t="shared" si="8"/>
        <v>45196322.469999999</v>
      </c>
      <c r="F90" s="32">
        <f t="shared" si="6"/>
        <v>2588742.9700000063</v>
      </c>
      <c r="G90" s="33">
        <f t="shared" si="7"/>
        <v>5.2816211426231809E-2</v>
      </c>
      <c r="H90" s="32">
        <f>IF(MONTH(A90)=MONTH(A89),H89+F90,F90)</f>
        <v>6406594.3700000048</v>
      </c>
      <c r="I90" s="33">
        <f>1+G90</f>
        <v>1.0528162114262318</v>
      </c>
      <c r="J90" s="33">
        <f>PRODUCT($I$2:I90)-1</f>
        <v>-0.10559346602349118</v>
      </c>
      <c r="K90" s="33">
        <f>AVERAGE($G$2:G90)*252</f>
        <v>-0.185688915587753</v>
      </c>
      <c r="L90" s="33">
        <f>STDEV($G$2:G90)*252^0.5</f>
        <v>0.51119066388237189</v>
      </c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spans="1:27" outlineLevel="1">
      <c r="A91" s="12">
        <v>45419</v>
      </c>
      <c r="B91" s="11">
        <v>50913463.380000003</v>
      </c>
      <c r="D91" s="32">
        <f t="shared" si="5"/>
        <v>50913463.380000003</v>
      </c>
      <c r="E91" s="32">
        <f t="shared" si="8"/>
        <v>45196322.469999999</v>
      </c>
      <c r="F91" s="32">
        <f t="shared" si="6"/>
        <v>-689453.46000000089</v>
      </c>
      <c r="G91" s="33">
        <f t="shared" si="7"/>
        <v>-1.3360745907788898E-2</v>
      </c>
      <c r="H91" s="32">
        <f>IF(MONTH(A91)=MONTH(A90),H90+F91,F91)</f>
        <v>5717140.9100000039</v>
      </c>
      <c r="I91" s="33">
        <f>1+G91</f>
        <v>0.98663925409221109</v>
      </c>
      <c r="J91" s="33">
        <f>PRODUCT($I$2:I91)-1</f>
        <v>-0.11754340446221745</v>
      </c>
      <c r="K91" s="33">
        <f>AVERAGE($G$2:G91)*252</f>
        <v>-0.22103579395636463</v>
      </c>
      <c r="L91" s="33">
        <f>STDEV($G$2:G91)*252^0.5</f>
        <v>0.50874942370767795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spans="1:27" outlineLevel="1">
      <c r="A92" s="12">
        <v>45420</v>
      </c>
      <c r="B92" s="11">
        <v>50852301.509999998</v>
      </c>
      <c r="D92" s="32">
        <f t="shared" si="5"/>
        <v>50852301.509999998</v>
      </c>
      <c r="E92" s="32">
        <f t="shared" si="8"/>
        <v>45196322.469999999</v>
      </c>
      <c r="F92" s="32">
        <f t="shared" si="6"/>
        <v>-61161.870000004768</v>
      </c>
      <c r="G92" s="33">
        <f t="shared" si="7"/>
        <v>-1.2012906987590747E-3</v>
      </c>
      <c r="H92" s="32">
        <f>IF(MONTH(A92)=MONTH(A91),H91+F92,F92)</f>
        <v>5655979.0399999991</v>
      </c>
      <c r="I92" s="33">
        <f>1+G92</f>
        <v>0.99879870930124093</v>
      </c>
      <c r="J92" s="33">
        <f>PRODUCT($I$2:I92)-1</f>
        <v>-0.11860349136249559</v>
      </c>
      <c r="K92" s="33">
        <f>AVERAGE($G$2:G92)*252</f>
        <v>-0.22193348035340771</v>
      </c>
      <c r="L92" s="33">
        <f>STDEV($G$2:G92)*252^0.5</f>
        <v>0.50591543062239386</v>
      </c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spans="1:27" outlineLevel="1">
      <c r="A93" s="12">
        <v>45421</v>
      </c>
      <c r="B93" s="11">
        <v>51220956.68</v>
      </c>
      <c r="D93" s="32">
        <f t="shared" si="5"/>
        <v>51220956.68</v>
      </c>
      <c r="E93" s="32">
        <f t="shared" si="8"/>
        <v>45196322.469999999</v>
      </c>
      <c r="F93" s="32">
        <f t="shared" si="6"/>
        <v>368655.17000000179</v>
      </c>
      <c r="G93" s="33">
        <f t="shared" si="7"/>
        <v>7.249527731355611E-3</v>
      </c>
      <c r="H93" s="32">
        <f>IF(MONTH(A93)=MONTH(A92),H92+F93,F93)</f>
        <v>6024634.2100000009</v>
      </c>
      <c r="I93" s="33">
        <f>1+G93</f>
        <v>1.0072495277313556</v>
      </c>
      <c r="J93" s="33">
        <f>PRODUCT($I$2:I93)-1</f>
        <v>-0.11221378293080808</v>
      </c>
      <c r="K93" s="33">
        <f>AVERAGE($G$2:G93)*252</f>
        <v>-0.19966375786802709</v>
      </c>
      <c r="L93" s="33">
        <f>STDEV($G$2:G93)*252^0.5</f>
        <v>0.50330789641013762</v>
      </c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spans="1:27" outlineLevel="1">
      <c r="A94" s="12">
        <v>45422</v>
      </c>
      <c r="B94" s="11">
        <v>52543620.479999997</v>
      </c>
      <c r="D94" s="32">
        <f t="shared" si="5"/>
        <v>52543620.479999997</v>
      </c>
      <c r="E94" s="32">
        <f t="shared" si="8"/>
        <v>45196322.469999999</v>
      </c>
      <c r="F94" s="32">
        <f t="shared" si="6"/>
        <v>1322663.799999997</v>
      </c>
      <c r="G94" s="33">
        <f t="shared" si="7"/>
        <v>2.5822707847166219E-2</v>
      </c>
      <c r="H94" s="32">
        <f>IF(MONTH(A94)=MONTH(A93),H93+F94,F94)</f>
        <v>7347298.0099999979</v>
      </c>
      <c r="I94" s="33">
        <f>1+G94</f>
        <v>1.0258227078471662</v>
      </c>
      <c r="J94" s="33">
        <f>PRODUCT($I$2:I94)-1</f>
        <v>-8.9288738816689417E-2</v>
      </c>
      <c r="K94" s="33">
        <f>AVERAGE($G$2:G94)*252</f>
        <v>-0.12754562738035058</v>
      </c>
      <c r="L94" s="33">
        <f>STDEV($G$2:G94)*252^0.5</f>
        <v>0.50247865502001865</v>
      </c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spans="1:27" outlineLevel="1">
      <c r="A95" s="12">
        <v>45425</v>
      </c>
      <c r="B95" s="11">
        <v>52296576.380000003</v>
      </c>
      <c r="D95" s="32">
        <f t="shared" si="5"/>
        <v>52296576.380000003</v>
      </c>
      <c r="E95" s="32">
        <f t="shared" si="8"/>
        <v>45196322.469999999</v>
      </c>
      <c r="F95" s="32">
        <f t="shared" si="6"/>
        <v>-247044.09999999404</v>
      </c>
      <c r="G95" s="33">
        <f t="shared" si="7"/>
        <v>-4.7016954245478375E-3</v>
      </c>
      <c r="H95" s="32">
        <f>IF(MONTH(A95)=MONTH(A94),H94+F95,F95)</f>
        <v>7100253.9100000039</v>
      </c>
      <c r="I95" s="33">
        <f>1+G95</f>
        <v>0.99529830457545221</v>
      </c>
      <c r="J95" s="33">
        <f>PRODUCT($I$2:I95)-1</f>
        <v>-9.3570625786479122E-2</v>
      </c>
      <c r="K95" s="33">
        <f>AVERAGE($G$2:G95)*252</f>
        <v>-0.13879330418466659</v>
      </c>
      <c r="L95" s="33">
        <f>STDEV($G$2:G95)*252^0.5</f>
        <v>0.4998170653016677</v>
      </c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spans="1:27" outlineLevel="1">
      <c r="A96" s="12">
        <v>45426</v>
      </c>
      <c r="B96" s="11">
        <v>53525324.399999999</v>
      </c>
      <c r="D96" s="32">
        <f t="shared" ref="D96:D159" si="9">B96</f>
        <v>53525324.399999999</v>
      </c>
      <c r="E96" s="32">
        <f t="shared" si="8"/>
        <v>45196322.469999999</v>
      </c>
      <c r="F96" s="32">
        <f t="shared" si="6"/>
        <v>1228748.0199999958</v>
      </c>
      <c r="G96" s="33">
        <f t="shared" si="7"/>
        <v>2.3495764064393153E-2</v>
      </c>
      <c r="H96" s="32">
        <f>IF(MONTH(A96)=MONTH(A95),H95+F96,F96)</f>
        <v>8329001.9299999997</v>
      </c>
      <c r="I96" s="33">
        <f>1+G96</f>
        <v>1.0234957640643931</v>
      </c>
      <c r="J96" s="33">
        <f>PRODUCT($I$2:I96)-1</f>
        <v>-7.2273375068922729E-2</v>
      </c>
      <c r="K96" s="33">
        <f>AVERAGE($G$2:G96)*252</f>
        <v>-7.5006716306648263E-2</v>
      </c>
      <c r="L96" s="33">
        <f>STDEV($G$2:G96)*252^0.5</f>
        <v>0.49869160432926518</v>
      </c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 spans="1:28" outlineLevel="1">
      <c r="A97" s="12">
        <v>45427</v>
      </c>
      <c r="B97" s="11">
        <v>56275447.950000003</v>
      </c>
      <c r="D97" s="32">
        <f t="shared" si="9"/>
        <v>56275447.950000003</v>
      </c>
      <c r="E97" s="32">
        <f t="shared" si="8"/>
        <v>45196322.469999999</v>
      </c>
      <c r="F97" s="32">
        <f t="shared" si="6"/>
        <v>2750123.5500000045</v>
      </c>
      <c r="G97" s="33">
        <f t="shared" ref="G97:G101" si="10">F97/B96</f>
        <v>5.1379857680974736E-2</v>
      </c>
      <c r="H97" s="32">
        <f>IF(MONTH(A97)=MONTH(A96),H96+F97,F97)</f>
        <v>11079125.480000004</v>
      </c>
      <c r="I97" s="33">
        <f>1+G97</f>
        <v>1.0513798576809747</v>
      </c>
      <c r="J97" s="33">
        <f>PRODUCT($I$2:I97)-1</f>
        <v>-2.4606913113112916E-2</v>
      </c>
      <c r="K97" s="33">
        <f>AVERAGE($G$2:G97)*252</f>
        <v>6.0646730067438009E-2</v>
      </c>
      <c r="L97" s="33">
        <f>STDEV($G$2:G97)*252^0.5</f>
        <v>0.50307625990572369</v>
      </c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spans="1:28" outlineLevel="1">
      <c r="A98" s="12">
        <v>45428</v>
      </c>
      <c r="B98" s="11">
        <f>55642300.7</f>
        <v>55642300.700000003</v>
      </c>
      <c r="D98" s="32">
        <f t="shared" si="9"/>
        <v>55642300.700000003</v>
      </c>
      <c r="E98" s="32">
        <f t="shared" si="8"/>
        <v>45196322.469999999</v>
      </c>
      <c r="F98" s="32">
        <f t="shared" si="6"/>
        <v>-633147.25</v>
      </c>
      <c r="G98" s="33">
        <f t="shared" si="10"/>
        <v>-1.1250861131528319E-2</v>
      </c>
      <c r="H98" s="32">
        <f>IF(MONTH(A98)=MONTH(A97),H97+F98,F98)</f>
        <v>10445978.230000004</v>
      </c>
      <c r="I98" s="33">
        <f>1+G98</f>
        <v>0.98874913886847171</v>
      </c>
      <c r="J98" s="33">
        <f>PRODUCT($I$2:I98)-1</f>
        <v>-3.5580925282330034E-2</v>
      </c>
      <c r="K98" s="33">
        <f>AVERAGE($G$2:G98)*252</f>
        <v>3.0792464755968169E-2</v>
      </c>
      <c r="L98" s="33">
        <f>STDEV($G$2:G98)*252^0.5</f>
        <v>0.50079185759404776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 spans="1:28" outlineLevel="1">
      <c r="A99" s="12">
        <v>45429</v>
      </c>
      <c r="B99" s="11">
        <v>55873372.060000002</v>
      </c>
      <c r="D99" s="32">
        <f t="shared" si="9"/>
        <v>55873372.060000002</v>
      </c>
      <c r="E99" s="32">
        <f t="shared" si="8"/>
        <v>45196322.469999999</v>
      </c>
      <c r="F99" s="32">
        <f t="shared" si="6"/>
        <v>231071.3599999994</v>
      </c>
      <c r="G99" s="33">
        <f t="shared" si="10"/>
        <v>4.1528002453715832E-3</v>
      </c>
      <c r="H99" s="32">
        <f>IF(MONTH(A99)=MONTH(A98),H98+F99,F99)</f>
        <v>10677049.590000004</v>
      </c>
      <c r="I99" s="33">
        <f>1+G99</f>
        <v>1.0041528002453717</v>
      </c>
      <c r="J99" s="33">
        <f>PRODUCT($I$2:I99)-1</f>
        <v>-3.1575885512201363E-2</v>
      </c>
      <c r="K99" s="33">
        <f>AVERAGE($G$2:G99)*252</f>
        <v>4.1156885134311746E-2</v>
      </c>
      <c r="L99" s="33">
        <f>STDEV($G$2:G99)*252^0.5</f>
        <v>0.49824569242003219</v>
      </c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spans="1:28" outlineLevel="1">
      <c r="A100" s="12">
        <v>45432</v>
      </c>
      <c r="B100" s="11">
        <v>56786088.689999998</v>
      </c>
      <c r="D100" s="32">
        <f t="shared" si="9"/>
        <v>56786088.689999998</v>
      </c>
      <c r="E100" s="32">
        <f t="shared" si="8"/>
        <v>45196322.469999999</v>
      </c>
      <c r="F100" s="32">
        <f t="shared" si="6"/>
        <v>912716.62999999523</v>
      </c>
      <c r="G100" s="33">
        <f t="shared" si="10"/>
        <v>1.6335449183555062E-2</v>
      </c>
      <c r="H100" s="32">
        <f>IF(MONTH(A100)=MONTH(A99),H99+F100,F100)</f>
        <v>11589766.219999999</v>
      </c>
      <c r="I100" s="33">
        <f>1+G100</f>
        <v>1.016335449183555</v>
      </c>
      <c r="J100" s="33">
        <f>PRODUCT($I$2:I100)-1</f>
        <v>-1.5756242601856707E-2</v>
      </c>
      <c r="K100" s="33">
        <f>AVERAGE($G$2:G100)*252</f>
        <v>8.2322302398165931E-2</v>
      </c>
      <c r="L100" s="33">
        <f>STDEV($G$2:G100)*252^0.5</f>
        <v>0.49636816145530477</v>
      </c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 spans="1:28" outlineLevel="1">
      <c r="A101" s="12">
        <v>45433</v>
      </c>
      <c r="B101" s="11">
        <v>56786088.689999998</v>
      </c>
      <c r="D101" s="32">
        <f t="shared" si="9"/>
        <v>56786088.689999998</v>
      </c>
      <c r="E101" s="32">
        <f t="shared" si="8"/>
        <v>45196322.469999999</v>
      </c>
      <c r="F101" s="32">
        <f t="shared" si="6"/>
        <v>0</v>
      </c>
      <c r="G101" s="33">
        <f t="shared" si="10"/>
        <v>0</v>
      </c>
      <c r="H101" s="32">
        <f>IF(MONTH(A101)=MONTH(A100),H100+F101,F101)</f>
        <v>11589766.219999999</v>
      </c>
      <c r="I101" s="33">
        <f>1+G101</f>
        <v>1</v>
      </c>
      <c r="J101" s="33">
        <f>PRODUCT($I$2:I101)-1</f>
        <v>-1.5756242601856707E-2</v>
      </c>
      <c r="K101" s="33">
        <f>AVERAGE($G$2:G101)*252</f>
        <v>8.1499079374184269E-2</v>
      </c>
      <c r="L101" s="33">
        <f>STDEV($G$2:G101)*252^0.5</f>
        <v>0.49385516106574601</v>
      </c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spans="1:28" outlineLevel="1">
      <c r="A102" s="12">
        <v>45434</v>
      </c>
      <c r="B102" s="11">
        <v>55307218.119999997</v>
      </c>
      <c r="D102" s="32">
        <f t="shared" si="9"/>
        <v>55307218.119999997</v>
      </c>
      <c r="E102" s="32">
        <f>IF(MONTH(A102)=MONTH(A99),E99,D99)</f>
        <v>45196322.469999999</v>
      </c>
      <c r="F102" s="32">
        <f>B102-C102-D99</f>
        <v>-566153.94000000507</v>
      </c>
      <c r="G102" s="33">
        <f>F102/B99</f>
        <v>-1.0132804216506511E-2</v>
      </c>
      <c r="H102" s="32">
        <f>IF(MONTH(A102)=MONTH(A99),H99+F102,F102)</f>
        <v>10110895.649999999</v>
      </c>
      <c r="I102" s="33">
        <f>1+G102</f>
        <v>0.98986719578349347</v>
      </c>
      <c r="J102" s="33">
        <f>PRODUCT($I$2:I102)-1</f>
        <v>-2.572939189689083E-2</v>
      </c>
      <c r="K102" s="33">
        <f>AVERAGE($G$2:G102)*252</f>
        <v>5.5410309652067197E-2</v>
      </c>
      <c r="L102" s="33">
        <f>STDEV($G$2:G102)*252^0.5</f>
        <v>0.49165717797069686</v>
      </c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 spans="1:28" outlineLevel="1">
      <c r="A103" s="12">
        <v>45435</v>
      </c>
      <c r="B103" s="11">
        <v>54702574.68</v>
      </c>
      <c r="D103" s="32">
        <f t="shared" si="9"/>
        <v>54702574.68</v>
      </c>
      <c r="E103" s="32">
        <f>IF(MONTH(A103)=MONTH(A102),E102,D102)</f>
        <v>45196322.469999999</v>
      </c>
      <c r="F103" s="32">
        <f>B103-C103-D102</f>
        <v>-604643.43999999762</v>
      </c>
      <c r="G103" s="33">
        <f>F103/B102</f>
        <v>-1.0932450782248776E-2</v>
      </c>
      <c r="H103" s="32">
        <f>IF(MONTH(A103)=MONTH(A102),H102+F103,F103)</f>
        <v>9506252.2100000009</v>
      </c>
      <c r="I103" s="33">
        <f>1+G103</f>
        <v>0.9890675492177512</v>
      </c>
      <c r="J103" s="33">
        <f>PRODUCT($I$2:I103)-1</f>
        <v>-3.638055736856971E-2</v>
      </c>
      <c r="K103" s="33">
        <f>AVERAGE($G$2:G103)*252</f>
        <v>2.7857487036589169E-2</v>
      </c>
      <c r="L103" s="33">
        <f>STDEV($G$2:G103)*252^0.5</f>
        <v>0.48953112714118269</v>
      </c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spans="1:28" outlineLevel="1">
      <c r="A104" s="12">
        <v>45436</v>
      </c>
      <c r="B104" s="11">
        <v>56086654.789999999</v>
      </c>
      <c r="D104" s="32">
        <f t="shared" si="9"/>
        <v>56086654.789999999</v>
      </c>
      <c r="E104" s="32">
        <f>IF(MONTH(A104)=MONTH(A103),E103,D103)</f>
        <v>45196322.469999999</v>
      </c>
      <c r="F104" s="32">
        <f>B104-C104-D103</f>
        <v>1384080.1099999994</v>
      </c>
      <c r="G104" s="33">
        <f>F104/B103</f>
        <v>2.5301918933370384E-2</v>
      </c>
      <c r="H104" s="32">
        <f>IF(MONTH(A104)=MONTH(A103),H103+F104,F104)</f>
        <v>10890332.32</v>
      </c>
      <c r="I104" s="33">
        <f>1+G104</f>
        <v>1.0253019189333703</v>
      </c>
      <c r="J104" s="33">
        <f>PRODUCT($I$2:I104)-1</f>
        <v>-1.1999136348489814E-2</v>
      </c>
      <c r="K104" s="33">
        <f>AVERAGE($G$2:G104)*252</f>
        <v>8.9490749989722659E-2</v>
      </c>
      <c r="L104" s="33">
        <f>STDEV($G$2:G104)*252^0.5</f>
        <v>0.48871661738770578</v>
      </c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 spans="1:28" outlineLevel="1">
      <c r="A105" s="12">
        <v>45439</v>
      </c>
      <c r="B105" s="11">
        <v>56086654.789999999</v>
      </c>
      <c r="D105" s="32">
        <f t="shared" si="9"/>
        <v>56086654.789999999</v>
      </c>
      <c r="E105" s="32">
        <f>IF(MONTH(A105)=MONTH(A104),E104,D104)</f>
        <v>45196322.469999999</v>
      </c>
      <c r="F105" s="32">
        <f>B105-C105-D104</f>
        <v>0</v>
      </c>
      <c r="G105" s="33">
        <f>F105/B104</f>
        <v>0</v>
      </c>
      <c r="H105" s="32">
        <f>IF(MONTH(A105)=MONTH(A104),H104+F105,F105)</f>
        <v>10890332.32</v>
      </c>
      <c r="I105" s="33">
        <f>1+G105</f>
        <v>1</v>
      </c>
      <c r="J105" s="33">
        <f>PRODUCT($I$2:I105)-1</f>
        <v>-1.1999136348489814E-2</v>
      </c>
      <c r="K105" s="33">
        <f>AVERAGE($G$2:G105)*252</f>
        <v>8.8630262009052246E-2</v>
      </c>
      <c r="L105" s="33">
        <f>STDEV($G$2:G105)*252^0.5</f>
        <v>0.48633873438358194</v>
      </c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spans="1:28" outlineLevel="1">
      <c r="A106" s="12">
        <v>45440</v>
      </c>
      <c r="B106" s="11">
        <v>57578540.920000002</v>
      </c>
      <c r="D106" s="32">
        <f t="shared" si="9"/>
        <v>57578540.920000002</v>
      </c>
      <c r="E106" s="32">
        <f>IF(MONTH(A106)=MONTH(A104),E104,D104)</f>
        <v>45196322.469999999</v>
      </c>
      <c r="F106" s="32">
        <f>B106-C106-D104</f>
        <v>1491886.1300000027</v>
      </c>
      <c r="G106" s="33">
        <f>F106/B104</f>
        <v>2.6599663245845773E-2</v>
      </c>
      <c r="H106" s="32">
        <f>IF(MONTH(A106)=MONTH(A104),H104+F106,F106)</f>
        <v>12382218.450000003</v>
      </c>
      <c r="I106" s="33">
        <f>1+G106</f>
        <v>1.0265996632458458</v>
      </c>
      <c r="J106" s="33">
        <f>PRODUCT($I$2:I106)-1</f>
        <v>1.4281353911245187E-2</v>
      </c>
      <c r="K106" s="33">
        <f>AVERAGE($G$2:G106)*252</f>
        <v>0.15162535606566252</v>
      </c>
      <c r="L106" s="33">
        <f>STDEV($G$2:G106)*252^0.5</f>
        <v>0.48570008715077329</v>
      </c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spans="1:28" outlineLevel="1">
      <c r="A107" s="12">
        <v>45441</v>
      </c>
      <c r="B107" s="11">
        <v>56010419.289999999</v>
      </c>
      <c r="D107" s="32">
        <f t="shared" si="9"/>
        <v>56010419.289999999</v>
      </c>
      <c r="E107" s="32">
        <f t="shared" ref="E107:E138" si="11">IF(MONTH(A107)=MONTH(A106),E106,D106)</f>
        <v>45196322.469999999</v>
      </c>
      <c r="F107" s="32">
        <f t="shared" ref="F107:F138" si="12">B107-C107-D106</f>
        <v>-1568121.6300000027</v>
      </c>
      <c r="G107" s="33">
        <f t="shared" ref="G107:G138" si="13">F107/B106</f>
        <v>-2.723448015431237E-2</v>
      </c>
      <c r="H107" s="32">
        <f>IF(MONTH(A107)=MONTH(A106),H106+F107,F107)</f>
        <v>10814096.82</v>
      </c>
      <c r="I107" s="33">
        <f>1+G107</f>
        <v>0.9727655198456876</v>
      </c>
      <c r="J107" s="33">
        <f>PRODUCT($I$2:I107)-1</f>
        <v>-1.3342071492739693E-2</v>
      </c>
      <c r="K107" s="33">
        <f>AVERAGE($G$2:G107)*252</f>
        <v>8.544880554724385E-2</v>
      </c>
      <c r="L107" s="33">
        <f>STDEV($G$2:G107)*252^0.5</f>
        <v>0.48528338731744802</v>
      </c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 spans="1:28" outlineLevel="1">
      <c r="A108" s="12">
        <v>45442</v>
      </c>
      <c r="B108" s="11">
        <v>54746627.030000001</v>
      </c>
      <c r="D108" s="32">
        <f t="shared" si="9"/>
        <v>54746627.030000001</v>
      </c>
      <c r="E108" s="32">
        <f t="shared" si="11"/>
        <v>45196322.469999999</v>
      </c>
      <c r="F108" s="32">
        <f t="shared" si="12"/>
        <v>-1263792.2599999979</v>
      </c>
      <c r="G108" s="33">
        <f t="shared" si="13"/>
        <v>-2.2563520788097959E-2</v>
      </c>
      <c r="H108" s="32">
        <f>IF(MONTH(A108)=MONTH(A107),H107+F108,F108)</f>
        <v>9550304.5600000024</v>
      </c>
      <c r="I108" s="33">
        <f>1+G108</f>
        <v>0.97743647921190202</v>
      </c>
      <c r="J108" s="33">
        <f>PRODUCT($I$2:I108)-1</f>
        <v>-3.56045481733549E-2</v>
      </c>
      <c r="K108" s="33">
        <f>AVERAGE($G$2:G108)*252</f>
        <v>3.1509964013151058E-2</v>
      </c>
      <c r="L108" s="33">
        <f>STDEV($G$2:G108)*252^0.5</f>
        <v>0.48426605095400477</v>
      </c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spans="1:28" s="4" customFormat="1" outlineLevel="1">
      <c r="A109" s="13">
        <v>45443</v>
      </c>
      <c r="B109" s="25">
        <v>55303668.579999998</v>
      </c>
      <c r="C109" s="24"/>
      <c r="D109" s="34">
        <f t="shared" si="9"/>
        <v>55303668.579999998</v>
      </c>
      <c r="E109" s="34">
        <f t="shared" si="11"/>
        <v>45196322.469999999</v>
      </c>
      <c r="F109" s="34">
        <f t="shared" si="12"/>
        <v>557041.54999999702</v>
      </c>
      <c r="G109" s="35">
        <f t="shared" si="13"/>
        <v>1.0174901728553065E-2</v>
      </c>
      <c r="H109" s="34">
        <f>IF(MONTH(A109)=MONTH(A108),H108+F109,F109)</f>
        <v>10107346.109999999</v>
      </c>
      <c r="I109" s="35">
        <f>1+G109</f>
        <v>1.0101749017285531</v>
      </c>
      <c r="J109" s="35">
        <f>PRODUCT($I$2:I109)-1</f>
        <v>-2.5791919223555282E-2</v>
      </c>
      <c r="K109" s="35">
        <f>AVERAGE($G$2:G109)*252</f>
        <v>5.4959642453727184E-2</v>
      </c>
      <c r="L109" s="35">
        <f>STDEV($G$2:G109)*252^0.5</f>
        <v>0.48224221940812451</v>
      </c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8" s="42" customFormat="1">
      <c r="A110" s="38">
        <v>45446</v>
      </c>
      <c r="B110" s="39">
        <v>56386012.329999998</v>
      </c>
      <c r="C110" s="40"/>
      <c r="D110" s="41">
        <f t="shared" si="9"/>
        <v>56386012.329999998</v>
      </c>
      <c r="E110" s="41">
        <f t="shared" si="11"/>
        <v>55303668.579999998</v>
      </c>
      <c r="F110" s="41">
        <f t="shared" si="12"/>
        <v>1082343.75</v>
      </c>
      <c r="G110" s="37">
        <f t="shared" si="13"/>
        <v>1.9570921383530396E-2</v>
      </c>
      <c r="H110" s="41">
        <f>IF(MONTH(A110)=MONTH(A109),H109+F110,F110)</f>
        <v>1082343.75</v>
      </c>
      <c r="I110" s="37">
        <f>1+G110</f>
        <v>1.0195709213835304</v>
      </c>
      <c r="J110" s="37">
        <f>PRODUCT($I$2:I110)-1</f>
        <v>-6.7257694634793586E-3</v>
      </c>
      <c r="K110" s="37">
        <f>AVERAGE($G$2:G110)*252</f>
        <v>9.9701959391304551E-2</v>
      </c>
      <c r="L110" s="37">
        <f>STDEV($G$2:G110)*252^0.5</f>
        <v>0.48090553937369723</v>
      </c>
      <c r="M110" s="37">
        <f>AVERAGE($G$110:$G110)*252</f>
        <v>4.9318721886496597</v>
      </c>
      <c r="N110" s="37" t="e">
        <f>STDEV($G$110:G110)*252^0.5</f>
        <v>#DIV/0!</v>
      </c>
      <c r="O110" s="37">
        <f>AVERAGE('Daily P&amp;L breakdown'!B2/'Historical NAV'!B110)*252</f>
        <v>-8.8047345241305166</v>
      </c>
      <c r="P110" s="37" t="e">
        <f>STDEV(O$110:O110)*252^0.5/100</f>
        <v>#DIV/0!</v>
      </c>
      <c r="Q110" s="37">
        <f>AVERAGE('Daily P&amp;L breakdown'!C2/'Historical NAV'!$B110)*252</f>
        <v>0</v>
      </c>
      <c r="R110" s="37" t="e">
        <f>STDEV(Q$110:Q110)*252^0.5/100</f>
        <v>#DIV/0!</v>
      </c>
      <c r="S110" s="37">
        <f>AVERAGE('Daily P&amp;L breakdown'!D2/'Historical NAV'!$B110)*252</f>
        <v>-1.40295760475176</v>
      </c>
      <c r="T110" s="37" t="e">
        <f>STDEV(S$110:S110)*252^0.5/100</f>
        <v>#DIV/0!</v>
      </c>
      <c r="U110" s="37">
        <f>AVERAGE('Daily P&amp;L breakdown'!F2/'Historical NAV'!$B110)*252</f>
        <v>0.54811243858003111</v>
      </c>
      <c r="V110" s="37" t="e">
        <f>STDEV(U$110:U110)*252^0.5/100</f>
        <v>#DIV/0!</v>
      </c>
      <c r="W110" s="37">
        <f>AVERAGE('Daily P&amp;L breakdown'!F2/'Historical NAV'!$B110)*252</f>
        <v>0.54811243858003111</v>
      </c>
      <c r="X110" s="37" t="e">
        <f>STDEV(W$110:W110)*252^0.5/100</f>
        <v>#DIV/0!</v>
      </c>
      <c r="Y110" s="37">
        <f>AVERAGE('Daily P&amp;L breakdown'!G2/'Historical NAV'!$B110)*252</f>
        <v>0</v>
      </c>
      <c r="Z110" s="37" t="e">
        <f>STDEV(Y$110:Y110)*252^0.5/100</f>
        <v>#DIV/0!</v>
      </c>
      <c r="AA110" s="37">
        <f>AVERAGE('Daily P&amp;L breakdown'!H2/'Historical NAV'!$B110)*252</f>
        <v>0</v>
      </c>
      <c r="AB110" s="37" t="e">
        <f>STDEV(AA$110:AA110)*252^0.5/100</f>
        <v>#DIV/0!</v>
      </c>
    </row>
    <row r="111" spans="1:28" s="42" customFormat="1">
      <c r="A111" s="38">
        <v>45447</v>
      </c>
      <c r="B111" s="39">
        <v>55100256.009999998</v>
      </c>
      <c r="C111" s="40"/>
      <c r="D111" s="41">
        <f t="shared" si="9"/>
        <v>55100256.009999998</v>
      </c>
      <c r="E111" s="41">
        <f t="shared" si="11"/>
        <v>55303668.579999998</v>
      </c>
      <c r="F111" s="41">
        <f t="shared" si="12"/>
        <v>-1285756.3200000003</v>
      </c>
      <c r="G111" s="37">
        <f t="shared" si="13"/>
        <v>-2.2802753145143372E-2</v>
      </c>
      <c r="H111" s="41">
        <f>IF(MONTH(A111)=MONTH(A110),H110+F111,F111)</f>
        <v>-203412.5700000003</v>
      </c>
      <c r="I111" s="37">
        <f>1+G111</f>
        <v>0.97719724685485665</v>
      </c>
      <c r="J111" s="37">
        <f>PRODUCT($I$2:I111)-1</f>
        <v>-2.9375156547835846E-2</v>
      </c>
      <c r="K111" s="37">
        <f>AVERAGE($G$2:G111)*252</f>
        <v>4.6556543464327881E-2</v>
      </c>
      <c r="L111" s="37">
        <f>STDEV($G$2:G111)*252^0.5</f>
        <v>0.4799805014921269</v>
      </c>
      <c r="M111" s="37">
        <f>AVERAGE($G$110:$G111)*252</f>
        <v>-0.40721080196323484</v>
      </c>
      <c r="N111" s="37">
        <f>STDEV($G$110:G111)*252^0.5</f>
        <v>0.47564331691490103</v>
      </c>
      <c r="O111" s="37">
        <f>AVERAGE('Daily P&amp;L breakdown'!B4/'Historical NAV'!B112)*252</f>
        <v>12.115216252972969</v>
      </c>
      <c r="P111" s="37">
        <f>STDEV(O$110:O111)*252^0.5/100</f>
        <v>2.3482586506828955</v>
      </c>
      <c r="Q111" s="37">
        <f>AVERAGE('Daily P&amp;L breakdown'!C3/'Historical NAV'!$B111)*252</f>
        <v>0.10633559377540182</v>
      </c>
      <c r="R111" s="37">
        <f>STDEV(Q$110:Q111)*252^0.5/100</f>
        <v>1.1936140797801762E-2</v>
      </c>
      <c r="S111" s="37">
        <f>AVERAGE('Daily P&amp;L breakdown'!D3/'Historical NAV'!$B111)*252</f>
        <v>1.1858049586583037</v>
      </c>
      <c r="T111" s="37">
        <f>STDEV(S$110:S111)*252^0.5/100</f>
        <v>0.29058787703961331</v>
      </c>
      <c r="U111" s="37">
        <f>AVERAGE('Daily P&amp;L breakdown'!F3/'Historical NAV'!$B111)*252</f>
        <v>4.8066558520514585E-2</v>
      </c>
      <c r="V111" s="37">
        <f>STDEV(U$110:U111)*252^0.5/100</f>
        <v>5.6130010825517003E-2</v>
      </c>
      <c r="W111" s="37">
        <f>AVERAGE('Daily P&amp;L breakdown'!F3/'Historical NAV'!$B111)*252</f>
        <v>4.8066558520514585E-2</v>
      </c>
      <c r="X111" s="37">
        <f>STDEV(W$110:W111)*252^0.5/100</f>
        <v>5.6130010825517003E-2</v>
      </c>
      <c r="Y111" s="37">
        <f>AVERAGE('Daily P&amp;L breakdown'!G3/'Historical NAV'!$B111)*252</f>
        <v>0</v>
      </c>
      <c r="Z111" s="37">
        <f>STDEV(Y$110:Y111)*252^0.5/100</f>
        <v>0</v>
      </c>
      <c r="AA111" s="37">
        <f>AVERAGE('Daily P&amp;L breakdown'!H3/'Historical NAV'!$B111)*252</f>
        <v>0</v>
      </c>
      <c r="AB111" s="37">
        <f>STDEV(AA$110:AA111)*252^0.5/100</f>
        <v>0</v>
      </c>
    </row>
    <row r="112" spans="1:28" s="42" customFormat="1">
      <c r="A112" s="38">
        <v>45448</v>
      </c>
      <c r="B112" s="39">
        <v>57653609.700000003</v>
      </c>
      <c r="C112" s="40"/>
      <c r="D112" s="41">
        <f t="shared" si="9"/>
        <v>57653609.700000003</v>
      </c>
      <c r="E112" s="41">
        <f t="shared" si="11"/>
        <v>55303668.579999998</v>
      </c>
      <c r="F112" s="41">
        <f t="shared" si="12"/>
        <v>2553353.6900000051</v>
      </c>
      <c r="G112" s="37">
        <f t="shared" si="13"/>
        <v>4.6340142041020715E-2</v>
      </c>
      <c r="H112" s="41">
        <f>IF(MONTH(A112)=MONTH(A111),H111+F112,F112)</f>
        <v>2349941.1200000048</v>
      </c>
      <c r="I112" s="37">
        <f>1+G112</f>
        <v>1.0463401420410208</v>
      </c>
      <c r="J112" s="37">
        <f>PRODUCT($I$2:I112)-1</f>
        <v>1.560373656628089E-2</v>
      </c>
      <c r="K112" s="37">
        <f>AVERAGE($G$2:G112)*252</f>
        <v>0.15134176194066021</v>
      </c>
      <c r="L112" s="37">
        <f>STDEV($G$2:G112)*252^0.5</f>
        <v>0.4828284473310796</v>
      </c>
      <c r="M112" s="37">
        <f>AVERAGE($G$110:$G112)*252</f>
        <v>3.6210980634702503</v>
      </c>
      <c r="N112" s="37">
        <f>STDEV($G$110:G112)*252^0.5</f>
        <v>0.55344385057622858</v>
      </c>
      <c r="O112" s="37">
        <f>AVERAGE('Daily P&amp;L breakdown'!B5/'Historical NAV'!B113)*252</f>
        <v>10.203031510940137</v>
      </c>
      <c r="P112" s="37">
        <f>STDEV(O$110:O112)*252^0.5/100</f>
        <v>1.8360019157729499</v>
      </c>
      <c r="Q112" s="37">
        <f>AVERAGE('Daily P&amp;L breakdown'!C4/'Historical NAV'!$B112)*252</f>
        <v>0.67664202056024947</v>
      </c>
      <c r="R112" s="37">
        <f>STDEV(Q$110:Q112)*252^0.5/100</f>
        <v>5.7762311521257582E-2</v>
      </c>
      <c r="S112" s="37">
        <f>AVERAGE('Daily P&amp;L breakdown'!D4/'Historical NAV'!$B112)*252</f>
        <v>1.213304248667018</v>
      </c>
      <c r="T112" s="37">
        <f>STDEV(S$110:S112)*252^0.5/100</f>
        <v>0.23853417031221855</v>
      </c>
      <c r="U112" s="37">
        <f>AVERAGE('Daily P&amp;L breakdown'!F4/'Historical NAV'!$B112)*252</f>
        <v>6.0585399217423154E-2</v>
      </c>
      <c r="V112" s="37">
        <f>STDEV(U$110:U112)*252^0.5/100</f>
        <v>4.5267183633572301E-2</v>
      </c>
      <c r="W112" s="37">
        <f>AVERAGE('Daily P&amp;L breakdown'!F4/'Historical NAV'!$B112)*252</f>
        <v>6.0585399217423154E-2</v>
      </c>
      <c r="X112" s="37">
        <f>STDEV(W$110:W112)*252^0.5/100</f>
        <v>4.5267183633572301E-2</v>
      </c>
      <c r="Y112" s="37">
        <f>AVERAGE('Daily P&amp;L breakdown'!G4/'Historical NAV'!$B112)*252</f>
        <v>0</v>
      </c>
      <c r="Z112" s="37">
        <f>STDEV(Y$110:Y112)*252^0.5/100</f>
        <v>0</v>
      </c>
      <c r="AA112" s="37">
        <f>AVERAGE('Daily P&amp;L breakdown'!H4/'Historical NAV'!$B112)*252</f>
        <v>0</v>
      </c>
      <c r="AB112" s="37">
        <f>STDEV(AA$110:AA112)*252^0.5/100</f>
        <v>0</v>
      </c>
    </row>
    <row r="113" spans="1:28" s="42" customFormat="1">
      <c r="A113" s="38">
        <v>45449</v>
      </c>
      <c r="B113" s="39">
        <v>57942916.079999998</v>
      </c>
      <c r="C113" s="40"/>
      <c r="D113" s="41">
        <f t="shared" si="9"/>
        <v>57942916.079999998</v>
      </c>
      <c r="E113" s="41">
        <f t="shared" si="11"/>
        <v>55303668.579999998</v>
      </c>
      <c r="F113" s="41">
        <f t="shared" si="12"/>
        <v>289306.37999999523</v>
      </c>
      <c r="G113" s="37">
        <f t="shared" si="13"/>
        <v>5.018009826364701E-3</v>
      </c>
      <c r="H113" s="41">
        <f>IF(MONTH(A113)=MONTH(A112),H112+F113,F113)</f>
        <v>2639247.5</v>
      </c>
      <c r="I113" s="37">
        <f>1+G113</f>
        <v>1.0050180098263648</v>
      </c>
      <c r="J113" s="37">
        <f>PRODUCT($I$2:I113)-1</f>
        <v>2.0700046096063351E-2</v>
      </c>
      <c r="K113" s="37">
        <f>AVERAGE($G$2:G113)*252</f>
        <v>0.16128101831836777</v>
      </c>
      <c r="L113" s="37">
        <f>STDEV($G$2:G113)*252^0.5</f>
        <v>0.48069429546980968</v>
      </c>
      <c r="M113" s="37">
        <f>AVERAGE($G$110:$G113)*252</f>
        <v>3.0319581666636641</v>
      </c>
      <c r="N113" s="37">
        <f>STDEV($G$110:G113)*252^0.5</f>
        <v>0.45794034821759821</v>
      </c>
      <c r="O113" s="37">
        <f>AVERAGE('Daily P&amp;L breakdown'!B6/'Historical NAV'!B114)*252</f>
        <v>-2.2425177352889785</v>
      </c>
      <c r="P113" s="37">
        <f>STDEV(O$110:O113)*252^0.5/100</f>
        <v>1.5918728684837455</v>
      </c>
      <c r="Q113" s="37">
        <f>AVERAGE('Daily P&amp;L breakdown'!C5/'Historical NAV'!$B113)*252</f>
        <v>-0.51939552849650095</v>
      </c>
      <c r="R113" s="37">
        <f>STDEV(Q$110:Q113)*252^0.5/100</f>
        <v>7.7852796709982991E-2</v>
      </c>
      <c r="S113" s="37">
        <f>AVERAGE('Daily P&amp;L breakdown'!D5/'Historical NAV'!$B113)*252</f>
        <v>1.3611986095263848</v>
      </c>
      <c r="T113" s="37">
        <f>STDEV(S$110:S113)*252^0.5/100</f>
        <v>0.21119892336794482</v>
      </c>
      <c r="U113" s="37">
        <f>AVERAGE('Daily P&amp;L breakdown'!F5/'Historical NAV'!$B113)*252</f>
        <v>0.5972423871836311</v>
      </c>
      <c r="V113" s="37">
        <f>STDEV(U$110:U113)*252^0.5/100</f>
        <v>4.7621181677232532E-2</v>
      </c>
      <c r="W113" s="37">
        <f>AVERAGE('Daily P&amp;L breakdown'!F5/'Historical NAV'!$B113)*252</f>
        <v>0.5972423871836311</v>
      </c>
      <c r="X113" s="37">
        <f>STDEV(W$110:W113)*252^0.5/100</f>
        <v>4.7621181677232532E-2</v>
      </c>
      <c r="Y113" s="37">
        <f>AVERAGE('Daily P&amp;L breakdown'!G5/'Historical NAV'!$B113)*252</f>
        <v>0</v>
      </c>
      <c r="Z113" s="37">
        <f>STDEV(Y$110:Y113)*252^0.5/100</f>
        <v>0</v>
      </c>
      <c r="AA113" s="37">
        <f>AVERAGE('Daily P&amp;L breakdown'!H5/'Historical NAV'!$B113)*252</f>
        <v>0</v>
      </c>
      <c r="AB113" s="37">
        <f>STDEV(AA$110:AA113)*252^0.5/100</f>
        <v>0</v>
      </c>
    </row>
    <row r="114" spans="1:28" s="42" customFormat="1">
      <c r="A114" s="38">
        <v>45450</v>
      </c>
      <c r="B114" s="39">
        <v>57040146.130000003</v>
      </c>
      <c r="C114" s="40"/>
      <c r="D114" s="41">
        <f t="shared" si="9"/>
        <v>57040146.130000003</v>
      </c>
      <c r="E114" s="41">
        <f t="shared" si="11"/>
        <v>55303668.579999998</v>
      </c>
      <c r="F114" s="41">
        <f t="shared" si="12"/>
        <v>-902769.94999999553</v>
      </c>
      <c r="G114" s="37">
        <f t="shared" si="13"/>
        <v>-1.5580333388011899E-2</v>
      </c>
      <c r="H114" s="41">
        <f>IF(MONTH(A114)=MONTH(A113),H113+F114,F114)</f>
        <v>1736477.5500000045</v>
      </c>
      <c r="I114" s="37">
        <f>1+G114</f>
        <v>0.9844196666119881</v>
      </c>
      <c r="J114" s="37">
        <f>PRODUCT($I$2:I114)-1</f>
        <v>4.7971990887276661E-3</v>
      </c>
      <c r="K114" s="37">
        <f>AVERAGE($G$2:G114)*252</f>
        <v>0.12510823042370078</v>
      </c>
      <c r="L114" s="37">
        <f>STDEV($G$2:G114)*252^0.5</f>
        <v>0.47915617731326454</v>
      </c>
      <c r="M114" s="37">
        <f>AVERAGE($G$110:$G114)*252</f>
        <v>1.6403177305751315</v>
      </c>
      <c r="N114" s="37">
        <f>STDEV($G$110:G114)*252^0.5</f>
        <v>0.44238883023825581</v>
      </c>
      <c r="O114" s="37">
        <f>AVERAGE('Daily P&amp;L breakdown'!B7/'Historical NAV'!B115)*252</f>
        <v>0.66767596268183749</v>
      </c>
      <c r="P114" s="37">
        <f>STDEV(O$110:O114)*252^0.5/100</f>
        <v>1.3870268210340782</v>
      </c>
      <c r="Q114" s="37">
        <f>AVERAGE('Daily P&amp;L breakdown'!C6/'Historical NAV'!$B114)*252</f>
        <v>0.1017567561410453</v>
      </c>
      <c r="R114" s="37">
        <f>STDEV(Q$110:Q114)*252^0.5/100</f>
        <v>6.7470549490610265E-2</v>
      </c>
      <c r="S114" s="37">
        <f>AVERAGE('Daily P&amp;L breakdown'!D6/'Historical NAV'!$B114)*252</f>
        <v>-0.65444020278143689</v>
      </c>
      <c r="T114" s="37">
        <f>STDEV(S$110:S114)*252^0.5/100</f>
        <v>0.20310227418042892</v>
      </c>
      <c r="U114" s="37">
        <f>AVERAGE('Daily P&amp;L breakdown'!F6/'Historical NAV'!$B114)*252</f>
        <v>-0.1125422313149323</v>
      </c>
      <c r="V114" s="37">
        <f>STDEV(U$110:U114)*252^0.5/100</f>
        <v>5.1143527301571859E-2</v>
      </c>
      <c r="W114" s="37">
        <f>AVERAGE('Daily P&amp;L breakdown'!F6/'Historical NAV'!$B114)*252</f>
        <v>-0.1125422313149323</v>
      </c>
      <c r="X114" s="37">
        <f>STDEV(W$110:W114)*252^0.5/100</f>
        <v>5.1143527301571859E-2</v>
      </c>
      <c r="Y114" s="37">
        <f>AVERAGE('Daily P&amp;L breakdown'!G6/'Historical NAV'!$B114)*252</f>
        <v>0</v>
      </c>
      <c r="Z114" s="37">
        <f>STDEV(Y$110:Y114)*252^0.5/100</f>
        <v>0</v>
      </c>
      <c r="AA114" s="37">
        <f>AVERAGE('Daily P&amp;L breakdown'!H6/'Historical NAV'!$B114)*252</f>
        <v>0</v>
      </c>
      <c r="AB114" s="37">
        <f>STDEV(AA$110:AA114)*252^0.5/100</f>
        <v>0</v>
      </c>
    </row>
    <row r="115" spans="1:28" s="42" customFormat="1">
      <c r="A115" s="38">
        <v>45453</v>
      </c>
      <c r="B115" s="39">
        <v>57731262.640000001</v>
      </c>
      <c r="C115" s="40"/>
      <c r="D115" s="41">
        <f t="shared" si="9"/>
        <v>57731262.640000001</v>
      </c>
      <c r="E115" s="41">
        <f t="shared" si="11"/>
        <v>55303668.579999998</v>
      </c>
      <c r="F115" s="41">
        <f t="shared" si="12"/>
        <v>691116.50999999791</v>
      </c>
      <c r="G115" s="37">
        <f t="shared" si="13"/>
        <v>1.2116317311405139E-2</v>
      </c>
      <c r="H115" s="41">
        <f>IF(MONTH(A115)=MONTH(A114),H114+F115,F115)</f>
        <v>2427594.0600000024</v>
      </c>
      <c r="I115" s="37">
        <f>1+G115</f>
        <v>1.0121163173114052</v>
      </c>
      <c r="J115" s="37">
        <f>PRODUCT($I$2:I115)-1</f>
        <v>1.6971640786497932E-2</v>
      </c>
      <c r="K115" s="37">
        <f>AVERAGE($G$2:G115)*252</f>
        <v>0.15079422807326567</v>
      </c>
      <c r="L115" s="37">
        <f>STDEV($G$2:G115)*252^0.5</f>
        <v>0.47734404181702095</v>
      </c>
      <c r="M115" s="37">
        <f>AVERAGE($G$110:$G115)*252</f>
        <v>1.8758167692249588</v>
      </c>
      <c r="N115" s="37">
        <f>STDEV($G$110:G115)*252^0.5</f>
        <v>0.39734968611750721</v>
      </c>
      <c r="O115" s="37">
        <f>AVERAGE('Daily P&amp;L breakdown'!B8/'Historical NAV'!B116)*252</f>
        <v>0.61094799715592418</v>
      </c>
      <c r="P115" s="37">
        <f>STDEV(O$110:O115)*252^0.5/100</f>
        <v>1.2459269617009787</v>
      </c>
      <c r="Q115" s="37">
        <f>AVERAGE('Daily P&amp;L breakdown'!C7/'Historical NAV'!$B115)*252</f>
        <v>-0.33197469314868255</v>
      </c>
      <c r="R115" s="37">
        <f>STDEV(Q$110:Q115)*252^0.5/100</f>
        <v>6.5809342046548244E-2</v>
      </c>
      <c r="S115" s="37">
        <f>AVERAGE('Daily P&amp;L breakdown'!D7/'Historical NAV'!$B115)*252</f>
        <v>-5.7892820062526863E-2</v>
      </c>
      <c r="T115" s="37">
        <f>STDEV(S$110:S115)*252^0.5/100</f>
        <v>0.18348654499278166</v>
      </c>
      <c r="U115" s="37">
        <f>AVERAGE('Daily P&amp;L breakdown'!F7/'Historical NAV'!$B115)*252</f>
        <v>-0.3199463977633869</v>
      </c>
      <c r="V115" s="37">
        <f>STDEV(U$110:U115)*252^0.5/100</f>
        <v>5.7921558438237833E-2</v>
      </c>
      <c r="W115" s="37">
        <f>AVERAGE('Daily P&amp;L breakdown'!F7/'Historical NAV'!$B115)*252</f>
        <v>-0.3199463977633869</v>
      </c>
      <c r="X115" s="37">
        <f>STDEV(W$110:W115)*252^0.5/100</f>
        <v>5.7921558438237833E-2</v>
      </c>
      <c r="Y115" s="37">
        <f>AVERAGE('Daily P&amp;L breakdown'!G7/'Historical NAV'!$B115)*252</f>
        <v>0</v>
      </c>
      <c r="Z115" s="37">
        <f>STDEV(Y$110:Y115)*252^0.5/100</f>
        <v>0</v>
      </c>
      <c r="AA115" s="37">
        <f>AVERAGE('Daily P&amp;L breakdown'!H7/'Historical NAV'!$B115)*252</f>
        <v>0</v>
      </c>
      <c r="AB115" s="37">
        <f>STDEV(AA$110:AA115)*252^0.5/100</f>
        <v>0</v>
      </c>
    </row>
    <row r="116" spans="1:28" s="42" customFormat="1">
      <c r="A116" s="38">
        <v>45454</v>
      </c>
      <c r="B116" s="39">
        <v>57371169.270000003</v>
      </c>
      <c r="C116" s="40"/>
      <c r="D116" s="41">
        <f t="shared" si="9"/>
        <v>57371169.270000003</v>
      </c>
      <c r="E116" s="41">
        <f t="shared" si="11"/>
        <v>55303668.579999998</v>
      </c>
      <c r="F116" s="41">
        <f t="shared" si="12"/>
        <v>-360093.36999999732</v>
      </c>
      <c r="G116" s="37">
        <f t="shared" si="13"/>
        <v>-6.2374067971709499E-3</v>
      </c>
      <c r="H116" s="41">
        <f>IF(MONTH(A116)=MONTH(A115),H115+F116,F116)</f>
        <v>2067500.6900000051</v>
      </c>
      <c r="I116" s="37">
        <f>1+G116</f>
        <v>0.993762593202829</v>
      </c>
      <c r="J116" s="37">
        <f>PRODUCT($I$2:I116)-1</f>
        <v>1.0628374961726195E-2</v>
      </c>
      <c r="K116" s="37">
        <f>AVERAGE($G$2:G116)*252</f>
        <v>0.13581491728230616</v>
      </c>
      <c r="L116" s="37">
        <f>STDEV($G$2:G116)*252^0.5</f>
        <v>0.47535353289286408</v>
      </c>
      <c r="M116" s="37">
        <f>AVERAGE($G$110:$G116)*252</f>
        <v>1.3832963003518104</v>
      </c>
      <c r="N116" s="37">
        <f>STDEV($G$110:G116)*252^0.5</f>
        <v>0.37190125645830113</v>
      </c>
      <c r="O116" s="37">
        <f>AVERAGE('Daily P&amp;L breakdown'!B9/'Historical NAV'!B117)*252</f>
        <v>2.7718109880072737</v>
      </c>
      <c r="P116" s="37">
        <f>STDEV(O$110:O116)*252^0.5/100</f>
        <v>1.1381025080578711</v>
      </c>
      <c r="Q116" s="37">
        <f>AVERAGE('Daily P&amp;L breakdown'!C8/'Historical NAV'!$B116)*252</f>
        <v>0.8884069487956594</v>
      </c>
      <c r="R116" s="37">
        <f>STDEV(Q$110:Q116)*252^0.5/100</f>
        <v>8.0093451466522844E-2</v>
      </c>
      <c r="S116" s="37">
        <f>AVERAGE('Daily P&amp;L breakdown'!D8/'Historical NAV'!$B116)*252</f>
        <v>-0.68307431238798588</v>
      </c>
      <c r="T116" s="37">
        <f>STDEV(S$110:S116)*252^0.5/100</f>
        <v>0.17707295188922934</v>
      </c>
      <c r="U116" s="37">
        <f>AVERAGE('Daily P&amp;L breakdown'!F8/'Historical NAV'!$B116)*252</f>
        <v>0.89898625278619837</v>
      </c>
      <c r="V116" s="37">
        <f>STDEV(U$110:U116)*252^0.5/100</f>
        <v>6.9903071244586557E-2</v>
      </c>
      <c r="W116" s="37">
        <f>AVERAGE('Daily P&amp;L breakdown'!F8/'Historical NAV'!$B116)*252</f>
        <v>0.89898625278619837</v>
      </c>
      <c r="X116" s="37">
        <f>STDEV(W$110:W116)*252^0.5/100</f>
        <v>6.9903071244586557E-2</v>
      </c>
      <c r="Y116" s="37">
        <f>AVERAGE('Daily P&amp;L breakdown'!G8/'Historical NAV'!$B116)*252</f>
        <v>0</v>
      </c>
      <c r="Z116" s="37">
        <f>STDEV(Y$110:Y116)*252^0.5/100</f>
        <v>0</v>
      </c>
      <c r="AA116" s="37">
        <f>AVERAGE('Daily P&amp;L breakdown'!H8/'Historical NAV'!$B116)*252</f>
        <v>0</v>
      </c>
      <c r="AB116" s="37">
        <f>STDEV(AA$110:AA116)*252^0.5/100</f>
        <v>0</v>
      </c>
    </row>
    <row r="117" spans="1:28" s="42" customFormat="1">
      <c r="A117" s="38">
        <v>45455</v>
      </c>
      <c r="B117" s="39">
        <v>59450600.979999997</v>
      </c>
      <c r="C117" s="40"/>
      <c r="D117" s="41">
        <f t="shared" si="9"/>
        <v>59450600.979999997</v>
      </c>
      <c r="E117" s="41">
        <f t="shared" si="11"/>
        <v>55303668.579999998</v>
      </c>
      <c r="F117" s="41">
        <f t="shared" si="12"/>
        <v>2079431.7099999934</v>
      </c>
      <c r="G117" s="37">
        <f t="shared" si="13"/>
        <v>3.6245238443960923E-2</v>
      </c>
      <c r="H117" s="41">
        <f>IF(MONTH(A117)=MONTH(A116),H116+F117,F117)</f>
        <v>4146932.3999999985</v>
      </c>
      <c r="I117" s="37">
        <f>1+G117</f>
        <v>1.0362452384439609</v>
      </c>
      <c r="J117" s="37">
        <f>PRODUCT($I$2:I117)-1</f>
        <v>4.7258841390446671E-2</v>
      </c>
      <c r="K117" s="37">
        <f>AVERAGE($G$2:G117)*252</f>
        <v>0.21338375495985656</v>
      </c>
      <c r="L117" s="37">
        <f>STDEV($G$2:G117)*252^0.5</f>
        <v>0.47619932651885039</v>
      </c>
      <c r="M117" s="37">
        <f>AVERAGE($G$110:$G117)*252</f>
        <v>2.3521092737926028</v>
      </c>
      <c r="N117" s="37">
        <f>STDEV($G$110:G117)*252^0.5</f>
        <v>0.38516058413524895</v>
      </c>
      <c r="O117" s="37">
        <f>AVERAGE('Daily P&amp;L breakdown'!B10/'Historical NAV'!B118)*252</f>
        <v>0.38638110740880238</v>
      </c>
      <c r="P117" s="37">
        <f>STDEV(O$110:O117)*252^0.5/100</f>
        <v>1.058522968814414</v>
      </c>
      <c r="Q117" s="37">
        <f>AVERAGE('Daily P&amp;L breakdown'!C9/'Historical NAV'!$B117)*252</f>
        <v>2.3835529811998208</v>
      </c>
      <c r="R117" s="37">
        <f>STDEV(Q$110:Q117)*252^0.5/100</f>
        <v>0.14653310561069516</v>
      </c>
      <c r="S117" s="37">
        <f>AVERAGE('Daily P&amp;L breakdown'!D9/'Historical NAV'!$B117)*252</f>
        <v>0.44776874179884868</v>
      </c>
      <c r="T117" s="37">
        <f>STDEV(S$110:S117)*252^0.5/100</f>
        <v>0.1648604394418085</v>
      </c>
      <c r="U117" s="37">
        <f>AVERAGE('Daily P&amp;L breakdown'!F9/'Historical NAV'!$B117)*252</f>
        <v>0.24861381981609026</v>
      </c>
      <c r="V117" s="37">
        <f>STDEV(U$110:U117)*252^0.5/100</f>
        <v>6.4717862954661365E-2</v>
      </c>
      <c r="W117" s="37">
        <f>AVERAGE('Daily P&amp;L breakdown'!F9/'Historical NAV'!$B117)*252</f>
        <v>0.24861381981609026</v>
      </c>
      <c r="X117" s="37">
        <f>STDEV(W$110:W117)*252^0.5/100</f>
        <v>6.4717862954661365E-2</v>
      </c>
      <c r="Y117" s="37">
        <f>AVERAGE('Daily P&amp;L breakdown'!G9/'Historical NAV'!$B117)*252</f>
        <v>0</v>
      </c>
      <c r="Z117" s="37">
        <f>STDEV(Y$110:Y117)*252^0.5/100</f>
        <v>0</v>
      </c>
      <c r="AA117" s="37">
        <f>AVERAGE('Daily P&amp;L breakdown'!H9/'Historical NAV'!$B117)*252</f>
        <v>0</v>
      </c>
      <c r="AB117" s="37">
        <f>STDEV(AA$110:AA117)*252^0.5/100</f>
        <v>0</v>
      </c>
    </row>
    <row r="118" spans="1:28" s="42" customFormat="1">
      <c r="A118" s="38">
        <v>45456</v>
      </c>
      <c r="B118" s="39">
        <v>59759941.460000001</v>
      </c>
      <c r="C118" s="40"/>
      <c r="D118" s="41">
        <f t="shared" si="9"/>
        <v>59759941.460000001</v>
      </c>
      <c r="E118" s="41">
        <f t="shared" si="11"/>
        <v>55303668.579999998</v>
      </c>
      <c r="F118" s="41">
        <f t="shared" si="12"/>
        <v>309340.48000000417</v>
      </c>
      <c r="G118" s="37">
        <f t="shared" si="13"/>
        <v>5.2033196452306776E-3</v>
      </c>
      <c r="H118" s="41">
        <f>IF(MONTH(A118)=MONTH(A117),H117+F118,F118)</f>
        <v>4456272.8800000027</v>
      </c>
      <c r="I118" s="37">
        <f>1+G118</f>
        <v>1.0052033196452306</v>
      </c>
      <c r="J118" s="37">
        <f>PRODUCT($I$2:I118)-1</f>
        <v>5.2708063893494916E-2</v>
      </c>
      <c r="K118" s="37">
        <f>AVERAGE($G$2:G118)*252</f>
        <v>0.22276711218753412</v>
      </c>
      <c r="L118" s="37">
        <f>STDEV($G$2:G118)*252^0.5</f>
        <v>0.47418540693462202</v>
      </c>
      <c r="M118" s="37">
        <f>AVERAGE($G$110:$G118)*252</f>
        <v>2.2364567489932172</v>
      </c>
      <c r="N118" s="37">
        <f>STDEV($G$110:G118)*252^0.5</f>
        <v>0.36094707061482828</v>
      </c>
      <c r="O118" s="37">
        <f>AVERAGE('Daily P&amp;L breakdown'!B11/'Historical NAV'!B119)*252</f>
        <v>5.1772927514083324</v>
      </c>
      <c r="P118" s="37">
        <f>STDEV(O$110:O118)*252^0.5/100</f>
        <v>1.0046552337859638</v>
      </c>
      <c r="Q118" s="37">
        <f>AVERAGE('Daily P&amp;L breakdown'!C10/'Historical NAV'!$B118)*252</f>
        <v>-0.6476601163658503</v>
      </c>
      <c r="R118" s="37">
        <f>STDEV(Q$110:Q118)*252^0.5/100</f>
        <v>0.14811799345726803</v>
      </c>
      <c r="S118" s="37">
        <f>AVERAGE('Daily P&amp;L breakdown'!D10/'Historical NAV'!$B118)*252</f>
        <v>0.20519887570853723</v>
      </c>
      <c r="T118" s="37">
        <f>STDEV(S$110:S118)*252^0.5/100</f>
        <v>0.15422044703449836</v>
      </c>
      <c r="U118" s="37">
        <f>AVERAGE('Daily P&amp;L breakdown'!F10/'Historical NAV'!$B118)*252</f>
        <v>-0.65374535726662009</v>
      </c>
      <c r="V118" s="37">
        <f>STDEV(U$110:U118)*252^0.5/100</f>
        <v>7.7021248255488617E-2</v>
      </c>
      <c r="W118" s="37">
        <f>AVERAGE('Daily P&amp;L breakdown'!F10/'Historical NAV'!$B118)*252</f>
        <v>-0.65374535726662009</v>
      </c>
      <c r="X118" s="37">
        <f>STDEV(W$110:W118)*252^0.5/100</f>
        <v>7.7021248255488617E-2</v>
      </c>
      <c r="Y118" s="37">
        <f>AVERAGE('Daily P&amp;L breakdown'!G10/'Historical NAV'!$B118)*252</f>
        <v>0</v>
      </c>
      <c r="Z118" s="37">
        <f>STDEV(Y$110:Y118)*252^0.5/100</f>
        <v>0</v>
      </c>
      <c r="AA118" s="37">
        <f>AVERAGE('Daily P&amp;L breakdown'!H10/'Historical NAV'!$B118)*252</f>
        <v>0</v>
      </c>
      <c r="AB118" s="37">
        <f>STDEV(AA$110:AA118)*252^0.5/100</f>
        <v>0</v>
      </c>
    </row>
    <row r="119" spans="1:28" s="42" customFormat="1">
      <c r="A119" s="38">
        <v>45457</v>
      </c>
      <c r="B119" s="39">
        <v>59759368.4374597</v>
      </c>
      <c r="C119" s="40"/>
      <c r="D119" s="41">
        <f t="shared" si="9"/>
        <v>59759368.4374597</v>
      </c>
      <c r="E119" s="41">
        <f t="shared" si="11"/>
        <v>55303668.579999998</v>
      </c>
      <c r="F119" s="41">
        <f t="shared" si="12"/>
        <v>-573.02254030108452</v>
      </c>
      <c r="G119" s="37">
        <f t="shared" si="13"/>
        <v>-9.5887399870469109E-6</v>
      </c>
      <c r="H119" s="41">
        <f>IF(MONTH(A119)=MONTH(A118),H118+F119,F119)</f>
        <v>4455699.8574597016</v>
      </c>
      <c r="I119" s="37">
        <f>1+G119</f>
        <v>0.99999041126001298</v>
      </c>
      <c r="J119" s="37">
        <f>PRODUCT($I$2:I119)-1</f>
        <v>5.2697969749587958E-2</v>
      </c>
      <c r="K119" s="37">
        <f>AVERAGE($G$2:G119)*252</f>
        <v>0.22085877765648096</v>
      </c>
      <c r="L119" s="37">
        <f>STDEV($G$2:G119)*252^0.5</f>
        <v>0.47215643080613523</v>
      </c>
      <c r="M119" s="37">
        <f>AVERAGE($G$110:$G119)*252</f>
        <v>2.012569437846222</v>
      </c>
      <c r="N119" s="37">
        <f>STDEV($G$110:G119)*252^0.5</f>
        <v>0.34321426359284396</v>
      </c>
      <c r="O119" s="37">
        <f>AVERAGE('Daily P&amp;L breakdown'!B12/'Historical NAV'!B120)*252</f>
        <v>9.4410176854803911</v>
      </c>
      <c r="P119" s="37">
        <f>STDEV(O$110:O119)*252^0.5/100</f>
        <v>1.0123982316244236</v>
      </c>
      <c r="Q119" s="37">
        <f>AVERAGE('Daily P&amp;L breakdown'!C11/'Historical NAV'!$B119)*252</f>
        <v>-0.75512598040967926</v>
      </c>
      <c r="R119" s="37">
        <f>STDEV(Q$110:Q119)*252^0.5/100</f>
        <v>0.14927094001968563</v>
      </c>
      <c r="S119" s="37">
        <f>AVERAGE('Daily P&amp;L breakdown'!D11/'Historical NAV'!$B119)*252</f>
        <v>0.37692362200201157</v>
      </c>
      <c r="T119" s="37">
        <f>STDEV(S$110:S119)*252^0.5/100</f>
        <v>0.1457380201193656</v>
      </c>
      <c r="U119" s="37">
        <f>AVERAGE('Daily P&amp;L breakdown'!F11/'Historical NAV'!$B119)*252</f>
        <v>0.42946529173679088</v>
      </c>
      <c r="V119" s="37">
        <f>STDEV(U$110:U119)*252^0.5/100</f>
        <v>7.3995958556053454E-2</v>
      </c>
      <c r="W119" s="37">
        <f>AVERAGE('Daily P&amp;L breakdown'!F11/'Historical NAV'!$B119)*252</f>
        <v>0.42946529173679088</v>
      </c>
      <c r="X119" s="37">
        <f>STDEV(W$110:W119)*252^0.5/100</f>
        <v>7.3995958556053454E-2</v>
      </c>
      <c r="Y119" s="37">
        <f>AVERAGE('Daily P&amp;L breakdown'!G11/'Historical NAV'!$B119)*252</f>
        <v>0</v>
      </c>
      <c r="Z119" s="37">
        <f>STDEV(Y$110:Y119)*252^0.5/100</f>
        <v>0</v>
      </c>
      <c r="AA119" s="37">
        <f>AVERAGE('Daily P&amp;L breakdown'!H11/'Historical NAV'!$B119)*252</f>
        <v>0</v>
      </c>
      <c r="AB119" s="37">
        <f>STDEV(AA$110:AA119)*252^0.5/100</f>
        <v>0</v>
      </c>
    </row>
    <row r="120" spans="1:28" s="42" customFormat="1">
      <c r="A120" s="38">
        <v>45460</v>
      </c>
      <c r="B120" s="39">
        <v>60455080.460000001</v>
      </c>
      <c r="C120" s="40"/>
      <c r="D120" s="41">
        <f t="shared" si="9"/>
        <v>60455080.460000001</v>
      </c>
      <c r="E120" s="41">
        <f t="shared" si="11"/>
        <v>55303668.579999998</v>
      </c>
      <c r="F120" s="41">
        <f t="shared" si="12"/>
        <v>695712.02254030108</v>
      </c>
      <c r="G120" s="37">
        <f t="shared" si="13"/>
        <v>1.1641890480626287E-2</v>
      </c>
      <c r="H120" s="41">
        <f>IF(MONTH(A120)=MONTH(A119),H119+F120,F120)</f>
        <v>5151411.8800000027</v>
      </c>
      <c r="I120" s="37">
        <f>1+G120</f>
        <v>1.0116418904806264</v>
      </c>
      <c r="J120" s="37">
        <f>PRODUCT($I$2:I120)-1</f>
        <v>6.4953364222590348E-2</v>
      </c>
      <c r="K120" s="37">
        <f>AVERAGE($G$2:G120)*252</f>
        <v>0.24365623667716452</v>
      </c>
      <c r="L120" s="37">
        <f>STDEV($G$2:G120)*252^0.5</f>
        <v>0.47041244539771276</v>
      </c>
      <c r="M120" s="37">
        <f>AVERAGE($G$110:$G120)*252</f>
        <v>2.096313707234549</v>
      </c>
      <c r="N120" s="37">
        <f>STDEV($G$110:G120)*252^0.5</f>
        <v>0.32607139579712047</v>
      </c>
      <c r="O120" s="37">
        <f>AVERAGE('Daily P&amp;L breakdown'!B13/'Historical NAV'!B121)*252</f>
        <v>-2.4491337396741812</v>
      </c>
      <c r="P120" s="37">
        <f>STDEV(O$110:O120)*252^0.5/100</f>
        <v>0.99563844968112736</v>
      </c>
      <c r="Q120" s="37">
        <f>AVERAGE('Daily P&amp;L breakdown'!C12/'Historical NAV'!$B120)*252</f>
        <v>-8.7824519620199361E-3</v>
      </c>
      <c r="R120" s="37">
        <f>STDEV(Q$110:Q120)*252^0.5/100</f>
        <v>0.14193092519633405</v>
      </c>
      <c r="S120" s="37">
        <f>AVERAGE('Daily P&amp;L breakdown'!D12/'Historical NAV'!$B120)*252</f>
        <v>1.2746568628088466</v>
      </c>
      <c r="T120" s="37">
        <f>STDEV(S$110:S120)*252^0.5/100</f>
        <v>0.14753093828552366</v>
      </c>
      <c r="U120" s="37">
        <f>AVERAGE('Daily P&amp;L breakdown'!F12/'Historical NAV'!$B120)*252</f>
        <v>0.61146669227342554</v>
      </c>
      <c r="V120" s="37">
        <f>STDEV(U$110:U120)*252^0.5/100</f>
        <v>7.3248344874549787E-2</v>
      </c>
      <c r="W120" s="37">
        <f>AVERAGE('Daily P&amp;L breakdown'!F12/'Historical NAV'!$B120)*252</f>
        <v>0.61146669227342554</v>
      </c>
      <c r="X120" s="37">
        <f>STDEV(W$110:W120)*252^0.5/100</f>
        <v>7.3248344874549787E-2</v>
      </c>
      <c r="Y120" s="37">
        <f>AVERAGE('Daily P&amp;L breakdown'!G12/'Historical NAV'!$B120)*252</f>
        <v>0</v>
      </c>
      <c r="Z120" s="37">
        <f>STDEV(Y$110:Y120)*252^0.5/100</f>
        <v>0</v>
      </c>
      <c r="AA120" s="37">
        <f>AVERAGE('Daily P&amp;L breakdown'!H12/'Historical NAV'!$B120)*252</f>
        <v>0</v>
      </c>
      <c r="AB120" s="37">
        <f>STDEV(AA$110:AA120)*252^0.5/100</f>
        <v>0</v>
      </c>
    </row>
    <row r="121" spans="1:28" s="42" customFormat="1">
      <c r="A121" s="38">
        <v>45461</v>
      </c>
      <c r="B121" s="39">
        <v>61701123.100000001</v>
      </c>
      <c r="C121" s="40"/>
      <c r="D121" s="41">
        <f t="shared" si="9"/>
        <v>61701123.100000001</v>
      </c>
      <c r="E121" s="41">
        <f t="shared" si="11"/>
        <v>55303668.579999998</v>
      </c>
      <c r="F121" s="41">
        <f t="shared" si="12"/>
        <v>1246042.6400000006</v>
      </c>
      <c r="G121" s="37">
        <f t="shared" si="13"/>
        <v>2.0611049237200876E-2</v>
      </c>
      <c r="H121" s="41">
        <f>IF(MONTH(A121)=MONTH(A120),H120+F121,F121)</f>
        <v>6397454.5200000033</v>
      </c>
      <c r="I121" s="37">
        <f>1+G121</f>
        <v>1.0206110492372009</v>
      </c>
      <c r="J121" s="37">
        <f>PRODUCT($I$2:I121)-1</f>
        <v>8.6903170447904854E-2</v>
      </c>
      <c r="K121" s="37">
        <f>AVERAGE($G$2:G121)*252</f>
        <v>0.28490897143631</v>
      </c>
      <c r="L121" s="37">
        <f>STDEV($G$2:G121)*252^0.5</f>
        <v>0.46929594304677646</v>
      </c>
      <c r="M121" s="37">
        <f>AVERAGE($G$110:$G121)*252</f>
        <v>2.3544529322795555</v>
      </c>
      <c r="N121" s="37">
        <f>STDEV($G$110:G121)*252^0.5</f>
        <v>0.3159588651891454</v>
      </c>
      <c r="O121" s="37">
        <f>AVERAGE('Daily P&amp;L breakdown'!B14/'Historical NAV'!B122)*252</f>
        <v>0.25492440106705488</v>
      </c>
      <c r="P121" s="37">
        <f>STDEV(O$110:O121)*252^0.5/100</f>
        <v>0.95503324632822451</v>
      </c>
      <c r="Q121" s="37">
        <f>AVERAGE('Daily P&amp;L breakdown'!C13/'Historical NAV'!$B121)*252</f>
        <v>0.29724537574908427</v>
      </c>
      <c r="R121" s="37">
        <f>STDEV(Q$110:Q121)*252^0.5/100</f>
        <v>0.13544717465173398</v>
      </c>
      <c r="S121" s="37">
        <f>AVERAGE('Daily P&amp;L breakdown'!D13/'Historical NAV'!$B121)*252</f>
        <v>-0.10337693188602592</v>
      </c>
      <c r="T121" s="37">
        <f>STDEV(S$110:S121)*252^0.5/100</f>
        <v>0.1418564865649202</v>
      </c>
      <c r="U121" s="37">
        <f>AVERAGE('Daily P&amp;L breakdown'!F13/'Historical NAV'!$B121)*252</f>
        <v>-0.18591135174977064</v>
      </c>
      <c r="V121" s="37">
        <f>STDEV(U$110:U121)*252^0.5/100</f>
        <v>7.2206417834148648E-2</v>
      </c>
      <c r="W121" s="37">
        <f>AVERAGE('Daily P&amp;L breakdown'!F13/'Historical NAV'!$B121)*252</f>
        <v>-0.18591135174977064</v>
      </c>
      <c r="X121" s="37">
        <f>STDEV(W$110:W121)*252^0.5/100</f>
        <v>7.2206417834148648E-2</v>
      </c>
      <c r="Y121" s="37">
        <f>AVERAGE('Daily P&amp;L breakdown'!G13/'Historical NAV'!$B121)*252</f>
        <v>0</v>
      </c>
      <c r="Z121" s="37">
        <f>STDEV(Y$110:Y121)*252^0.5/100</f>
        <v>0</v>
      </c>
      <c r="AA121" s="37">
        <f>AVERAGE('Daily P&amp;L breakdown'!H13/'Historical NAV'!$B121)*252</f>
        <v>0</v>
      </c>
      <c r="AB121" s="37">
        <f>STDEV(AA$110:AA121)*252^0.5/100</f>
        <v>0</v>
      </c>
    </row>
    <row r="122" spans="1:28" s="42" customFormat="1">
      <c r="A122" s="38">
        <v>45462</v>
      </c>
      <c r="B122" s="39">
        <v>62588119.509999998</v>
      </c>
      <c r="C122" s="40"/>
      <c r="D122" s="41">
        <f t="shared" si="9"/>
        <v>62588119.509999998</v>
      </c>
      <c r="E122" s="41">
        <f t="shared" si="11"/>
        <v>55303668.579999998</v>
      </c>
      <c r="F122" s="41">
        <f t="shared" si="12"/>
        <v>886996.40999999642</v>
      </c>
      <c r="G122" s="37">
        <f t="shared" si="13"/>
        <v>1.4375693106305813E-2</v>
      </c>
      <c r="H122" s="41">
        <f>IF(MONTH(A122)=MONTH(A121),H121+F122,F122)</f>
        <v>7284450.9299999997</v>
      </c>
      <c r="I122" s="37">
        <f>1+G122</f>
        <v>1.0143756931063057</v>
      </c>
      <c r="J122" s="37">
        <f>PRODUCT($I$2:I122)-1</f>
        <v>0.10252815686253469</v>
      </c>
      <c r="K122" s="37">
        <f>AVERAGE($G$2:G122)*252</f>
        <v>0.3124938118607129</v>
      </c>
      <c r="L122" s="37">
        <f>STDEV($G$2:G122)*252^0.5</f>
        <v>0.4677271895373617</v>
      </c>
      <c r="M122" s="37">
        <f>AVERAGE($G$110:$G122)*252</f>
        <v>2.4520084500110562</v>
      </c>
      <c r="N122" s="37">
        <f>STDEV($G$110:G122)*252^0.5</f>
        <v>0.30331798146055294</v>
      </c>
      <c r="O122" s="37">
        <f>AVERAGE('Daily P&amp;L breakdown'!B15/'Historical NAV'!B123)*252</f>
        <v>1.4978170733485654</v>
      </c>
      <c r="P122" s="37">
        <f>STDEV(O$110:O122)*252^0.5/100</f>
        <v>0.91513397068233648</v>
      </c>
      <c r="Q122" s="37">
        <f>AVERAGE('Daily P&amp;L breakdown'!C14/'Historical NAV'!$B122)*252</f>
        <v>0.6432148004313798</v>
      </c>
      <c r="R122" s="37">
        <f>STDEV(Q$110:Q122)*252^0.5/100</f>
        <v>0.13125705419562034</v>
      </c>
      <c r="S122" s="37">
        <f>AVERAGE('Daily P&amp;L breakdown'!D14/'Historical NAV'!$B122)*252</f>
        <v>-0.70699014999052812</v>
      </c>
      <c r="T122" s="37">
        <f>STDEV(S$110:S122)*252^0.5/100</f>
        <v>0.14238123375905051</v>
      </c>
      <c r="U122" s="37">
        <f>AVERAGE('Daily P&amp;L breakdown'!F14/'Historical NAV'!$B122)*252</f>
        <v>0.87011860887270809</v>
      </c>
      <c r="V122" s="37">
        <f>STDEV(U$110:U122)*252^0.5/100</f>
        <v>7.549959714979082E-2</v>
      </c>
      <c r="W122" s="37">
        <f>AVERAGE('Daily P&amp;L breakdown'!F14/'Historical NAV'!$B122)*252</f>
        <v>0.87011860887270809</v>
      </c>
      <c r="X122" s="37">
        <f>STDEV(W$110:W122)*252^0.5/100</f>
        <v>7.549959714979082E-2</v>
      </c>
      <c r="Y122" s="37">
        <f>AVERAGE('Daily P&amp;L breakdown'!G14/'Historical NAV'!$B122)*252</f>
        <v>0</v>
      </c>
      <c r="Z122" s="37">
        <f>STDEV(Y$110:Y122)*252^0.5/100</f>
        <v>0</v>
      </c>
      <c r="AA122" s="37">
        <f>AVERAGE('Daily P&amp;L breakdown'!H14/'Historical NAV'!$B122)*252</f>
        <v>0</v>
      </c>
      <c r="AB122" s="37">
        <f>STDEV(AA$110:AA122)*252^0.5/100</f>
        <v>0</v>
      </c>
    </row>
    <row r="123" spans="1:28" s="42" customFormat="1">
      <c r="A123" s="38">
        <v>45463</v>
      </c>
      <c r="B123" s="39">
        <v>61583294.57</v>
      </c>
      <c r="C123" s="40"/>
      <c r="D123" s="41">
        <f t="shared" si="9"/>
        <v>61583294.57</v>
      </c>
      <c r="E123" s="41">
        <f t="shared" si="11"/>
        <v>55303668.579999998</v>
      </c>
      <c r="F123" s="41">
        <f t="shared" si="12"/>
        <v>-1004824.9399999976</v>
      </c>
      <c r="G123" s="37">
        <f t="shared" si="13"/>
        <v>-1.6054563515675718E-2</v>
      </c>
      <c r="H123" s="41">
        <f>IF(MONTH(A123)=MONTH(A122),H122+F123,F123)</f>
        <v>6279625.9900000021</v>
      </c>
      <c r="I123" s="37">
        <f>1+G123</f>
        <v>0.98394543648432431</v>
      </c>
      <c r="J123" s="37">
        <f>PRODUCT($I$2:I123)-1</f>
        <v>8.4827548540364228E-2</v>
      </c>
      <c r="K123" s="37">
        <f>AVERAGE($G$2:G123)*252</f>
        <v>0.27677050187865559</v>
      </c>
      <c r="L123" s="37">
        <f>STDEV($G$2:G123)*252^0.5</f>
        <v>0.46645314755274708</v>
      </c>
      <c r="M123" s="37">
        <f>AVERAGE($G$110:$G123)*252</f>
        <v>1.9878828460138176</v>
      </c>
      <c r="N123" s="37">
        <f>STDEV($G$110:G123)*252^0.5</f>
        <v>0.31127496181244368</v>
      </c>
      <c r="O123" s="37">
        <f>AVERAGE('Daily P&amp;L breakdown'!B16/'Historical NAV'!B124)*252</f>
        <v>-5.1855723676474189E-2</v>
      </c>
      <c r="P123" s="37">
        <f>STDEV(O$110:O123)*252^0.5/100</f>
        <v>0.88477701261422237</v>
      </c>
      <c r="Q123" s="37">
        <f>AVERAGE('Daily P&amp;L breakdown'!C15/'Historical NAV'!$B123)*252</f>
        <v>1.3942149318173445</v>
      </c>
      <c r="R123" s="37">
        <f>STDEV(Q$110:Q123)*252^0.5/100</f>
        <v>0.13562207858016065</v>
      </c>
      <c r="S123" s="37">
        <f>AVERAGE('Daily P&amp;L breakdown'!D15/'Historical NAV'!$B123)*252</f>
        <v>0.87942967615089063</v>
      </c>
      <c r="T123" s="37">
        <f>STDEV(S$110:S123)*252^0.5/100</f>
        <v>0.13989715613867312</v>
      </c>
      <c r="U123" s="37">
        <f>AVERAGE('Daily P&amp;L breakdown'!F15/'Historical NAV'!$B123)*252</f>
        <v>0.27676123726421803</v>
      </c>
      <c r="V123" s="37">
        <f>STDEV(U$110:U123)*252^0.5/100</f>
        <v>7.256047177676693E-2</v>
      </c>
      <c r="W123" s="37">
        <f>AVERAGE('Daily P&amp;L breakdown'!F15/'Historical NAV'!$B123)*252</f>
        <v>0.27676123726421803</v>
      </c>
      <c r="X123" s="37">
        <f>STDEV(W$110:W123)*252^0.5/100</f>
        <v>7.256047177676693E-2</v>
      </c>
      <c r="Y123" s="37">
        <f>AVERAGE('Daily P&amp;L breakdown'!G15/'Historical NAV'!$B123)*252</f>
        <v>0</v>
      </c>
      <c r="Z123" s="37">
        <f>STDEV(Y$110:Y123)*252^0.5/100</f>
        <v>0</v>
      </c>
      <c r="AA123" s="37">
        <f>AVERAGE('Daily P&amp;L breakdown'!H15/'Historical NAV'!$B123)*252</f>
        <v>0</v>
      </c>
      <c r="AB123" s="37">
        <f>STDEV(AA$110:AA123)*252^0.5/100</f>
        <v>0</v>
      </c>
    </row>
    <row r="124" spans="1:28" s="42" customFormat="1">
      <c r="A124" s="38">
        <v>45464</v>
      </c>
      <c r="B124" s="39">
        <v>59897360.210000001</v>
      </c>
      <c r="C124" s="40"/>
      <c r="D124" s="41">
        <f t="shared" si="9"/>
        <v>59897360.210000001</v>
      </c>
      <c r="E124" s="41">
        <f t="shared" si="11"/>
        <v>55303668.579999998</v>
      </c>
      <c r="F124" s="41">
        <f t="shared" si="12"/>
        <v>-1685934.3599999994</v>
      </c>
      <c r="G124" s="37">
        <f t="shared" si="13"/>
        <v>-2.7376488571647383E-2</v>
      </c>
      <c r="H124" s="41">
        <f>IF(MONTH(A124)=MONTH(A123),H123+F124,F124)</f>
        <v>4593691.6300000027</v>
      </c>
      <c r="I124" s="37">
        <f>1+G124</f>
        <v>0.97262351142835257</v>
      </c>
      <c r="J124" s="37">
        <f>PRODUCT($I$2:I124)-1</f>
        <v>5.512877955554063E-2</v>
      </c>
      <c r="K124" s="37">
        <f>AVERAGE($G$2:G124)*252</f>
        <v>0.2184319195865109</v>
      </c>
      <c r="L124" s="37">
        <f>STDEV($G$2:G124)*252^0.5</f>
        <v>0.46632208478430121</v>
      </c>
      <c r="M124" s="37">
        <f>AVERAGE($G$110:$G124)*252</f>
        <v>1.3954323149425536</v>
      </c>
      <c r="N124" s="37">
        <f>STDEV($G$110:G124)*252^0.5</f>
        <v>0.33296239068394834</v>
      </c>
      <c r="O124" s="37">
        <f>AVERAGE('Daily P&amp;L breakdown'!B17/'Historical NAV'!B125)*252</f>
        <v>-2.3427465973866211</v>
      </c>
      <c r="P124" s="37">
        <f>STDEV(O$110:O124)*252^0.5/100</f>
        <v>0.87193100307158178</v>
      </c>
      <c r="Q124" s="37">
        <f>AVERAGE('Daily P&amp;L breakdown'!C16/'Historical NAV'!$B124)*252</f>
        <v>-2.2183079036230535</v>
      </c>
      <c r="R124" s="37">
        <f>STDEV(Q$110:Q124)*252^0.5/100</f>
        <v>0.16658654608628964</v>
      </c>
      <c r="S124" s="37">
        <f>AVERAGE('Daily P&amp;L breakdown'!D16/'Historical NAV'!$B124)*252</f>
        <v>0.23812903857520434</v>
      </c>
      <c r="T124" s="37">
        <f>STDEV(S$110:S124)*252^0.5/100</f>
        <v>0.13480827290484038</v>
      </c>
      <c r="U124" s="37">
        <f>AVERAGE('Daily P&amp;L breakdown'!F16/'Historical NAV'!$B124)*252</f>
        <v>-4.6886056249456208E-2</v>
      </c>
      <c r="V124" s="37">
        <f>STDEV(U$110:U124)*252^0.5/100</f>
        <v>7.0882246915550423E-2</v>
      </c>
      <c r="W124" s="37">
        <f>AVERAGE('Daily P&amp;L breakdown'!F16/'Historical NAV'!$B124)*252</f>
        <v>-4.6886056249456208E-2</v>
      </c>
      <c r="X124" s="37">
        <f>STDEV(W$110:W124)*252^0.5/100</f>
        <v>7.0882246915550423E-2</v>
      </c>
      <c r="Y124" s="37">
        <f>AVERAGE('Daily P&amp;L breakdown'!G16/'Historical NAV'!$B124)*252</f>
        <v>0</v>
      </c>
      <c r="Z124" s="37">
        <f>STDEV(Y$110:Y124)*252^0.5/100</f>
        <v>0</v>
      </c>
      <c r="AA124" s="37">
        <f>AVERAGE('Daily P&amp;L breakdown'!H16/'Historical NAV'!$B124)*252</f>
        <v>-1.1487751673655937E-2</v>
      </c>
      <c r="AB124" s="37">
        <f>STDEV(AA$110:AA124)*252^0.5/100</f>
        <v>4.7085770324608949E-4</v>
      </c>
    </row>
    <row r="125" spans="1:28" s="42" customFormat="1">
      <c r="A125" s="38">
        <v>45467</v>
      </c>
      <c r="B125" s="39">
        <v>58039692.740000002</v>
      </c>
      <c r="C125" s="40"/>
      <c r="D125" s="41">
        <f t="shared" si="9"/>
        <v>58039692.740000002</v>
      </c>
      <c r="E125" s="41">
        <f t="shared" si="11"/>
        <v>55303668.579999998</v>
      </c>
      <c r="F125" s="41">
        <f t="shared" si="12"/>
        <v>-1857667.4699999988</v>
      </c>
      <c r="G125" s="37">
        <f t="shared" si="13"/>
        <v>-3.1014179314197171E-2</v>
      </c>
      <c r="H125" s="41">
        <f>IF(MONTH(A125)=MONTH(A124),H124+F125,F125)</f>
        <v>2736024.1600000039</v>
      </c>
      <c r="I125" s="37">
        <f>1+G125</f>
        <v>0.96898582068580286</v>
      </c>
      <c r="J125" s="37">
        <f>PRODUCT($I$2:I125)-1</f>
        <v>2.2404826386835053E-2</v>
      </c>
      <c r="K125" s="37">
        <f>AVERAGE($G$2:G125)*252</f>
        <v>0.1536415558222835</v>
      </c>
      <c r="L125" s="37">
        <f>STDEV($G$2:G125)*252^0.5</f>
        <v>0.46664111400705954</v>
      </c>
      <c r="M125" s="37">
        <f>AVERAGE($G$110:$G125)*252</f>
        <v>0.81974447106003856</v>
      </c>
      <c r="N125" s="37">
        <f>STDEV($G$110:G125)*252^0.5</f>
        <v>0.35286731277195277</v>
      </c>
      <c r="O125" s="37">
        <f>AVERAGE('Daily P&amp;L breakdown'!B18/'Historical NAV'!B126)*252</f>
        <v>-3.884473438077634</v>
      </c>
      <c r="P125" s="37">
        <f>STDEV(O$110:O125)*252^0.5/100</f>
        <v>0.87221204262602503</v>
      </c>
      <c r="Q125" s="37">
        <f>AVERAGE('Daily P&amp;L breakdown'!C17/'Historical NAV'!$B125)*252</f>
        <v>-0.65184343634414632</v>
      </c>
      <c r="R125" s="37">
        <f>STDEV(Q$110:Q125)*252^0.5/100</f>
        <v>0.16393189705413488</v>
      </c>
      <c r="S125" s="37">
        <f>AVERAGE('Daily P&amp;L breakdown'!D17/'Historical NAV'!$B125)*252</f>
        <v>-0.17681080508077135</v>
      </c>
      <c r="T125" s="37">
        <f>STDEV(S$110:S125)*252^0.5/100</f>
        <v>0.13127470081952361</v>
      </c>
      <c r="U125" s="37">
        <f>AVERAGE('Daily P&amp;L breakdown'!F17/'Historical NAV'!$B125)*252</f>
        <v>-1.0187914623339889</v>
      </c>
      <c r="V125" s="37">
        <f>STDEV(U$110:U125)*252^0.5/100</f>
        <v>8.4253452884157407E-2</v>
      </c>
      <c r="W125" s="37">
        <f>AVERAGE('Daily P&amp;L breakdown'!F17/'Historical NAV'!$B125)*252</f>
        <v>-1.0187914623339889</v>
      </c>
      <c r="X125" s="37">
        <f>STDEV(W$110:W125)*252^0.5/100</f>
        <v>8.4253452884157407E-2</v>
      </c>
      <c r="Y125" s="37">
        <f>AVERAGE('Daily P&amp;L breakdown'!G17/'Historical NAV'!$B125)*252</f>
        <v>0</v>
      </c>
      <c r="Z125" s="37">
        <f>STDEV(Y$110:Y125)*252^0.5/100</f>
        <v>0</v>
      </c>
      <c r="AA125" s="37">
        <f>AVERAGE('Daily P&amp;L breakdown'!H17/'Historical NAV'!$B125)*252</f>
        <v>1.5777610748254282E-2</v>
      </c>
      <c r="AB125" s="37">
        <f>STDEV(AA$110:AA125)*252^0.5/100</f>
        <v>7.9873782601999773E-4</v>
      </c>
    </row>
    <row r="126" spans="1:28" s="42" customFormat="1">
      <c r="A126" s="38">
        <v>45468</v>
      </c>
      <c r="B126" s="39">
        <f>59998846.02</f>
        <v>59998846.020000003</v>
      </c>
      <c r="C126" s="40"/>
      <c r="D126" s="41">
        <f t="shared" si="9"/>
        <v>59998846.020000003</v>
      </c>
      <c r="E126" s="41">
        <f t="shared" si="11"/>
        <v>55303668.579999998</v>
      </c>
      <c r="F126" s="41">
        <f t="shared" si="12"/>
        <v>1959153.2800000012</v>
      </c>
      <c r="G126" s="37">
        <f t="shared" si="13"/>
        <v>3.3755404060741775E-2</v>
      </c>
      <c r="H126" s="41">
        <f>IF(MONTH(A126)=MONTH(A125),H125+F126,F126)</f>
        <v>4695177.4400000051</v>
      </c>
      <c r="I126" s="37">
        <f>1+G126</f>
        <v>1.0337554040607417</v>
      </c>
      <c r="J126" s="37">
        <f>PRODUCT($I$2:I126)-1</f>
        <v>5.691651441517509E-2</v>
      </c>
      <c r="K126" s="37">
        <f>AVERAGE($G$2:G126)*252</f>
        <v>0.22046331796216068</v>
      </c>
      <c r="L126" s="37">
        <f>STDEV($G$2:G126)*252^0.5</f>
        <v>0.46713242695597657</v>
      </c>
      <c r="M126" s="37">
        <f>AVERAGE($G$110:$G126)*252</f>
        <v>1.2718984329569145</v>
      </c>
      <c r="N126" s="37">
        <f>STDEV($G$110:G126)*252^0.5</f>
        <v>0.36128234827603706</v>
      </c>
      <c r="O126" s="37">
        <f>AVERAGE('Daily P&amp;L breakdown'!B19/'Historical NAV'!B127)*252</f>
        <v>4.6185283566790014</v>
      </c>
      <c r="P126" s="37">
        <f>STDEV(O$110:O126)*252^0.5/100</f>
        <v>0.85322951300895922</v>
      </c>
      <c r="Q126" s="37">
        <f>AVERAGE('Daily P&amp;L breakdown'!C18/'Historical NAV'!$B126)*252</f>
        <v>-0.8684437727790818</v>
      </c>
      <c r="R126" s="37">
        <f>STDEV(Q$110:Q126)*252^0.5/100</f>
        <v>0.16291500578987392</v>
      </c>
      <c r="S126" s="37">
        <f>AVERAGE('Daily P&amp;L breakdown'!D18/'Historical NAV'!$B126)*252</f>
        <v>3.4713524845223347</v>
      </c>
      <c r="T126" s="37">
        <f>STDEV(S$110:S126)*252^0.5/100</f>
        <v>0.17860749154834146</v>
      </c>
      <c r="U126" s="37">
        <f>AVERAGE('Daily P&amp;L breakdown'!F18/'Historical NAV'!$B126)*252</f>
        <v>-0.92257802594317284</v>
      </c>
      <c r="V126" s="37">
        <f>STDEV(U$110:U126)*252^0.5/100</f>
        <v>9.1274017215555323E-2</v>
      </c>
      <c r="W126" s="37">
        <f>AVERAGE('Daily P&amp;L breakdown'!F18/'Historical NAV'!$B126)*252</f>
        <v>-0.92257802594317284</v>
      </c>
      <c r="X126" s="37">
        <f>STDEV(W$110:W126)*252^0.5/100</f>
        <v>9.1274017215555323E-2</v>
      </c>
      <c r="Y126" s="37">
        <f>AVERAGE('Daily P&amp;L breakdown'!G18/'Historical NAV'!$B126)*252</f>
        <v>0</v>
      </c>
      <c r="Z126" s="37">
        <f>STDEV(Y$110:Y126)*252^0.5/100</f>
        <v>0</v>
      </c>
      <c r="AA126" s="37">
        <f>AVERAGE('Daily P&amp;L breakdown'!H18/'Historical NAV'!$B126)*252</f>
        <v>-8.6674211005100255E-2</v>
      </c>
      <c r="AB126" s="37">
        <f>STDEV(AA$110:AA126)*252^0.5/100</f>
        <v>3.4355737603429149E-3</v>
      </c>
    </row>
    <row r="127" spans="1:28" s="42" customFormat="1">
      <c r="A127" s="38">
        <v>45469</v>
      </c>
      <c r="B127" s="39">
        <v>59507744.539999999</v>
      </c>
      <c r="C127" s="40"/>
      <c r="D127" s="41">
        <f t="shared" si="9"/>
        <v>59507744.539999999</v>
      </c>
      <c r="E127" s="41">
        <f t="shared" si="11"/>
        <v>55303668.579999998</v>
      </c>
      <c r="F127" s="41">
        <f t="shared" si="12"/>
        <v>-491101.48000000417</v>
      </c>
      <c r="G127" s="37">
        <f t="shared" si="13"/>
        <v>-8.1851820922739169E-3</v>
      </c>
      <c r="H127" s="41">
        <f>IF(MONTH(A127)=MONTH(A126),H126+F127,F127)</f>
        <v>4204075.9600000009</v>
      </c>
      <c r="I127" s="37">
        <f>1+G127</f>
        <v>0.99181481790772608</v>
      </c>
      <c r="J127" s="37">
        <f>PRODUCT($I$2:I127)-1</f>
        <v>4.8265460288355433E-2</v>
      </c>
      <c r="K127" s="37">
        <f>AVERAGE($G$2:G127)*252</f>
        <v>0.20234324490489725</v>
      </c>
      <c r="L127" s="37">
        <f>STDEV($G$2:G127)*252^0.5</f>
        <v>0.46543653831974863</v>
      </c>
      <c r="M127" s="37">
        <f>AVERAGE($G$110:$G127)*252</f>
        <v>1.0866448596119174</v>
      </c>
      <c r="N127" s="37">
        <f>STDEV($G$110:G127)*252^0.5</f>
        <v>0.35397506528537187</v>
      </c>
      <c r="O127" s="37">
        <f>AVERAGE('Daily P&amp;L breakdown'!B20/'Historical NAV'!B128)*252</f>
        <v>0</v>
      </c>
      <c r="P127" s="37">
        <f>STDEV(O$110:O127)*252^0.5/100</f>
        <v>0.83004012270703209</v>
      </c>
      <c r="Q127" s="37">
        <f>AVERAGE('Daily P&amp;L breakdown'!C19/'Historical NAV'!$B127)*252</f>
        <v>0.26934658881628654</v>
      </c>
      <c r="R127" s="37">
        <f>STDEV(Q$110:Q127)*252^0.5/100</f>
        <v>0.15830680534151617</v>
      </c>
      <c r="S127" s="37">
        <f>AVERAGE('Daily P&amp;L breakdown'!D19/'Historical NAV'!$B127)*252</f>
        <v>1.0560517204236826</v>
      </c>
      <c r="T127" s="37">
        <f>STDEV(S$110:S127)*252^0.5/100</f>
        <v>0.17498383917270971</v>
      </c>
      <c r="U127" s="37">
        <f>AVERAGE('Daily P&amp;L breakdown'!F19/'Historical NAV'!$B127)*252</f>
        <v>9.0745755560776964E-2</v>
      </c>
      <c r="V127" s="37">
        <f>STDEV(U$110:U127)*252^0.5/100</f>
        <v>8.8550051968265014E-2</v>
      </c>
      <c r="W127" s="37">
        <f>AVERAGE('Daily P&amp;L breakdown'!F19/'Historical NAV'!$B127)*252</f>
        <v>9.0745755560776964E-2</v>
      </c>
      <c r="X127" s="37">
        <f>STDEV(W$110:W127)*252^0.5/100</f>
        <v>8.8550051968265014E-2</v>
      </c>
      <c r="Y127" s="37">
        <f>AVERAGE('Daily P&amp;L breakdown'!G19/'Historical NAV'!$B127)*252</f>
        <v>0</v>
      </c>
      <c r="Z127" s="37">
        <f>STDEV(Y$110:Y127)*252^0.5/100</f>
        <v>0</v>
      </c>
      <c r="AA127" s="37">
        <f>AVERAGE('Daily P&amp;L breakdown'!H19/'Historical NAV'!$B127)*252</f>
        <v>-0.16326390716202399</v>
      </c>
      <c r="AB127" s="37">
        <f>STDEV(AA$110:AA127)*252^0.5/100</f>
        <v>6.8002594350457914E-3</v>
      </c>
    </row>
    <row r="128" spans="1:28" s="42" customFormat="1">
      <c r="A128" s="38">
        <v>45470</v>
      </c>
      <c r="B128" s="39">
        <v>58724567.609999999</v>
      </c>
      <c r="C128" s="40"/>
      <c r="D128" s="41">
        <f t="shared" si="9"/>
        <v>58724567.609999999</v>
      </c>
      <c r="E128" s="41">
        <f t="shared" si="11"/>
        <v>55303668.579999998</v>
      </c>
      <c r="F128" s="41">
        <f t="shared" si="12"/>
        <v>-783176.9299999997</v>
      </c>
      <c r="G128" s="37">
        <f t="shared" si="13"/>
        <v>-1.3160924448641517E-2</v>
      </c>
      <c r="H128" s="41">
        <f>IF(MONTH(A128)=MONTH(A127),H127+F128,F128)</f>
        <v>3420899.0300000012</v>
      </c>
      <c r="I128" s="37">
        <f>1+G128</f>
        <v>0.98683907555135852</v>
      </c>
      <c r="J128" s="37">
        <f>PRODUCT($I$2:I128)-1</f>
        <v>3.4469317763379914E-2</v>
      </c>
      <c r="K128" s="37">
        <f>AVERAGE($G$2:G128)*252</f>
        <v>0.17463540076345976</v>
      </c>
      <c r="L128" s="37">
        <f>STDEV($G$2:G128)*252^0.5</f>
        <v>0.46400300110376791</v>
      </c>
      <c r="M128" s="37">
        <f>AVERAGE($G$110:$G128)*252</f>
        <v>0.85489760589246599</v>
      </c>
      <c r="N128" s="37">
        <f>STDEV($G$110:G128)*252^0.5</f>
        <v>0.34983803254258983</v>
      </c>
      <c r="O128" s="37">
        <f>AVERAGE('Daily P&amp;L breakdown'!B21/'Historical NAV'!B129)*252</f>
        <v>1.1464146811864631</v>
      </c>
      <c r="P128" s="37">
        <f>STDEV(O$110:O128)*252^0.5/100</f>
        <v>0.80679046154269196</v>
      </c>
      <c r="Q128" s="37">
        <f>AVERAGE('Daily P&amp;L breakdown'!C20/'Historical NAV'!$B128)*252</f>
        <v>2.4566062197013765</v>
      </c>
      <c r="R128" s="37">
        <f>STDEV(Q$110:Q128)*252^0.5/100</f>
        <v>0.17720181094510654</v>
      </c>
      <c r="S128" s="37">
        <f>AVERAGE('Daily P&amp;L breakdown'!D20/'Historical NAV'!$B128)*252</f>
        <v>-0.65712299929184614</v>
      </c>
      <c r="T128" s="37">
        <f>STDEV(S$110:S128)*252^0.5/100</f>
        <v>0.17468663094411332</v>
      </c>
      <c r="U128" s="37">
        <f>AVERAGE('Daily P&amp;L breakdown'!F20/'Historical NAV'!$B128)*252</f>
        <v>0</v>
      </c>
      <c r="V128" s="37">
        <f>STDEV(U$110:U128)*252^0.5/100</f>
        <v>8.610311206428134E-2</v>
      </c>
      <c r="W128" s="37">
        <f>AVERAGE('Daily P&amp;L breakdown'!F20/'Historical NAV'!$B128)*252</f>
        <v>0</v>
      </c>
      <c r="X128" s="37">
        <f>STDEV(W$110:W128)*252^0.5/100</f>
        <v>8.610311206428134E-2</v>
      </c>
      <c r="Y128" s="37">
        <f>AVERAGE('Daily P&amp;L breakdown'!G20/'Historical NAV'!$B128)*252</f>
        <v>0</v>
      </c>
      <c r="Z128" s="37">
        <f>STDEV(Y$110:Y128)*252^0.5/100</f>
        <v>0</v>
      </c>
      <c r="AA128" s="37">
        <f>AVERAGE('Daily P&amp;L breakdown'!H20/'Historical NAV'!$B128)*252</f>
        <v>0.65712299929184614</v>
      </c>
      <c r="AB128" s="37">
        <f>STDEV(AA$110:AA128)*252^0.5/100</f>
        <v>2.5306661226338539E-2</v>
      </c>
    </row>
    <row r="129" spans="1:28" s="4" customFormat="1">
      <c r="A129" s="13">
        <v>45471</v>
      </c>
      <c r="B129" s="25">
        <v>59394922.759999998</v>
      </c>
      <c r="C129" s="24"/>
      <c r="D129" s="34">
        <f t="shared" si="9"/>
        <v>59394922.759999998</v>
      </c>
      <c r="E129" s="34">
        <f t="shared" si="11"/>
        <v>55303668.579999998</v>
      </c>
      <c r="F129" s="34">
        <f t="shared" si="12"/>
        <v>670355.14999999851</v>
      </c>
      <c r="G129" s="35">
        <f t="shared" si="13"/>
        <v>1.1415241989552702E-2</v>
      </c>
      <c r="H129" s="34">
        <f>IF(MONTH(A129)=MONTH(A128),H128+F129,F129)</f>
        <v>4091254.1799999997</v>
      </c>
      <c r="I129" s="35">
        <f>1+G129</f>
        <v>1.0114152419895528</v>
      </c>
      <c r="J129" s="35">
        <f>PRODUCT($I$2:I129)-1</f>
        <v>4.6278035356416503E-2</v>
      </c>
      <c r="K129" s="35">
        <f>AVERAGE($G$2:G129)*252</f>
        <v>0.19574481936192711</v>
      </c>
      <c r="L129" s="35">
        <f>STDEV($G$2:G129)*252^0.5</f>
        <v>0.46241740814342952</v>
      </c>
      <c r="M129" s="35">
        <f>AVERAGE($G$110:$G129)*252</f>
        <v>0.95598477466620668</v>
      </c>
      <c r="N129" s="35">
        <f>STDEV($G$110:G129)*252^0.5</f>
        <v>0.3416961335439973</v>
      </c>
      <c r="O129" s="35">
        <f>AVERAGE('Daily P&amp;L breakdown'!B22/'Historical NAV'!B130)*252</f>
        <v>-5.6787870253455912</v>
      </c>
      <c r="P129" s="35">
        <f>STDEV(O$110:O129)*252^0.5/100</f>
        <v>0.82593820309070343</v>
      </c>
      <c r="Q129" s="35">
        <f>AVERAGE('Daily P&amp;L breakdown'!C21/'Historical NAV'!$B129)*252</f>
        <v>0.42905708595621384</v>
      </c>
      <c r="R129" s="35">
        <f>STDEV(Q$110:Q129)*252^0.5/100</f>
        <v>0.17272195342211019</v>
      </c>
      <c r="S129" s="35">
        <f>AVERAGE('Daily P&amp;L breakdown'!D21/'Historical NAV'!$B129)*252</f>
        <v>2.3713612688600789</v>
      </c>
      <c r="T129" s="35">
        <f>STDEV(S$110:S129)*252^0.5/100</f>
        <v>0.18410174632655238</v>
      </c>
      <c r="U129" s="35">
        <f>AVERAGE('Daily P&amp;L breakdown'!F21/'Historical NAV'!$B129)*252</f>
        <v>0.60387904105761647</v>
      </c>
      <c r="V129" s="35">
        <f>STDEV(U$110:U129)*252^0.5/100</f>
        <v>8.588570658755007E-2</v>
      </c>
      <c r="W129" s="35">
        <f>AVERAGE('Daily P&amp;L breakdown'!F21/'Historical NAV'!$B129)*252</f>
        <v>0.60387904105761647</v>
      </c>
      <c r="X129" s="35">
        <f>STDEV(W$110:W129)*252^0.5/100</f>
        <v>8.588570658755007E-2</v>
      </c>
      <c r="Y129" s="35">
        <f>AVERAGE('Daily P&amp;L breakdown'!G21/'Historical NAV'!$B129)*252</f>
        <v>0</v>
      </c>
      <c r="Z129" s="35">
        <f>STDEV(Y$110:Y129)*252^0.5/100</f>
        <v>0</v>
      </c>
      <c r="AA129" s="35">
        <f>AVERAGE('Daily P&amp;L breakdown'!H21/'Historical NAV'!$B129)*252</f>
        <v>8.1648615313394176E-3</v>
      </c>
      <c r="AB129" s="35">
        <f>STDEV(AA$110:AA129)*252^0.5/100</f>
        <v>2.4636350494166234E-2</v>
      </c>
    </row>
    <row r="130" spans="1:28" s="42" customFormat="1">
      <c r="A130" s="38">
        <v>45474</v>
      </c>
      <c r="B130" s="39">
        <v>59663049.789999999</v>
      </c>
      <c r="C130" s="40"/>
      <c r="D130" s="41">
        <f t="shared" si="9"/>
        <v>59663049.789999999</v>
      </c>
      <c r="E130" s="41">
        <f t="shared" si="11"/>
        <v>59394922.759999998</v>
      </c>
      <c r="F130" s="41">
        <f t="shared" si="12"/>
        <v>268127.03000000119</v>
      </c>
      <c r="G130" s="37">
        <f t="shared" si="13"/>
        <v>4.5143089264285327E-3</v>
      </c>
      <c r="H130" s="41">
        <f>IF(MONTH(A130)=MONTH(A129),H129+F130,F130)</f>
        <v>268127.03000000119</v>
      </c>
      <c r="I130" s="37">
        <f>1+G130</f>
        <v>1.0045143089264286</v>
      </c>
      <c r="J130" s="37">
        <f>PRODUCT($I$2:I130)-1</f>
        <v>5.1001257630952201E-2</v>
      </c>
      <c r="K130" s="37">
        <f>AVERAGE($G$2:G130)*252</f>
        <v>0.20304606765726094</v>
      </c>
      <c r="L130" s="37">
        <f>STDEV($G$2:G130)*252^0.5</f>
        <v>0.46063716992114784</v>
      </c>
      <c r="M130" s="37">
        <f>AVERAGE($G$110:$G130)*252</f>
        <v>0.96463339727543451</v>
      </c>
      <c r="N130" s="37">
        <f>STDEV($G$110:G130)*252^0.5</f>
        <v>0.33305355202688414</v>
      </c>
      <c r="O130" s="37">
        <f>AVERAGE('Daily P&amp;L breakdown'!B23/'Historical NAV'!B131)*252</f>
        <v>-1.5210995219234085</v>
      </c>
      <c r="P130" s="37">
        <f>STDEV(O$110:O130)*252^0.5/100</f>
        <v>0.81041195123687015</v>
      </c>
      <c r="Q130" s="37">
        <f>AVERAGE('Daily P&amp;L breakdown'!C22/'Historical NAV'!$B130)*252</f>
        <v>-0.19611309313190919</v>
      </c>
      <c r="R130" s="37">
        <f>STDEV(Q$110:Q130)*252^0.5/100</f>
        <v>0.16885796656398711</v>
      </c>
      <c r="S130" s="37">
        <f>AVERAGE('Daily P&amp;L breakdown'!D22/'Historical NAV'!$B130)*252</f>
        <v>-4.3056810019634094E-2</v>
      </c>
      <c r="T130" s="37">
        <f>STDEV(S$110:S130)*252^0.5/100</f>
        <v>0.18035938659017919</v>
      </c>
      <c r="U130" s="37">
        <f>AVERAGE('Daily P&amp;L breakdown'!F22/'Historical NAV'!$B130)*252</f>
        <v>-0.42991401496038073</v>
      </c>
      <c r="V130" s="37">
        <f>STDEV(U$110:U130)*252^0.5/100</f>
        <v>8.5708882879702436E-2</v>
      </c>
      <c r="W130" s="37">
        <f>AVERAGE('Daily P&amp;L breakdown'!F22/'Historical NAV'!$B130)*252</f>
        <v>-0.42991401496038073</v>
      </c>
      <c r="X130" s="37">
        <f>STDEV(W$110:W130)*252^0.5/100</f>
        <v>8.5708882879702436E-2</v>
      </c>
      <c r="Y130" s="37">
        <f>AVERAGE('Daily P&amp;L breakdown'!G22/'Historical NAV'!$B130)*252</f>
        <v>0</v>
      </c>
      <c r="Z130" s="37">
        <f>STDEV(Y$110:Y130)*252^0.5/100</f>
        <v>0</v>
      </c>
      <c r="AA130" s="37">
        <f>AVERAGE('Daily P&amp;L breakdown'!H22/'Historical NAV'!$B130)*252</f>
        <v>-3.2667937808413532E-2</v>
      </c>
      <c r="AB130" s="37">
        <f>STDEV(AA$110:AA130)*252^0.5/100</f>
        <v>2.4084357035553096E-2</v>
      </c>
    </row>
    <row r="131" spans="1:28" s="42" customFormat="1">
      <c r="A131" s="38">
        <v>45475</v>
      </c>
      <c r="B131" s="39">
        <f>60943676.9546679</f>
        <v>60943676.954667903</v>
      </c>
      <c r="C131" s="40"/>
      <c r="D131" s="41">
        <f t="shared" si="9"/>
        <v>60943676.954667903</v>
      </c>
      <c r="E131" s="41">
        <f t="shared" si="11"/>
        <v>59394922.759999998</v>
      </c>
      <c r="F131" s="41">
        <f t="shared" si="12"/>
        <v>1280627.1646679044</v>
      </c>
      <c r="G131" s="37">
        <f t="shared" si="13"/>
        <v>2.1464326231652807E-2</v>
      </c>
      <c r="H131" s="41">
        <f>IF(MONTH(A131)=MONTH(A130),H130+F131,F131)</f>
        <v>1548754.1946679056</v>
      </c>
      <c r="I131" s="37">
        <f>1+G131</f>
        <v>1.0214643262316527</v>
      </c>
      <c r="J131" s="37">
        <f>PRODUCT($I$2:I131)-1</f>
        <v>7.3560291494620289E-2</v>
      </c>
      <c r="K131" s="37">
        <f>AVERAGE($G$2:G131)*252</f>
        <v>0.24309194567817827</v>
      </c>
      <c r="L131" s="37">
        <f>STDEV($G$2:G131)*252^0.5</f>
        <v>0.45974888387089863</v>
      </c>
      <c r="M131" s="37">
        <f>AVERAGE($G$110:$G131)*252</f>
        <v>1.1666505251436652</v>
      </c>
      <c r="N131" s="37">
        <f>STDEV($G$110:G131)*252^0.5</f>
        <v>0.330462402606576</v>
      </c>
      <c r="O131" s="37">
        <f>AVERAGE('Daily P&amp;L breakdown'!B24/'Historical NAV'!B132)*252</f>
        <v>2.940296213666306</v>
      </c>
      <c r="P131" s="37">
        <f>STDEV(O$110:O131)*252^0.5/100</f>
        <v>0.79348193833439551</v>
      </c>
      <c r="Q131" s="37">
        <f>AVERAGE('Daily P&amp;L breakdown'!C23/'Historical NAV'!$B131)*252</f>
        <v>-2.680536025443859</v>
      </c>
      <c r="R131" s="37">
        <f>STDEV(Q$110:Q131)*252^0.5/100</f>
        <v>0.19085343295728449</v>
      </c>
      <c r="S131" s="37">
        <f>AVERAGE('Daily P&amp;L breakdown'!D23/'Historical NAV'!$B131)*252</f>
        <v>-1.4408662645235122</v>
      </c>
      <c r="T131" s="37">
        <f>STDEV(S$110:S131)*252^0.5/100</f>
        <v>0.18736588088982933</v>
      </c>
      <c r="U131" s="37">
        <f>AVERAGE('Daily P&amp;L breakdown'!F23/'Historical NAV'!$B131)*252</f>
        <v>3.5120122495924701E-2</v>
      </c>
      <c r="V131" s="37">
        <f>STDEV(U$110:U131)*252^0.5/100</f>
        <v>8.3654686701054845E-2</v>
      </c>
      <c r="W131" s="37">
        <f>AVERAGE('Daily P&amp;L breakdown'!F23/'Historical NAV'!$B131)*252</f>
        <v>3.5120122495924701E-2</v>
      </c>
      <c r="X131" s="37">
        <f>STDEV(W$110:W131)*252^0.5/100</f>
        <v>8.3654686701054845E-2</v>
      </c>
      <c r="Y131" s="37">
        <f>AVERAGE('Daily P&amp;L breakdown'!G23/'Historical NAV'!$B131)*252</f>
        <v>0</v>
      </c>
      <c r="Z131" s="37">
        <f>STDEV(Y$110:Y131)*252^0.5/100</f>
        <v>0</v>
      </c>
      <c r="AA131" s="37">
        <f>AVERAGE('Daily P&amp;L breakdown'!H23/'Historical NAV'!$B131)*252</f>
        <v>1.8041681351420053E-2</v>
      </c>
      <c r="AB131" s="37">
        <f>STDEV(AA$110:AA131)*252^0.5/100</f>
        <v>2.3503929409910876E-2</v>
      </c>
    </row>
    <row r="132" spans="1:28" s="42" customFormat="1">
      <c r="A132" s="38">
        <v>45476</v>
      </c>
      <c r="B132" s="39">
        <v>63861820.590471402</v>
      </c>
      <c r="C132" s="40"/>
      <c r="D132" s="41">
        <f t="shared" si="9"/>
        <v>63861820.590471402</v>
      </c>
      <c r="E132" s="41">
        <f t="shared" si="11"/>
        <v>59394922.759999998</v>
      </c>
      <c r="F132" s="41">
        <f t="shared" si="12"/>
        <v>2918143.6358034983</v>
      </c>
      <c r="G132" s="37">
        <f t="shared" si="13"/>
        <v>4.7882631662906038E-2</v>
      </c>
      <c r="H132" s="41">
        <f>IF(MONTH(A132)=MONTH(A131),H131+F132,F132)</f>
        <v>4466897.8304714039</v>
      </c>
      <c r="I132" s="37">
        <f>1+G132</f>
        <v>1.047882631662906</v>
      </c>
      <c r="J132" s="37">
        <f>PRODUCT($I$2:I132)-1</f>
        <v>0.12496518350017904</v>
      </c>
      <c r="K132" s="37">
        <f>AVERAGE($G$2:G132)*252</f>
        <v>0.3333463825741641</v>
      </c>
      <c r="L132" s="37">
        <f>STDEV($G$2:G132)*252^0.5</f>
        <v>0.46257721141492575</v>
      </c>
      <c r="M132" s="37">
        <f>AVERAGE($G$110:$G132)*252</f>
        <v>1.6405536840092592</v>
      </c>
      <c r="N132" s="37">
        <f>STDEV($G$110:G132)*252^0.5</f>
        <v>0.35318448775196704</v>
      </c>
      <c r="O132" s="37">
        <f>AVERAGE('Daily P&amp;L breakdown'!B25/'Historical NAV'!B133)*252</f>
        <v>0.97048622802064177</v>
      </c>
      <c r="P132" s="37">
        <f>STDEV(O$110:O132)*252^0.5/100</f>
        <v>0.77525647507518936</v>
      </c>
      <c r="Q132" s="37">
        <f>AVERAGE('Daily P&amp;L breakdown'!C24/'Historical NAV'!$B132)*252</f>
        <v>-0.21678982202498787</v>
      </c>
      <c r="R132" s="37">
        <f>STDEV(Q$110:Q132)*252^0.5/100</f>
        <v>0.18665145756933121</v>
      </c>
      <c r="S132" s="37">
        <f>AVERAGE('Daily P&amp;L breakdown'!D24/'Historical NAV'!$B132)*252</f>
        <v>-0.27848560275235212</v>
      </c>
      <c r="T132" s="37">
        <f>STDEV(S$110:S132)*252^0.5/100</f>
        <v>0.18431480881929085</v>
      </c>
      <c r="U132" s="37">
        <f>AVERAGE('Daily P&amp;L breakdown'!F24/'Historical NAV'!$B132)*252</f>
        <v>-0.24329752481748515</v>
      </c>
      <c r="V132" s="37">
        <f>STDEV(U$110:U132)*252^0.5/100</f>
        <v>8.2403552342304731E-2</v>
      </c>
      <c r="W132" s="37">
        <f>AVERAGE('Daily P&amp;L breakdown'!F24/'Historical NAV'!$B132)*252</f>
        <v>-0.24329752481748515</v>
      </c>
      <c r="X132" s="37">
        <f>STDEV(W$110:W132)*252^0.5/100</f>
        <v>8.2403552342304731E-2</v>
      </c>
      <c r="Y132" s="37">
        <f>AVERAGE('Daily P&amp;L breakdown'!G24/'Historical NAV'!$B132)*252</f>
        <v>0</v>
      </c>
      <c r="Z132" s="37">
        <f>STDEV(Y$110:Y132)*252^0.5/100</f>
        <v>0</v>
      </c>
      <c r="AA132" s="37">
        <f>AVERAGE('Daily P&amp;L breakdown'!H24/'Historical NAV'!$B132)*252</f>
        <v>-2.1788144890557828E-2</v>
      </c>
      <c r="AB132" s="37">
        <f>STDEV(AA$110:AA132)*252^0.5/100</f>
        <v>2.3002053328107411E-2</v>
      </c>
    </row>
    <row r="133" spans="1:28" s="42" customFormat="1">
      <c r="A133" s="38">
        <v>45477</v>
      </c>
      <c r="B133" s="39">
        <v>64044619.867267199</v>
      </c>
      <c r="C133" s="40"/>
      <c r="D133" s="41">
        <f t="shared" si="9"/>
        <v>64044619.867267199</v>
      </c>
      <c r="E133" s="41">
        <f t="shared" si="11"/>
        <v>59394922.759999998</v>
      </c>
      <c r="F133" s="41">
        <f t="shared" si="12"/>
        <v>182799.27679579705</v>
      </c>
      <c r="G133" s="37">
        <f t="shared" si="13"/>
        <v>2.8624188146473212E-3</v>
      </c>
      <c r="H133" s="41">
        <f>IF(MONTH(A133)=MONTH(A132),H132+F133,F133)</f>
        <v>4649697.1072672009</v>
      </c>
      <c r="I133" s="37">
        <f>1+G133</f>
        <v>1.0028624188146473</v>
      </c>
      <c r="J133" s="37">
        <f>PRODUCT($I$2:I133)-1</f>
        <v>0.12818530500725323</v>
      </c>
      <c r="K133" s="37">
        <f>AVERAGE($G$2:G133)*252</f>
        <v>0.33628564892808044</v>
      </c>
      <c r="L133" s="37">
        <f>STDEV($G$2:G133)*252^0.5</f>
        <v>0.46081317741905181</v>
      </c>
      <c r="M133" s="37">
        <f>AVERAGE($G$110:$G133)*252</f>
        <v>1.6022526780626702</v>
      </c>
      <c r="N133" s="37">
        <f>STDEV($G$110:G133)*252^0.5</f>
        <v>0.3456234171413804</v>
      </c>
      <c r="O133" s="37">
        <f>AVERAGE('Daily P&amp;L breakdown'!B26/'Historical NAV'!B134)*252</f>
        <v>-3.9569950895089891</v>
      </c>
      <c r="P133" s="37">
        <f>STDEV(O$110:O133)*252^0.5/100</f>
        <v>0.77587801195395401</v>
      </c>
      <c r="Q133" s="37">
        <f>AVERAGE('Daily P&amp;L breakdown'!C25/'Historical NAV'!$B133)*252</f>
        <v>1.2796198014735276</v>
      </c>
      <c r="R133" s="37">
        <f>STDEV(Q$110:Q133)*252^0.5/100</f>
        <v>0.18702811503558756</v>
      </c>
      <c r="S133" s="37">
        <f>AVERAGE('Daily P&amp;L breakdown'!D25/'Historical NAV'!$B133)*252</f>
        <v>1.7676834081399746</v>
      </c>
      <c r="T133" s="37">
        <f>STDEV(S$110:S133)*252^0.5/100</f>
        <v>0.18608544834161284</v>
      </c>
      <c r="U133" s="37">
        <f>AVERAGE('Daily P&amp;L breakdown'!F25/'Historical NAV'!$B133)*252</f>
        <v>0.28929161822489519</v>
      </c>
      <c r="V133" s="37">
        <f>STDEV(U$110:U133)*252^0.5/100</f>
        <v>8.0933307433451201E-2</v>
      </c>
      <c r="W133" s="37">
        <f>AVERAGE('Daily P&amp;L breakdown'!F25/'Historical NAV'!$B133)*252</f>
        <v>0.28929161822489519</v>
      </c>
      <c r="X133" s="37">
        <f>STDEV(W$110:W133)*252^0.5/100</f>
        <v>8.0933307433451201E-2</v>
      </c>
      <c r="Y133" s="37">
        <f>AVERAGE('Daily P&amp;L breakdown'!G25/'Historical NAV'!$B133)*252</f>
        <v>0</v>
      </c>
      <c r="Z133" s="37">
        <f>STDEV(Y$110:Y133)*252^0.5/100</f>
        <v>0</v>
      </c>
      <c r="AA133" s="37">
        <f>AVERAGE('Daily P&amp;L breakdown'!H25/'Historical NAV'!$B133)*252</f>
        <v>6.1665665097006689E-2</v>
      </c>
      <c r="AB133" s="37">
        <f>STDEV(AA$110:AA133)*252^0.5/100</f>
        <v>2.2543667627983571E-2</v>
      </c>
    </row>
    <row r="134" spans="1:28" s="42" customFormat="1">
      <c r="A134" s="38">
        <v>45478</v>
      </c>
      <c r="B134" s="39">
        <v>64643549.454528302</v>
      </c>
      <c r="C134" s="40">
        <v>360000</v>
      </c>
      <c r="D134" s="41">
        <f t="shared" si="9"/>
        <v>64643549.454528302</v>
      </c>
      <c r="E134" s="41">
        <f t="shared" si="11"/>
        <v>59394922.759999998</v>
      </c>
      <c r="F134" s="41">
        <f t="shared" si="12"/>
        <v>238929.58726110309</v>
      </c>
      <c r="G134" s="37">
        <f t="shared" si="13"/>
        <v>3.7306738295314404E-3</v>
      </c>
      <c r="H134" s="41">
        <f>IF(MONTH(A134)=MONTH(A133),H133+F134,F134)</f>
        <v>4888626.694528304</v>
      </c>
      <c r="I134" s="37">
        <f>1+G134</f>
        <v>1.0037306738295315</v>
      </c>
      <c r="J134" s="37">
        <f>PRODUCT($I$2:I134)-1</f>
        <v>0.13239419639950589</v>
      </c>
      <c r="K134" s="37">
        <f>AVERAGE($G$2:G134)*252</f>
        <v>0.34082583055299659</v>
      </c>
      <c r="L134" s="37">
        <f>STDEV($G$2:G134)*252^0.5</f>
        <v>0.45907620367989127</v>
      </c>
      <c r="M134" s="37">
        <f>AVERAGE($G$110:$G134)*252</f>
        <v>1.5757677631418401</v>
      </c>
      <c r="N134" s="37">
        <f>STDEV($G$110:G134)*252^0.5</f>
        <v>0.33844914005634807</v>
      </c>
      <c r="O134" s="37">
        <f>AVERAGE('Daily P&amp;L breakdown'!B27/'Historical NAV'!B135)*252</f>
        <v>8.0479331122845306</v>
      </c>
      <c r="P134" s="37">
        <f>STDEV(O$110:O134)*252^0.5/100</f>
        <v>0.79261839214728025</v>
      </c>
      <c r="Q134" s="37">
        <f>AVERAGE('Daily P&amp;L breakdown'!C26/'Historical NAV'!$B134)*252</f>
        <v>-0.35234830686427387</v>
      </c>
      <c r="R134" s="37">
        <f>STDEV(Q$110:Q134)*252^0.5/100</f>
        <v>0.18359531317321964</v>
      </c>
      <c r="S134" s="37">
        <f>AVERAGE('Daily P&amp;L breakdown'!D26/'Historical NAV'!$B134)*252</f>
        <v>0.53673590718291675</v>
      </c>
      <c r="T134" s="37">
        <f>STDEV(S$110:S134)*252^0.5/100</f>
        <v>0.18221777085673213</v>
      </c>
      <c r="U134" s="37">
        <f>AVERAGE('Daily P&amp;L breakdown'!F26/'Historical NAV'!$B134)*252</f>
        <v>-1.2883072879310489</v>
      </c>
      <c r="V134" s="37">
        <f>STDEV(U$110:U134)*252^0.5/100</f>
        <v>9.0202247982020492E-2</v>
      </c>
      <c r="W134" s="37">
        <f>AVERAGE('Daily P&amp;L breakdown'!F26/'Historical NAV'!$B134)*252</f>
        <v>-1.2883072879310489</v>
      </c>
      <c r="X134" s="37">
        <f>STDEV(W$110:W134)*252^0.5/100</f>
        <v>9.0202247982020492E-2</v>
      </c>
      <c r="Y134" s="37">
        <f>AVERAGE('Daily P&amp;L breakdown'!G26/'Historical NAV'!$B134)*252</f>
        <v>0</v>
      </c>
      <c r="Z134" s="37">
        <f>STDEV(Y$110:Y134)*252^0.5/100</f>
        <v>0</v>
      </c>
      <c r="AA134" s="37">
        <f>AVERAGE('Daily P&amp;L breakdown'!H26/'Historical NAV'!$B134)*252</f>
        <v>3.1692912553341931E-2</v>
      </c>
      <c r="AB134" s="37">
        <f>STDEV(AA$110:AA134)*252^0.5/100</f>
        <v>2.2072963175766114E-2</v>
      </c>
    </row>
    <row r="135" spans="1:28" s="42" customFormat="1">
      <c r="A135" s="38">
        <v>45481</v>
      </c>
      <c r="B135" s="39">
        <v>65020485.0934029</v>
      </c>
      <c r="C135" s="40"/>
      <c r="D135" s="41">
        <f t="shared" si="9"/>
        <v>65020485.0934029</v>
      </c>
      <c r="E135" s="41">
        <f t="shared" si="11"/>
        <v>59394922.759999998</v>
      </c>
      <c r="F135" s="41">
        <f t="shared" si="12"/>
        <v>376935.63887459785</v>
      </c>
      <c r="G135" s="37">
        <f t="shared" si="13"/>
        <v>5.8309861085171794E-3</v>
      </c>
      <c r="H135" s="41">
        <f>IF(MONTH(A135)=MONTH(A134),H134+F135,F135)</f>
        <v>5265562.3334029019</v>
      </c>
      <c r="I135" s="37">
        <f>1+G135</f>
        <v>1.0058309861085173</v>
      </c>
      <c r="J135" s="37">
        <f>PRODUCT($I$2:I135)-1</f>
        <v>0.13899717122807709</v>
      </c>
      <c r="K135" s="37">
        <f>AVERAGE($G$2:G135)*252</f>
        <v>0.34924808927533485</v>
      </c>
      <c r="L135" s="37">
        <f>STDEV($G$2:G135)*252^0.5</f>
        <v>0.45738833194897671</v>
      </c>
      <c r="M135" s="37">
        <f>AVERAGE($G$110:$G135)*252</f>
        <v>1.5716770222266283</v>
      </c>
      <c r="N135" s="37">
        <f>STDEV($G$110:G135)*252^0.5</f>
        <v>0.33161368205960851</v>
      </c>
      <c r="O135" s="37">
        <f>AVERAGE('Daily P&amp;L breakdown'!B28/'Historical NAV'!B136)*252</f>
        <v>-0.40048493439503607</v>
      </c>
      <c r="P135" s="37">
        <f>STDEV(O$110:O135)*252^0.5/100</f>
        <v>0.7781944858509976</v>
      </c>
      <c r="Q135" s="37">
        <f>AVERAGE('Daily P&amp;L breakdown'!C27/'Historical NAV'!$B135)*252</f>
        <v>-1.099102241045121</v>
      </c>
      <c r="R135" s="37">
        <f>STDEV(Q$110:Q135)*252^0.5/100</f>
        <v>0.18346447295289084</v>
      </c>
      <c r="S135" s="37">
        <f>AVERAGE('Daily P&amp;L breakdown'!D27/'Historical NAV'!$B135)*252</f>
        <v>2.3195282444194216</v>
      </c>
      <c r="T135" s="37">
        <f>STDEV(S$110:S135)*252^0.5/100</f>
        <v>0.18820090807386561</v>
      </c>
      <c r="U135" s="37">
        <f>AVERAGE('Daily P&amp;L breakdown'!F27/'Historical NAV'!$B135)*252</f>
        <v>0.68476132800364842</v>
      </c>
      <c r="V135" s="37">
        <f>STDEV(U$110:U135)*252^0.5/100</f>
        <v>9.0802899888128119E-2</v>
      </c>
      <c r="W135" s="37">
        <f>AVERAGE('Daily P&amp;L breakdown'!F27/'Historical NAV'!$B135)*252</f>
        <v>0.68476132800364842</v>
      </c>
      <c r="X135" s="37">
        <f>STDEV(W$110:W135)*252^0.5/100</f>
        <v>9.0802899888128119E-2</v>
      </c>
      <c r="Y135" s="37">
        <f>AVERAGE('Daily P&amp;L breakdown'!G27/'Historical NAV'!$B135)*252</f>
        <v>0</v>
      </c>
      <c r="Z135" s="37">
        <f>STDEV(Y$110:Y135)*252^0.5/100</f>
        <v>0</v>
      </c>
      <c r="AA135" s="37">
        <f>AVERAGE('Daily P&amp;L breakdown'!H27/'Historical NAV'!$B135)*252</f>
        <v>-8.4778377307420161E-2</v>
      </c>
      <c r="AB135" s="37">
        <f>STDEV(AA$110:AA135)*252^0.5/100</f>
        <v>2.1867290457547317E-2</v>
      </c>
    </row>
    <row r="136" spans="1:28" s="42" customFormat="1">
      <c r="A136" s="38">
        <v>45482</v>
      </c>
      <c r="B136" s="39">
        <v>65091084.935261697</v>
      </c>
      <c r="C136" s="40"/>
      <c r="D136" s="41">
        <f t="shared" si="9"/>
        <v>65091084.935261697</v>
      </c>
      <c r="E136" s="41">
        <f t="shared" si="11"/>
        <v>59394922.759999998</v>
      </c>
      <c r="F136" s="41">
        <f t="shared" si="12"/>
        <v>70599.841858796775</v>
      </c>
      <c r="G136" s="37">
        <f t="shared" si="13"/>
        <v>1.0858092147017827E-3</v>
      </c>
      <c r="H136" s="41">
        <f>IF(MONTH(A136)=MONTH(A135),H135+F136,F136)</f>
        <v>5336162.1752616987</v>
      </c>
      <c r="I136" s="37">
        <f>1+G136</f>
        <v>1.0010858092147017</v>
      </c>
      <c r="J136" s="37">
        <f>PRODUCT($I$2:I136)-1</f>
        <v>0.14023390485211573</v>
      </c>
      <c r="K136" s="37">
        <f>AVERAGE($G$2:G136)*252</f>
        <v>0.34868791025925722</v>
      </c>
      <c r="L136" s="37">
        <f>STDEV($G$2:G136)*252^0.5</f>
        <v>0.45567864749907983</v>
      </c>
      <c r="M136" s="37">
        <f>AVERAGE($G$110:$G136)*252</f>
        <v>1.5236009814813769</v>
      </c>
      <c r="N136" s="37">
        <f>STDEV($G$110:G136)*252^0.5</f>
        <v>0.3255545263627998</v>
      </c>
      <c r="O136" s="37">
        <f>AVERAGE('Daily P&amp;L breakdown'!B29/'Historical NAV'!B137)*252</f>
        <v>-0.99119264184975775</v>
      </c>
      <c r="P136" s="37">
        <f>STDEV(O$110:O136)*252^0.5/100</f>
        <v>0.76584282925538982</v>
      </c>
      <c r="Q136" s="37">
        <f>AVERAGE('Daily P&amp;L breakdown'!C28/'Historical NAV'!$B136)*252</f>
        <v>1.5496824909328799</v>
      </c>
      <c r="R136" s="37">
        <f>STDEV(Q$110:Q136)*252^0.5/100</f>
        <v>0.18591398577038409</v>
      </c>
      <c r="S136" s="37">
        <f>AVERAGE('Daily P&amp;L breakdown'!D28/'Historical NAV'!$B136)*252</f>
        <v>-0.57527284477194052</v>
      </c>
      <c r="T136" s="37">
        <f>STDEV(S$110:S136)*252^0.5/100</f>
        <v>0.18734505801837492</v>
      </c>
      <c r="U136" s="37">
        <f>AVERAGE('Daily P&amp;L breakdown'!F28/'Historical NAV'!$B136)*252</f>
        <v>0.66538563680534657</v>
      </c>
      <c r="V136" s="37">
        <f>STDEV(U$110:U136)*252^0.5/100</f>
        <v>9.1058631424227737E-2</v>
      </c>
      <c r="W136" s="37">
        <f>AVERAGE('Daily P&amp;L breakdown'!F28/'Historical NAV'!$B136)*252</f>
        <v>0.66538563680534657</v>
      </c>
      <c r="X136" s="37">
        <f>STDEV(W$110:W136)*252^0.5/100</f>
        <v>9.1058631424227737E-2</v>
      </c>
      <c r="Y136" s="37">
        <f>AVERAGE('Daily P&amp;L breakdown'!G28/'Historical NAV'!$B136)*252</f>
        <v>0</v>
      </c>
      <c r="Z136" s="37">
        <f>STDEV(Y$110:Y136)*252^0.5/100</f>
        <v>0</v>
      </c>
      <c r="AA136" s="37">
        <f>AVERAGE('Daily P&amp;L breakdown'!H28/'Historical NAV'!$B136)*252</f>
        <v>9.0066914783042545E-3</v>
      </c>
      <c r="AB136" s="37">
        <f>STDEV(AA$110:AA136)*252^0.5/100</f>
        <v>2.1443442395807845E-2</v>
      </c>
    </row>
    <row r="137" spans="1:28" s="42" customFormat="1">
      <c r="A137" s="38">
        <v>45483</v>
      </c>
      <c r="B137" s="39">
        <v>67403249.519004002</v>
      </c>
      <c r="C137" s="40"/>
      <c r="D137" s="41">
        <f t="shared" si="9"/>
        <v>67403249.519004002</v>
      </c>
      <c r="E137" s="41">
        <f t="shared" si="11"/>
        <v>59394922.759999998</v>
      </c>
      <c r="F137" s="41">
        <f t="shared" si="12"/>
        <v>2312164.5837423056</v>
      </c>
      <c r="G137" s="37">
        <f t="shared" si="13"/>
        <v>3.5521985630473644E-2</v>
      </c>
      <c r="H137" s="41">
        <f>IF(MONTH(A137)=MONTH(A136),H136+F137,F137)</f>
        <v>7648326.7590040043</v>
      </c>
      <c r="I137" s="37">
        <f>1+G137</f>
        <v>1.0355219856304736</v>
      </c>
      <c r="J137" s="37">
        <f>PRODUCT($I$2:I137)-1</f>
        <v>0.18073727723565147</v>
      </c>
      <c r="K137" s="37">
        <f>AVERAGE($G$2:G137)*252</f>
        <v>0.41194417841087555</v>
      </c>
      <c r="L137" s="37">
        <f>STDEV($G$2:G137)*252^0.5</f>
        <v>0.45635994012044018</v>
      </c>
      <c r="M137" s="37">
        <f>AVERAGE($G$110:$G137)*252</f>
        <v>1.7888845313884481</v>
      </c>
      <c r="N137" s="37">
        <f>STDEV($G$110:G137)*252^0.5</f>
        <v>0.33148127571675912</v>
      </c>
      <c r="O137" s="37">
        <f>AVERAGE('Daily P&amp;L breakdown'!B30/'Historical NAV'!B138)*252</f>
        <v>2.1460752037797364</v>
      </c>
      <c r="P137" s="37">
        <f>STDEV(O$110:O137)*252^0.5/100</f>
        <v>0.75223725698549126</v>
      </c>
      <c r="Q137" s="37">
        <f>AVERAGE('Daily P&amp;L breakdown'!C29/'Historical NAV'!$B137)*252</f>
        <v>0.18164222715327794</v>
      </c>
      <c r="R137" s="37">
        <f>STDEV(Q$110:Q137)*252^0.5/100</f>
        <v>0.18246859697449735</v>
      </c>
      <c r="S137" s="37">
        <f>AVERAGE('Daily P&amp;L breakdown'!D29/'Historical NAV'!$B137)*252</f>
        <v>-5.4326935661574753E-2</v>
      </c>
      <c r="T137" s="37">
        <f>STDEV(S$110:S137)*252^0.5/100</f>
        <v>0.1844441377155378</v>
      </c>
      <c r="U137" s="37">
        <f>AVERAGE('Daily P&amp;L breakdown'!F29/'Historical NAV'!$B137)*252</f>
        <v>-2.2661040132335897</v>
      </c>
      <c r="V137" s="37">
        <f>STDEV(U$110:U137)*252^0.5/100</f>
        <v>0.11345646909441846</v>
      </c>
      <c r="W137" s="37">
        <f>AVERAGE('Daily P&amp;L breakdown'!F29/'Historical NAV'!$B137)*252</f>
        <v>-2.2661040132335897</v>
      </c>
      <c r="X137" s="37">
        <f>STDEV(W$110:W137)*252^0.5/100</f>
        <v>0.11345646909441846</v>
      </c>
      <c r="Y137" s="37">
        <f>AVERAGE('Daily P&amp;L breakdown'!G29/'Historical NAV'!$B137)*252</f>
        <v>0</v>
      </c>
      <c r="Z137" s="37">
        <f>STDEV(Y$110:Y137)*252^0.5/100</f>
        <v>0</v>
      </c>
      <c r="AA137" s="37">
        <f>AVERAGE('Daily P&amp;L breakdown'!H29/'Historical NAV'!$B137)*252</f>
        <v>0.11791371449768408</v>
      </c>
      <c r="AB137" s="37">
        <f>STDEV(AA$110:AA137)*252^0.5/100</f>
        <v>2.1268560601468561E-2</v>
      </c>
    </row>
    <row r="138" spans="1:28" s="42" customFormat="1">
      <c r="A138" s="38">
        <v>45484</v>
      </c>
      <c r="B138" s="39">
        <v>65444352.981031403</v>
      </c>
      <c r="C138" s="40"/>
      <c r="D138" s="41">
        <f t="shared" si="9"/>
        <v>65444352.981031403</v>
      </c>
      <c r="E138" s="41">
        <f t="shared" si="11"/>
        <v>59394922.759999998</v>
      </c>
      <c r="F138" s="41">
        <f t="shared" si="12"/>
        <v>-1958896.5379725993</v>
      </c>
      <c r="G138" s="37">
        <f t="shared" si="13"/>
        <v>-2.9062345687358861E-2</v>
      </c>
      <c r="H138" s="41">
        <f>IF(MONTH(A138)=MONTH(A137),H137+F138,F138)</f>
        <v>5689430.221031405</v>
      </c>
      <c r="I138" s="37">
        <f>1+G138</f>
        <v>0.97093765431264112</v>
      </c>
      <c r="J138" s="37">
        <f>PRODUCT($I$2:I138)-1</f>
        <v>0.14642228231867804</v>
      </c>
      <c r="K138" s="37">
        <f>AVERAGE($G$2:G138)*252</f>
        <v>0.35547954124572739</v>
      </c>
      <c r="L138" s="37">
        <f>STDEV($G$2:G138)*252^0.5</f>
        <v>0.45658113911840825</v>
      </c>
      <c r="M138" s="37">
        <f>AVERAGE($G$110:$G138)*252</f>
        <v>1.474657095367659</v>
      </c>
      <c r="N138" s="37">
        <f>STDEV($G$110:G138)*252^0.5</f>
        <v>0.34251768433979363</v>
      </c>
      <c r="O138" s="37">
        <f>AVERAGE('Daily P&amp;L breakdown'!B31/'Historical NAV'!B139)*252</f>
        <v>-0.14566309788496801</v>
      </c>
      <c r="P138" s="37">
        <f>STDEV(O$110:O138)*252^0.5/100</f>
        <v>0.73958774669510741</v>
      </c>
      <c r="Q138" s="37">
        <f>AVERAGE('Daily P&amp;L breakdown'!C30/'Historical NAV'!$B138)*252</f>
        <v>-1.1209480521759123E-3</v>
      </c>
      <c r="R138" s="37">
        <f>STDEV(Q$110:Q138)*252^0.5/100</f>
        <v>0.17919479915777667</v>
      </c>
      <c r="S138" s="37">
        <f>AVERAGE('Daily P&amp;L breakdown'!D30/'Historical NAV'!$B138)*252</f>
        <v>0.34780979936645512</v>
      </c>
      <c r="T138" s="37">
        <f>STDEV(S$110:S138)*252^0.5/100</f>
        <v>0.1811344522284917</v>
      </c>
      <c r="U138" s="37">
        <f>AVERAGE('Daily P&amp;L breakdown'!F30/'Historical NAV'!$B138)*252</f>
        <v>0.39663232192888453</v>
      </c>
      <c r="V138" s="37">
        <f>STDEV(U$110:U138)*252^0.5/100</f>
        <v>0.11208340798121283</v>
      </c>
      <c r="W138" s="37">
        <f>AVERAGE('Daily P&amp;L breakdown'!F30/'Historical NAV'!$B138)*252</f>
        <v>0.39663232192888453</v>
      </c>
      <c r="X138" s="37">
        <f>STDEV(W$110:W138)*252^0.5/100</f>
        <v>0.11208340798121283</v>
      </c>
      <c r="Y138" s="37">
        <f>AVERAGE('Daily P&amp;L breakdown'!G30/'Historical NAV'!$B138)*252</f>
        <v>0</v>
      </c>
      <c r="Z138" s="37">
        <f>STDEV(Y$110:Y138)*252^0.5/100</f>
        <v>0</v>
      </c>
      <c r="AA138" s="37">
        <f>AVERAGE('Daily P&amp;L breakdown'!H30/'Historical NAV'!$B138)*252</f>
        <v>6.5184297891010615E-2</v>
      </c>
      <c r="AB138" s="37">
        <f>STDEV(AA$110:AA138)*252^0.5/100</f>
        <v>2.0930551706531984E-2</v>
      </c>
    </row>
    <row r="139" spans="1:28" s="42" customFormat="1">
      <c r="A139" s="38">
        <v>45485</v>
      </c>
      <c r="B139" s="39">
        <v>67152852.177596301</v>
      </c>
      <c r="C139" s="40"/>
      <c r="D139" s="41">
        <f t="shared" si="9"/>
        <v>67152852.177596301</v>
      </c>
      <c r="E139" s="41">
        <f t="shared" ref="E139:E170" si="14">IF(MONTH(A139)=MONTH(A138),E138,D138)</f>
        <v>59394922.759999998</v>
      </c>
      <c r="F139" s="41">
        <f t="shared" ref="F139:F170" si="15">B139-C139-D138</f>
        <v>1708499.1965648979</v>
      </c>
      <c r="G139" s="37">
        <f t="shared" ref="G139:G170" si="16">F139/B138</f>
        <v>2.610613626297283E-2</v>
      </c>
      <c r="H139" s="41">
        <f>IF(MONTH(A139)=MONTH(A138),H138+F139,F139)</f>
        <v>7397929.4175963029</v>
      </c>
      <c r="I139" s="37">
        <f>1+G139</f>
        <v>1.0261061362629729</v>
      </c>
      <c r="J139" s="37">
        <f>PRODUCT($I$2:I139)-1</f>
        <v>0.17635093863579776</v>
      </c>
      <c r="K139" s="37">
        <f>AVERAGE($G$2:G139)*252</f>
        <v>0.40057567745604206</v>
      </c>
      <c r="L139" s="37">
        <f>STDEV($G$2:G139)*252^0.5</f>
        <v>0.45613414285834131</v>
      </c>
      <c r="M139" s="37">
        <f>AVERAGE($G$110:$G139)*252</f>
        <v>1.6447934034643754</v>
      </c>
      <c r="N139" s="37">
        <f>STDEV($G$110:G139)*252^0.5</f>
        <v>0.34164147712158</v>
      </c>
      <c r="O139" s="37">
        <f>AVERAGE('Daily P&amp;L breakdown'!B32/'Historical NAV'!B140)*252</f>
        <v>5.4668108405260343</v>
      </c>
      <c r="P139" s="37">
        <f>STDEV(O$110:O139)*252^0.5/100</f>
        <v>0.73789953932914432</v>
      </c>
      <c r="Q139" s="37">
        <f>AVERAGE('Daily P&amp;L breakdown'!C31/'Historical NAV'!$B139)*252</f>
        <v>-1.1331625069141444</v>
      </c>
      <c r="R139" s="37">
        <f>STDEV(Q$110:Q139)*252^0.5/100</f>
        <v>0.17951339489075874</v>
      </c>
      <c r="S139" s="37">
        <f>AVERAGE('Daily P&amp;L breakdown'!D31/'Historical NAV'!$B139)*252</f>
        <v>-0.3235999641910941</v>
      </c>
      <c r="T139" s="37">
        <f>STDEV(S$110:S139)*252^0.5/100</f>
        <v>0.17928870928674229</v>
      </c>
      <c r="U139" s="37">
        <f>AVERAGE('Daily P&amp;L breakdown'!F31/'Historical NAV'!$B139)*252</f>
        <v>-6.8712846742486108E-2</v>
      </c>
      <c r="V139" s="37">
        <f>STDEV(U$110:U139)*252^0.5/100</f>
        <v>0.11014966717511944</v>
      </c>
      <c r="W139" s="37">
        <f>AVERAGE('Daily P&amp;L breakdown'!F31/'Historical NAV'!$B139)*252</f>
        <v>-6.8712846742486108E-2</v>
      </c>
      <c r="X139" s="37">
        <f>STDEV(W$110:W139)*252^0.5/100</f>
        <v>0.11014966717511944</v>
      </c>
      <c r="Y139" s="37">
        <f>AVERAGE('Daily P&amp;L breakdown'!G31/'Historical NAV'!$B139)*252</f>
        <v>0</v>
      </c>
      <c r="Z139" s="37">
        <f>STDEV(Y$110:Y139)*252^0.5/100</f>
        <v>0</v>
      </c>
      <c r="AA139" s="37">
        <f>AVERAGE('Daily P&amp;L breakdown'!H31/'Historical NAV'!$B139)*252</f>
        <v>6.3767514575183287E-2</v>
      </c>
      <c r="AB139" s="37">
        <f>STDEV(AA$110:AA139)*252^0.5/100</f>
        <v>2.060535642623668E-2</v>
      </c>
    </row>
    <row r="140" spans="1:28" s="42" customFormat="1">
      <c r="A140" s="38">
        <v>45488</v>
      </c>
      <c r="B140" s="39">
        <f>67076532.1312481</f>
        <v>67076532.131248102</v>
      </c>
      <c r="C140" s="40"/>
      <c r="D140" s="41">
        <f t="shared" si="9"/>
        <v>67076532.131248102</v>
      </c>
      <c r="E140" s="41">
        <f t="shared" si="14"/>
        <v>59394922.759999998</v>
      </c>
      <c r="F140" s="41">
        <f t="shared" si="15"/>
        <v>-76320.046348199248</v>
      </c>
      <c r="G140" s="37">
        <f t="shared" si="16"/>
        <v>-1.1365123576040949E-3</v>
      </c>
      <c r="H140" s="41">
        <f>IF(MONTH(A140)=MONTH(A139),H139+F140,F140)</f>
        <v>7321609.3712481037</v>
      </c>
      <c r="I140" s="37">
        <f>1+G140</f>
        <v>0.99886348764239585</v>
      </c>
      <c r="J140" s="37">
        <f>PRODUCT($I$2:I140)-1</f>
        <v>0.17501400125715905</v>
      </c>
      <c r="K140" s="37">
        <f>AVERAGE($G$2:G140)*252</f>
        <v>0.39563339837998257</v>
      </c>
      <c r="L140" s="37">
        <f>STDEV($G$2:G140)*252^0.5</f>
        <v>0.45449330046952169</v>
      </c>
      <c r="M140" s="37">
        <f>AVERAGE($G$110:$G140)*252</f>
        <v>1.5824968061230655</v>
      </c>
      <c r="N140" s="37">
        <f>STDEV($G$110:G140)*252^0.5</f>
        <v>0.33660908640562132</v>
      </c>
      <c r="O140" s="37">
        <f>AVERAGE('Daily P&amp;L breakdown'!B33/'Historical NAV'!B141)*252</f>
        <v>-0.26394720173290459</v>
      </c>
      <c r="P140" s="37">
        <f>STDEV(O$110:O140)*252^0.5/100</f>
        <v>0.72669627895324795</v>
      </c>
      <c r="Q140" s="37">
        <f>AVERAGE('Daily P&amp;L breakdown'!C32/'Historical NAV'!$B140)*252</f>
        <v>-5.8281243764222973E-2</v>
      </c>
      <c r="R140" s="37">
        <f>STDEV(Q$110:Q140)*252^0.5/100</f>
        <v>0.17651514835041748</v>
      </c>
      <c r="S140" s="37">
        <f>AVERAGE('Daily P&amp;L breakdown'!D32/'Historical NAV'!$B140)*252</f>
        <v>1.7964379053499806</v>
      </c>
      <c r="T140" s="37">
        <f>STDEV(S$110:S140)*252^0.5/100</f>
        <v>0.18073775046447063</v>
      </c>
      <c r="U140" s="37">
        <f>AVERAGE('Daily P&amp;L breakdown'!F32/'Historical NAV'!$B140)*252</f>
        <v>0.23873519532384976</v>
      </c>
      <c r="V140" s="37">
        <f>STDEV(U$110:U140)*252^0.5/100</f>
        <v>0.10852415508005306</v>
      </c>
      <c r="W140" s="37">
        <f>AVERAGE('Daily P&amp;L breakdown'!F32/'Historical NAV'!$B140)*252</f>
        <v>0.23873519532384976</v>
      </c>
      <c r="X140" s="37">
        <f>STDEV(W$110:W140)*252^0.5/100</f>
        <v>0.10852415508005306</v>
      </c>
      <c r="Y140" s="37">
        <f>AVERAGE('Daily P&amp;L breakdown'!G32/'Historical NAV'!$B140)*252</f>
        <v>0</v>
      </c>
      <c r="Z140" s="37">
        <f>STDEV(Y$110:Y140)*252^0.5/100</f>
        <v>0</v>
      </c>
      <c r="AA140" s="37">
        <f>AVERAGE('Daily P&amp;L breakdown'!H32/'Historical NAV'!$B140)*252</f>
        <v>8.0482434444237999E-2</v>
      </c>
      <c r="AB140" s="37">
        <f>STDEV(AA$110:AA140)*252^0.5/100</f>
        <v>2.0328489909573828E-2</v>
      </c>
    </row>
    <row r="141" spans="1:28" s="42" customFormat="1">
      <c r="A141" s="38">
        <v>45489</v>
      </c>
      <c r="B141" s="39">
        <v>68998818.401678905</v>
      </c>
      <c r="C141" s="40">
        <v>1000000</v>
      </c>
      <c r="D141" s="41">
        <f t="shared" si="9"/>
        <v>68998818.401678905</v>
      </c>
      <c r="E141" s="41">
        <f t="shared" si="14"/>
        <v>59394922.759999998</v>
      </c>
      <c r="F141" s="41">
        <f t="shared" si="15"/>
        <v>922286.2704308033</v>
      </c>
      <c r="G141" s="37">
        <f t="shared" si="16"/>
        <v>1.374976077514224E-2</v>
      </c>
      <c r="H141" s="41">
        <f>IF(MONTH(A141)=MONTH(A140),H140+F141,F141)</f>
        <v>8243895.641678907</v>
      </c>
      <c r="I141" s="37">
        <f>1+G141</f>
        <v>1.0137497607751422</v>
      </c>
      <c r="J141" s="37">
        <f>PRODUCT($I$2:I141)-1</f>
        <v>0.19117016268188758</v>
      </c>
      <c r="K141" s="37">
        <f>AVERAGE($G$2:G141)*252</f>
        <v>0.41755701492966724</v>
      </c>
      <c r="L141" s="37">
        <f>STDEV($G$2:G141)*252^0.5</f>
        <v>0.45315020915381987</v>
      </c>
      <c r="M141" s="37">
        <f>AVERAGE($G$110:$G141)*252</f>
        <v>1.6413231470359648</v>
      </c>
      <c r="N141" s="37">
        <f>STDEV($G$110:G141)*252^0.5</f>
        <v>0.33179826499880549</v>
      </c>
      <c r="O141" s="37">
        <f>AVERAGE('Daily P&amp;L breakdown'!B34/'Historical NAV'!B142)*252</f>
        <v>-0.90018043772541267</v>
      </c>
      <c r="P141" s="37">
        <f>STDEV(O$110:O141)*252^0.5/100</f>
        <v>0.71719640972797549</v>
      </c>
      <c r="Q141" s="37">
        <f>AVERAGE('Daily P&amp;L breakdown'!C33/'Historical NAV'!$B141)*252</f>
        <v>-0.50924283363010503</v>
      </c>
      <c r="R141" s="37">
        <f>STDEV(Q$110:Q141)*252^0.5/100</f>
        <v>0.1743019960617431</v>
      </c>
      <c r="S141" s="37">
        <f>AVERAGE('Daily P&amp;L breakdown'!D33/'Historical NAV'!$B141)*252</f>
        <v>1.6631940050325218</v>
      </c>
      <c r="T141" s="37">
        <f>STDEV(S$110:S141)*252^0.5/100</f>
        <v>0.18107312027740308</v>
      </c>
      <c r="U141" s="37">
        <f>AVERAGE('Daily P&amp;L breakdown'!F33/'Historical NAV'!$B141)*252</f>
        <v>-0.69835578342059734</v>
      </c>
      <c r="V141" s="37">
        <f>STDEV(U$110:U141)*252^0.5/100</f>
        <v>0.10854934230924844</v>
      </c>
      <c r="W141" s="37">
        <f>AVERAGE('Daily P&amp;L breakdown'!F33/'Historical NAV'!$B141)*252</f>
        <v>-0.69835578342059734</v>
      </c>
      <c r="X141" s="37">
        <f>STDEV(W$110:W141)*252^0.5/100</f>
        <v>0.10854934230924844</v>
      </c>
      <c r="Y141" s="37">
        <f>AVERAGE('Daily P&amp;L breakdown'!G33/'Historical NAV'!$B141)*252</f>
        <v>-1.0956709368541949E-3</v>
      </c>
      <c r="Z141" s="37">
        <f>STDEV(Y$110:Y141)*252^0.5/100</f>
        <v>3.0747189407655171E-5</v>
      </c>
      <c r="AA141" s="37">
        <f>AVERAGE('Daily P&amp;L breakdown'!H33/'Historical NAV'!$B141)*252</f>
        <v>0.14449668140632105</v>
      </c>
      <c r="AB141" s="37">
        <f>STDEV(AA$110:AA141)*252^0.5/100</f>
        <v>2.0284185524091905E-2</v>
      </c>
    </row>
    <row r="142" spans="1:28" s="42" customFormat="1">
      <c r="A142" s="38">
        <v>45490</v>
      </c>
      <c r="B142" s="39">
        <v>62351398.195037097</v>
      </c>
      <c r="C142" s="40"/>
      <c r="D142" s="41">
        <f t="shared" si="9"/>
        <v>62351398.195037097</v>
      </c>
      <c r="E142" s="41">
        <f t="shared" si="14"/>
        <v>59394922.759999998</v>
      </c>
      <c r="F142" s="41">
        <f t="shared" si="15"/>
        <v>-6647420.2066418082</v>
      </c>
      <c r="G142" s="37">
        <f t="shared" si="16"/>
        <v>-9.6341073088290166E-2</v>
      </c>
      <c r="H142" s="41">
        <f>IF(MONTH(A142)=MONTH(A141),H141+F142,F142)</f>
        <v>1596475.4350370988</v>
      </c>
      <c r="I142" s="37">
        <f>1+G142</f>
        <v>0.90365892691170979</v>
      </c>
      <c r="J142" s="37">
        <f>PRODUCT($I$2:I142)-1</f>
        <v>7.6411550978361387E-2</v>
      </c>
      <c r="K142" s="37">
        <f>AVERAGE($G$2:G142)*252</f>
        <v>0.24241157214116515</v>
      </c>
      <c r="L142" s="37">
        <f>STDEV($G$2:G142)*252^0.5</f>
        <v>0.47015132915311791</v>
      </c>
      <c r="M142" s="37">
        <f>AVERAGE($G$110:$G142)*252</f>
        <v>0.8558906147545986</v>
      </c>
      <c r="N142" s="37">
        <f>STDEV($G$110:G142)*252^0.5</f>
        <v>0.43293747286944467</v>
      </c>
      <c r="O142" s="37">
        <f>AVERAGE('Daily P&amp;L breakdown'!B35/'Historical NAV'!B143)*252</f>
        <v>4.6885068008466764</v>
      </c>
      <c r="P142" s="37">
        <f>STDEV(O$110:O142)*252^0.5/100</f>
        <v>0.71287720695192103</v>
      </c>
      <c r="Q142" s="37">
        <f>AVERAGE('Daily P&amp;L breakdown'!C34/'Historical NAV'!$B142)*252</f>
        <v>-0.41467054386052199</v>
      </c>
      <c r="R142" s="37">
        <f>STDEV(Q$110:Q142)*252^0.5/100</f>
        <v>0.17196308765331694</v>
      </c>
      <c r="S142" s="37">
        <f>AVERAGE('Daily P&amp;L breakdown'!D34/'Historical NAV'!$B142)*252</f>
        <v>0.93390063616303731</v>
      </c>
      <c r="T142" s="37">
        <f>STDEV(S$110:S142)*252^0.5/100</f>
        <v>0.17866258335578333</v>
      </c>
      <c r="U142" s="37">
        <f>AVERAGE('Daily P&amp;L breakdown'!F34/'Historical NAV'!$B142)*252</f>
        <v>0.44082521315757395</v>
      </c>
      <c r="V142" s="37">
        <f>STDEV(U$110:U142)*252^0.5/100</f>
        <v>0.10759820096892594</v>
      </c>
      <c r="W142" s="37">
        <f>AVERAGE('Daily P&amp;L breakdown'!F34/'Historical NAV'!$B142)*252</f>
        <v>0.44082521315757395</v>
      </c>
      <c r="X142" s="37">
        <f>STDEV(W$110:W142)*252^0.5/100</f>
        <v>0.10759820096892594</v>
      </c>
      <c r="Y142" s="37">
        <f>AVERAGE('Daily P&amp;L breakdown'!G34/'Historical NAV'!$B142)*252</f>
        <v>6.5797401802716057E-4</v>
      </c>
      <c r="Z142" s="37">
        <f>STDEV(Y$110:Y142)*252^0.5/100</f>
        <v>3.5801537937801263E-5</v>
      </c>
      <c r="AA142" s="37">
        <f>AVERAGE('Daily P&amp;L breakdown'!H34/'Historical NAV'!$B142)*252</f>
        <v>1.4511681633340183E-2</v>
      </c>
      <c r="AB142" s="37">
        <f>STDEV(AA$110:AA142)*252^0.5/100</f>
        <v>1.9967842585955992E-2</v>
      </c>
    </row>
    <row r="143" spans="1:28" s="42" customFormat="1">
      <c r="A143" s="38">
        <v>45491</v>
      </c>
      <c r="B143" s="39">
        <v>61450247.116623901</v>
      </c>
      <c r="C143" s="40"/>
      <c r="D143" s="41">
        <f t="shared" si="9"/>
        <v>61450247.116623901</v>
      </c>
      <c r="E143" s="41">
        <f t="shared" si="14"/>
        <v>59394922.759999998</v>
      </c>
      <c r="F143" s="41">
        <f t="shared" si="15"/>
        <v>-901151.07841319591</v>
      </c>
      <c r="G143" s="37">
        <f t="shared" si="16"/>
        <v>-1.4452780603160935E-2</v>
      </c>
      <c r="H143" s="41">
        <f>IF(MONTH(A143)=MONTH(A142),H142+F143,F143)</f>
        <v>695324.35662390292</v>
      </c>
      <c r="I143" s="37">
        <f>1+G143</f>
        <v>0.98554721939683909</v>
      </c>
      <c r="J143" s="37">
        <f>PRODUCT($I$2:I143)-1</f>
        <v>6.0854410993363084E-2</v>
      </c>
      <c r="K143" s="37">
        <f>AVERAGE($G$2:G143)*252</f>
        <v>0.21505585183033613</v>
      </c>
      <c r="L143" s="37">
        <f>STDEV($G$2:G143)*252^0.5</f>
        <v>0.46893099459523302</v>
      </c>
      <c r="M143" s="37">
        <f>AVERAGE($G$110:$G143)*252</f>
        <v>0.72359675220309405</v>
      </c>
      <c r="N143" s="37">
        <f>STDEV($G$110:G143)*252^0.5</f>
        <v>0.42908780827387755</v>
      </c>
      <c r="O143" s="37">
        <f>AVERAGE('Daily P&amp;L breakdown'!B36/'Historical NAV'!B144)*252</f>
        <v>2.3342818511970576</v>
      </c>
      <c r="P143" s="37">
        <f>STDEV(O$110:O143)*252^0.5/100</f>
        <v>0.70267482264256753</v>
      </c>
      <c r="Q143" s="37">
        <f>AVERAGE('Daily P&amp;L breakdown'!C35/'Historical NAV'!$B143)*252</f>
        <v>-0.61535897045677346</v>
      </c>
      <c r="R143" s="37">
        <f>STDEV(Q$110:Q143)*252^0.5/100</f>
        <v>0.17016376839622058</v>
      </c>
      <c r="S143" s="37">
        <f>AVERAGE('Daily P&amp;L breakdown'!D35/'Historical NAV'!$B143)*252</f>
        <v>-0.23627211738375964</v>
      </c>
      <c r="T143" s="37">
        <f>STDEV(S$110:S143)*252^0.5/100</f>
        <v>0.17705324359080646</v>
      </c>
      <c r="U143" s="37">
        <f>AVERAGE('Daily P&amp;L breakdown'!F35/'Historical NAV'!$B143)*252</f>
        <v>-0.47863157888006724</v>
      </c>
      <c r="V143" s="37">
        <f>STDEV(U$110:U143)*252^0.5/100</f>
        <v>0.10673160157849038</v>
      </c>
      <c r="W143" s="37">
        <f>AVERAGE('Daily P&amp;L breakdown'!F35/'Historical NAV'!$B143)*252</f>
        <v>-0.47863157888006724</v>
      </c>
      <c r="X143" s="37">
        <f>STDEV(W$110:W143)*252^0.5/100</f>
        <v>0.10673160157849038</v>
      </c>
      <c r="Y143" s="37">
        <f>AVERAGE('Daily P&amp;L breakdown'!G35/'Historical NAV'!$B143)*252</f>
        <v>0</v>
      </c>
      <c r="Z143" s="37">
        <f>STDEV(Y$110:Y143)*252^0.5/100</f>
        <v>3.5256766654842227E-5</v>
      </c>
      <c r="AA143" s="37">
        <f>AVERAGE('Daily P&amp;L breakdown'!H35/'Historical NAV'!$B143)*252</f>
        <v>0.11513749629960342</v>
      </c>
      <c r="AB143" s="37">
        <f>STDEV(AA$110:AA143)*252^0.5/100</f>
        <v>1.9809221918905537E-2</v>
      </c>
    </row>
    <row r="144" spans="1:28" s="42" customFormat="1">
      <c r="A144" s="38">
        <v>45492</v>
      </c>
      <c r="B144" s="39">
        <v>58536405.143161498</v>
      </c>
      <c r="C144" s="40"/>
      <c r="D144" s="41">
        <f t="shared" si="9"/>
        <v>58536405.143161498</v>
      </c>
      <c r="E144" s="41">
        <f t="shared" si="14"/>
        <v>59394922.759999998</v>
      </c>
      <c r="F144" s="41">
        <f t="shared" si="15"/>
        <v>-2913841.9734624028</v>
      </c>
      <c r="G144" s="37">
        <f t="shared" si="16"/>
        <v>-4.7417904893569292E-2</v>
      </c>
      <c r="H144" s="41">
        <f>IF(MONTH(A144)=MONTH(A143),H143+F144,F144)</f>
        <v>-2218517.6168384999</v>
      </c>
      <c r="I144" s="37">
        <f>1+G144</f>
        <v>0.95258209510643066</v>
      </c>
      <c r="J144" s="37">
        <f>PRODUCT($I$2:I144)-1</f>
        <v>1.0550917426956241E-2</v>
      </c>
      <c r="K144" s="37">
        <f>AVERAGE($G$2:G144)*252</f>
        <v>0.12999034214495295</v>
      </c>
      <c r="L144" s="37">
        <f>STDEV($G$2:G144)*252^0.5</f>
        <v>0.47165022547444962</v>
      </c>
      <c r="M144" s="37">
        <f>AVERAGE($G$110:$G144)*252</f>
        <v>0.36151364404930675</v>
      </c>
      <c r="N144" s="37">
        <f>STDEV($G$110:G144)*252^0.5</f>
        <v>0.44374550592438189</v>
      </c>
      <c r="O144" s="37">
        <f>AVERAGE('Daily P&amp;L breakdown'!B37/'Historical NAV'!B145)*252</f>
        <v>0</v>
      </c>
      <c r="P144" s="37">
        <f>STDEV(O$110:O144)*252^0.5/100</f>
        <v>0.69305175003279595</v>
      </c>
      <c r="Q144" s="37">
        <f>AVERAGE('Daily P&amp;L breakdown'!C36/'Historical NAV'!$B144)*252</f>
        <v>-9.83348544537751E-2</v>
      </c>
      <c r="R144" s="37">
        <f>STDEV(Q$110:Q144)*252^0.5/100</f>
        <v>0.16765645201331167</v>
      </c>
      <c r="S144" s="37">
        <f>AVERAGE('Daily P&amp;L breakdown'!D36/'Historical NAV'!$B144)*252</f>
        <v>2.2426703081430426</v>
      </c>
      <c r="T144" s="37">
        <f>STDEV(S$110:S144)*252^0.5/100</f>
        <v>0.18078428586143797</v>
      </c>
      <c r="U144" s="37">
        <f>AVERAGE('Daily P&amp;L breakdown'!F36/'Historical NAV'!$B144)*252</f>
        <v>0.47061655823629461</v>
      </c>
      <c r="V144" s="37">
        <f>STDEV(U$110:U144)*252^0.5/100</f>
        <v>0.10597305110849554</v>
      </c>
      <c r="W144" s="37">
        <f>AVERAGE('Daily P&amp;L breakdown'!F36/'Historical NAV'!$B144)*252</f>
        <v>0.47061655823629461</v>
      </c>
      <c r="X144" s="37">
        <f>STDEV(W$110:W144)*252^0.5/100</f>
        <v>0.10597305110849554</v>
      </c>
      <c r="Y144" s="37">
        <f>AVERAGE('Daily P&amp;L breakdown'!G36/'Historical NAV'!$B144)*252</f>
        <v>-2.5248902736430931E-3</v>
      </c>
      <c r="Z144" s="37">
        <f>STDEV(Y$110:Y144)*252^0.5/100</f>
        <v>7.5827727009663643E-5</v>
      </c>
      <c r="AA144" s="37">
        <f>AVERAGE('Daily P&amp;L breakdown'!H36/'Historical NAV'!$B144)*252</f>
        <v>5.9339613895059873E-2</v>
      </c>
      <c r="AB144" s="37">
        <f>STDEV(AA$110:AA144)*252^0.5/100</f>
        <v>1.9532176243268071E-2</v>
      </c>
    </row>
    <row r="145" spans="1:28" s="42" customFormat="1">
      <c r="A145" s="38">
        <v>45495</v>
      </c>
      <c r="B145" s="39">
        <v>61000507.902521499</v>
      </c>
      <c r="C145" s="40"/>
      <c r="D145" s="41">
        <f t="shared" si="9"/>
        <v>61000507.902521499</v>
      </c>
      <c r="E145" s="41">
        <f t="shared" si="14"/>
        <v>59394922.759999998</v>
      </c>
      <c r="F145" s="41">
        <f t="shared" si="15"/>
        <v>2464102.7593600005</v>
      </c>
      <c r="G145" s="37">
        <f t="shared" si="16"/>
        <v>4.2095218408673814E-2</v>
      </c>
      <c r="H145" s="41">
        <f>IF(MONTH(A145)=MONTH(A144),H144+F145,F145)</f>
        <v>245585.14252150059</v>
      </c>
      <c r="I145" s="37">
        <f>1+G145</f>
        <v>1.0420952184086738</v>
      </c>
      <c r="J145" s="37">
        <f>PRODUCT($I$2:I145)-1</f>
        <v>5.3090279009129659E-2</v>
      </c>
      <c r="K145" s="37">
        <f>AVERAGE($G$2:G145)*252</f>
        <v>0.20275426365079216</v>
      </c>
      <c r="L145" s="37">
        <f>STDEV($G$2:G145)*252^0.5</f>
        <v>0.47320586669945586</v>
      </c>
      <c r="M145" s="37">
        <f>AVERAGE($G$110:$G145)*252</f>
        <v>0.64613812724198716</v>
      </c>
      <c r="N145" s="37">
        <f>STDEV($G$110:G145)*252^0.5</f>
        <v>0.45039658711972663</v>
      </c>
      <c r="O145" s="37">
        <f>AVERAGE('Daily P&amp;L breakdown'!B38/'Historical NAV'!B146)*252</f>
        <v>-2.8727748828770232</v>
      </c>
      <c r="P145" s="37">
        <f>STDEV(O$110:O145)*252^0.5/100</f>
        <v>0.69150876218803536</v>
      </c>
      <c r="Q145" s="37">
        <f>AVERAGE('Daily P&amp;L breakdown'!C37/'Historical NAV'!$B145)*252</f>
        <v>3.6758921128709363</v>
      </c>
      <c r="R145" s="37">
        <f>STDEV(Q$110:Q145)*252^0.5/100</f>
        <v>0.19201604820292009</v>
      </c>
      <c r="S145" s="37">
        <f>AVERAGE('Daily P&amp;L breakdown'!D37/'Historical NAV'!$B145)*252</f>
        <v>0</v>
      </c>
      <c r="T145" s="37">
        <f>STDEV(S$110:S145)*252^0.5/100</f>
        <v>0.17871880673687968</v>
      </c>
      <c r="U145" s="37">
        <f>AVERAGE('Daily P&amp;L breakdown'!F37/'Historical NAV'!$B145)*252</f>
        <v>0</v>
      </c>
      <c r="V145" s="37">
        <f>STDEV(U$110:U145)*252^0.5/100</f>
        <v>0.10444832209742178</v>
      </c>
      <c r="W145" s="37">
        <f>AVERAGE('Daily P&amp;L breakdown'!F37/'Historical NAV'!$B145)*252</f>
        <v>0</v>
      </c>
      <c r="X145" s="37">
        <f>STDEV(W$110:W145)*252^0.5/100</f>
        <v>0.10444832209742178</v>
      </c>
      <c r="Y145" s="37">
        <f>AVERAGE('Daily P&amp;L breakdown'!G37/'Historical NAV'!$B145)*252</f>
        <v>0</v>
      </c>
      <c r="Z145" s="37">
        <f>STDEV(Y$110:Y145)*252^0.5/100</f>
        <v>7.4770169891251272E-5</v>
      </c>
      <c r="AA145" s="37">
        <f>AVERAGE('Daily P&amp;L breakdown'!H37/'Historical NAV'!$B145)*252</f>
        <v>-8.4045431362516233E-3</v>
      </c>
      <c r="AB145" s="37">
        <f>STDEV(AA$110:AA145)*252^0.5/100</f>
        <v>1.9278385393243651E-2</v>
      </c>
    </row>
    <row r="146" spans="1:28" s="42" customFormat="1">
      <c r="A146" s="38">
        <v>45496</v>
      </c>
      <c r="B146" s="39">
        <v>60206412.354449697</v>
      </c>
      <c r="C146" s="40"/>
      <c r="D146" s="41">
        <f t="shared" si="9"/>
        <v>60206412.354449697</v>
      </c>
      <c r="E146" s="41">
        <f t="shared" si="14"/>
        <v>59394922.759999998</v>
      </c>
      <c r="F146" s="41">
        <f t="shared" si="15"/>
        <v>-794095.54807180166</v>
      </c>
      <c r="G146" s="37">
        <f t="shared" si="16"/>
        <v>-1.301785141429908E-2</v>
      </c>
      <c r="H146" s="41">
        <f>IF(MONTH(A146)=MONTH(A145),H145+F146,F146)</f>
        <v>-548510.40555030107</v>
      </c>
      <c r="I146" s="37">
        <f>1+G146</f>
        <v>0.98698214858570088</v>
      </c>
      <c r="J146" s="37">
        <f>PRODUCT($I$2:I146)-1</f>
        <v>3.9381306231146107E-2</v>
      </c>
      <c r="K146" s="37">
        <f>AVERAGE($G$2:G146)*252</f>
        <v>0.17873183040903934</v>
      </c>
      <c r="L146" s="37">
        <f>STDEV($G$2:G146)*252^0.5</f>
        <v>0.47191187142228502</v>
      </c>
      <c r="M146" s="37">
        <f>AVERAGE($G$110:$G146)*252</f>
        <v>0.54001281146778846</v>
      </c>
      <c r="N146" s="37">
        <f>STDEV($G$110:G146)*252^0.5</f>
        <v>0.44595493024382521</v>
      </c>
      <c r="O146" s="37">
        <f>AVERAGE('Daily P&amp;L breakdown'!B39/'Historical NAV'!B147)*252</f>
        <v>-1.8950029315759895</v>
      </c>
      <c r="P146" s="37">
        <f>STDEV(O$110:O146)*252^0.5/100</f>
        <v>0.68625112607571737</v>
      </c>
      <c r="Q146" s="37">
        <f>AVERAGE('Daily P&amp;L breakdown'!C38/'Historical NAV'!$B146)*252</f>
        <v>1.2561843990096242</v>
      </c>
      <c r="R146" s="37">
        <f>STDEV(Q$110:Q146)*252^0.5/100</f>
        <v>0.19179363628471069</v>
      </c>
      <c r="S146" s="37">
        <f>AVERAGE('Daily P&amp;L breakdown'!D38/'Historical NAV'!$B146)*252</f>
        <v>-3.1924798100977432</v>
      </c>
      <c r="T146" s="37">
        <f>STDEV(S$110:S146)*252^0.5/100</f>
        <v>0.20094904805489341</v>
      </c>
      <c r="U146" s="37">
        <f>AVERAGE('Daily P&amp;L breakdown'!F38/'Historical NAV'!$B146)*252</f>
        <v>0.81303832275902466</v>
      </c>
      <c r="V146" s="37">
        <f>STDEV(U$110:U146)*252^0.5/100</f>
        <v>0.10518402296826157</v>
      </c>
      <c r="W146" s="37">
        <f>AVERAGE('Daily P&amp;L breakdown'!F38/'Historical NAV'!$B146)*252</f>
        <v>0.81303832275902466</v>
      </c>
      <c r="X146" s="37">
        <f>STDEV(W$110:W146)*252^0.5/100</f>
        <v>0.10518402296826157</v>
      </c>
      <c r="Y146" s="37">
        <f>AVERAGE('Daily P&amp;L breakdown'!G38/'Historical NAV'!$B146)*252</f>
        <v>1.2439102924634734E-2</v>
      </c>
      <c r="Z146" s="37">
        <f>STDEV(Y$110:Y146)*252^0.5/100</f>
        <v>3.3499080991499224E-4</v>
      </c>
      <c r="AA146" s="37">
        <f>AVERAGE('Daily P&amp;L breakdown'!H38/'Historical NAV'!$B146)*252</f>
        <v>-2.8711127808502348E-2</v>
      </c>
      <c r="AB146" s="37">
        <f>STDEV(AA$110:AA146)*252^0.5/100</f>
        <v>1.9068848334926093E-2</v>
      </c>
    </row>
    <row r="147" spans="1:28" s="42" customFormat="1">
      <c r="A147" s="38">
        <v>45497</v>
      </c>
      <c r="B147" s="39">
        <v>56404374.589071102</v>
      </c>
      <c r="C147" s="40"/>
      <c r="D147" s="41">
        <f t="shared" si="9"/>
        <v>56404374.589071102</v>
      </c>
      <c r="E147" s="41">
        <f t="shared" si="14"/>
        <v>59394922.759999998</v>
      </c>
      <c r="F147" s="41">
        <f t="shared" si="15"/>
        <v>-3802037.7653785944</v>
      </c>
      <c r="G147" s="37">
        <f t="shared" si="16"/>
        <v>-6.3150046925152747E-2</v>
      </c>
      <c r="H147" s="41">
        <f>IF(MONTH(A147)=MONTH(A146),H146+F147,F147)</f>
        <v>-4350548.1709288955</v>
      </c>
      <c r="I147" s="37">
        <f>1+G147</f>
        <v>0.93684995307484731</v>
      </c>
      <c r="J147" s="37">
        <f>PRODUCT($I$2:I147)-1</f>
        <v>-2.6255672030477295E-2</v>
      </c>
      <c r="K147" s="37">
        <f>AVERAGE($G$2:G147)*252</f>
        <v>6.8508928658713775E-2</v>
      </c>
      <c r="L147" s="37">
        <f>STDEV($G$2:G147)*252^0.5</f>
        <v>0.47770671345280524</v>
      </c>
      <c r="M147" s="37">
        <f>AVERAGE($G$110:$G147)*252</f>
        <v>0.1070174262939389</v>
      </c>
      <c r="N147" s="37">
        <f>STDEV($G$110:G147)*252^0.5</f>
        <v>0.47092709239487329</v>
      </c>
      <c r="O147" s="37">
        <f>AVERAGE('Daily P&amp;L breakdown'!B40/'Historical NAV'!B148)*252</f>
        <v>-3.6921525604454475</v>
      </c>
      <c r="P147" s="37">
        <f>STDEV(O$110:O147)*252^0.5/100</f>
        <v>0.68762407757786159</v>
      </c>
      <c r="Q147" s="37">
        <f>AVERAGE('Daily P&amp;L breakdown'!C39/'Historical NAV'!$B147)*252</f>
        <v>-2.3304817202151837</v>
      </c>
      <c r="R147" s="37">
        <f>STDEV(Q$110:Q147)*252^0.5/100</f>
        <v>0.19938117744529327</v>
      </c>
      <c r="S147" s="37">
        <f>AVERAGE('Daily P&amp;L breakdown'!D39/'Historical NAV'!$B147)*252</f>
        <v>-2.2310034999374393</v>
      </c>
      <c r="T147" s="37">
        <f>STDEV(S$110:S147)*252^0.5/100</f>
        <v>0.209542810953743</v>
      </c>
      <c r="U147" s="37">
        <f>AVERAGE('Daily P&amp;L breakdown'!F39/'Historical NAV'!$B147)*252</f>
        <v>-1.1436847810116348</v>
      </c>
      <c r="V147" s="37">
        <f>STDEV(U$110:U147)*252^0.5/100</f>
        <v>0.10796396777426674</v>
      </c>
      <c r="W147" s="37">
        <f>AVERAGE('Daily P&amp;L breakdown'!F39/'Historical NAV'!$B147)*252</f>
        <v>-1.1436847810116348</v>
      </c>
      <c r="X147" s="37">
        <f>STDEV(W$110:W147)*252^0.5/100</f>
        <v>0.10796396777426674</v>
      </c>
      <c r="Y147" s="37">
        <f>AVERAGE('Daily P&amp;L breakdown'!G39/'Historical NAV'!$B147)*252</f>
        <v>0</v>
      </c>
      <c r="Z147" s="37">
        <f>STDEV(Y$110:Y147)*252^0.5/100</f>
        <v>3.3049871890405611E-4</v>
      </c>
      <c r="AA147" s="37">
        <f>AVERAGE('Daily P&amp;L breakdown'!H39/'Historical NAV'!$B147)*252</f>
        <v>0.14278222316395389</v>
      </c>
      <c r="AB147" s="37">
        <f>STDEV(AA$110:AA147)*252^0.5/100</f>
        <v>1.9041473648442907E-2</v>
      </c>
    </row>
    <row r="148" spans="1:28" s="42" customFormat="1">
      <c r="A148" s="38">
        <v>45498</v>
      </c>
      <c r="B148" s="39">
        <v>55578992.644670799</v>
      </c>
      <c r="C148" s="40"/>
      <c r="D148" s="41">
        <f t="shared" si="9"/>
        <v>55578992.644670799</v>
      </c>
      <c r="E148" s="41">
        <f t="shared" si="14"/>
        <v>59394922.759999998</v>
      </c>
      <c r="F148" s="41">
        <f t="shared" si="15"/>
        <v>-825381.94440030307</v>
      </c>
      <c r="G148" s="37">
        <f t="shared" si="16"/>
        <v>-1.4633296626610037E-2</v>
      </c>
      <c r="H148" s="41">
        <f>IF(MONTH(A148)=MONTH(A147),H147+F148,F148)</f>
        <v>-5175930.1153291985</v>
      </c>
      <c r="I148" s="37">
        <f>1+G148</f>
        <v>0.98536670337338994</v>
      </c>
      <c r="J148" s="37">
        <f>PRODUCT($I$2:I148)-1</f>
        <v>-4.0504761620134389E-2</v>
      </c>
      <c r="K148" s="37">
        <f>AVERAGE($G$2:G148)*252</f>
        <v>4.295723016507811E-2</v>
      </c>
      <c r="L148" s="37">
        <f>STDEV($G$2:G148)*252^0.5</f>
        <v>0.47646775032328753</v>
      </c>
      <c r="M148" s="37">
        <f>AVERAGE($G$110:$G148)*252</f>
        <v>9.7197807503576639E-3</v>
      </c>
      <c r="N148" s="37">
        <f>STDEV($G$110:G148)*252^0.5</f>
        <v>0.46626314182652978</v>
      </c>
      <c r="O148" s="37">
        <f>AVERAGE('Daily P&amp;L breakdown'!B41/'Historical NAV'!B149)*252</f>
        <v>3.4142347890745004</v>
      </c>
      <c r="P148" s="37">
        <f>STDEV(O$110:O148)*252^0.5/100</f>
        <v>0.68157027982945995</v>
      </c>
      <c r="Q148" s="37">
        <f>AVERAGE('Daily P&amp;L breakdown'!C40/'Historical NAV'!$B148)*252</f>
        <v>0.22778333750915689</v>
      </c>
      <c r="R148" s="37">
        <f>STDEV(Q$110:Q148)*252^0.5/100</f>
        <v>0.19679241888012705</v>
      </c>
      <c r="S148" s="37">
        <f>AVERAGE('Daily P&amp;L breakdown'!D40/'Historical NAV'!$B148)*252</f>
        <v>-5.638483902065623</v>
      </c>
      <c r="T148" s="37">
        <f>STDEV(S$110:S148)*252^0.5/100</f>
        <v>0.25658873137380189</v>
      </c>
      <c r="U148" s="37">
        <f>AVERAGE('Daily P&amp;L breakdown'!F40/'Historical NAV'!$B148)*252</f>
        <v>0.35561222360324896</v>
      </c>
      <c r="V148" s="37">
        <f>STDEV(U$110:U148)*252^0.5/100</f>
        <v>0.1069489975888349</v>
      </c>
      <c r="W148" s="37">
        <f>AVERAGE('Daily P&amp;L breakdown'!F40/'Historical NAV'!$B148)*252</f>
        <v>0.35561222360324896</v>
      </c>
      <c r="X148" s="37">
        <f>STDEV(W$110:W148)*252^0.5/100</f>
        <v>0.1069489975888349</v>
      </c>
      <c r="Y148" s="37">
        <f>AVERAGE('Daily P&amp;L breakdown'!G40/'Historical NAV'!$B148)*252</f>
        <v>0</v>
      </c>
      <c r="Z148" s="37">
        <f>STDEV(Y$110:Y148)*252^0.5/100</f>
        <v>3.2618266418788156E-4</v>
      </c>
      <c r="AA148" s="37">
        <f>AVERAGE('Daily P&amp;L breakdown'!H40/'Historical NAV'!$B148)*252</f>
        <v>3.7636233772232124E-2</v>
      </c>
      <c r="AB148" s="37">
        <f>STDEV(AA$110:AA148)*252^0.5/100</f>
        <v>1.879008034505664E-2</v>
      </c>
    </row>
    <row r="149" spans="1:28" s="42" customFormat="1">
      <c r="A149" s="38">
        <v>45499</v>
      </c>
      <c r="B149" s="39">
        <v>57589073.870721899</v>
      </c>
      <c r="C149" s="40"/>
      <c r="D149" s="41">
        <f t="shared" si="9"/>
        <v>57589073.870721899</v>
      </c>
      <c r="E149" s="41">
        <f t="shared" si="14"/>
        <v>59394922.759999998</v>
      </c>
      <c r="F149" s="41">
        <f t="shared" si="15"/>
        <v>2010081.2260510996</v>
      </c>
      <c r="G149" s="37">
        <f t="shared" si="16"/>
        <v>3.6166204718786614E-2</v>
      </c>
      <c r="H149" s="41">
        <f>IF(MONTH(A149)=MONTH(A148),H148+F149,F149)</f>
        <v>-3165848.8892780989</v>
      </c>
      <c r="I149" s="37">
        <f>1+G149</f>
        <v>1.0361662047187865</v>
      </c>
      <c r="J149" s="37">
        <f>PRODUCT($I$2:I149)-1</f>
        <v>-5.803460402187266E-3</v>
      </c>
      <c r="K149" s="37">
        <f>AVERAGE($G$2:G149)*252</f>
        <v>0.10424727313108588</v>
      </c>
      <c r="L149" s="37">
        <f>STDEV($G$2:G149)*252^0.5</f>
        <v>0.47716174768939656</v>
      </c>
      <c r="M149" s="37">
        <f>AVERAGE($G$110:$G149)*252</f>
        <v>0.23732387595995438</v>
      </c>
      <c r="N149" s="37">
        <f>STDEV($G$110:G149)*252^0.5</f>
        <v>0.46909457698479418</v>
      </c>
      <c r="O149" s="37">
        <f>AVERAGE('Daily P&amp;L breakdown'!B42/'Historical NAV'!B150)*252</f>
        <v>-0.593908291802965</v>
      </c>
      <c r="P149" s="37">
        <f>STDEV(O$110:O149)*252^0.5/100</f>
        <v>0.67388156724956916</v>
      </c>
      <c r="Q149" s="37">
        <f>AVERAGE('Daily P&amp;L breakdown'!C41/'Historical NAV'!$B149)*252</f>
        <v>0.28812149744320947</v>
      </c>
      <c r="R149" s="37">
        <f>STDEV(Q$110:Q149)*252^0.5/100</f>
        <v>0.19434183959525536</v>
      </c>
      <c r="S149" s="37">
        <f>AVERAGE('Daily P&amp;L breakdown'!D41/'Historical NAV'!$B149)*252</f>
        <v>5.8658173353911147</v>
      </c>
      <c r="T149" s="37">
        <f>STDEV(S$110:S149)*252^0.5/100</f>
        <v>0.29065022945975277</v>
      </c>
      <c r="U149" s="37">
        <f>AVERAGE('Daily P&amp;L breakdown'!F41/'Historical NAV'!$B149)*252</f>
        <v>-0.75658561028103954</v>
      </c>
      <c r="V149" s="37">
        <f>STDEV(U$110:U149)*252^0.5/100</f>
        <v>0.10724027282493831</v>
      </c>
      <c r="W149" s="37">
        <f>AVERAGE('Daily P&amp;L breakdown'!F41/'Historical NAV'!$B149)*252</f>
        <v>-0.75658561028103954</v>
      </c>
      <c r="X149" s="37">
        <f>STDEV(W$110:W149)*252^0.5/100</f>
        <v>0.10724027282493831</v>
      </c>
      <c r="Y149" s="37">
        <f>AVERAGE('Daily P&amp;L breakdown'!G41/'Historical NAV'!$B149)*252</f>
        <v>0</v>
      </c>
      <c r="Z149" s="37">
        <f>STDEV(Y$110:Y149)*252^0.5/100</f>
        <v>3.2203143824451595E-4</v>
      </c>
      <c r="AA149" s="37">
        <f>AVERAGE('Daily P&amp;L breakdown'!H41/'Historical NAV'!$B149)*252</f>
        <v>-0.31140200726716771</v>
      </c>
      <c r="AB149" s="37">
        <f>STDEV(AA$110:AA149)*252^0.5/100</f>
        <v>2.0440889345836023E-2</v>
      </c>
    </row>
    <row r="150" spans="1:28" s="42" customFormat="1">
      <c r="A150" s="38">
        <v>45502</v>
      </c>
      <c r="B150" s="39">
        <v>57087687.759120002</v>
      </c>
      <c r="C150" s="40"/>
      <c r="D150" s="41">
        <f t="shared" si="9"/>
        <v>57087687.759120002</v>
      </c>
      <c r="E150" s="41">
        <f t="shared" si="14"/>
        <v>59394922.759999998</v>
      </c>
      <c r="F150" s="41">
        <f t="shared" si="15"/>
        <v>-501386.11160189658</v>
      </c>
      <c r="G150" s="37">
        <f t="shared" si="16"/>
        <v>-8.7062714835009648E-3</v>
      </c>
      <c r="H150" s="41">
        <f>IF(MONTH(A150)=MONTH(A149),H149+F150,F150)</f>
        <v>-3667235.0008799955</v>
      </c>
      <c r="I150" s="37">
        <f>1+G150</f>
        <v>0.991293728516499</v>
      </c>
      <c r="J150" s="37">
        <f>PRODUCT($I$2:I150)-1</f>
        <v>-1.4459205383883122E-2</v>
      </c>
      <c r="K150" s="37">
        <f>AVERAGE($G$2:G150)*252</f>
        <v>8.8822926238647432E-2</v>
      </c>
      <c r="L150" s="37">
        <f>STDEV($G$2:G150)*252^0.5</f>
        <v>0.47569486211884066</v>
      </c>
      <c r="M150" s="37">
        <f>AVERAGE($G$110:$G150)*252</f>
        <v>0.17802377133063249</v>
      </c>
      <c r="N150" s="37">
        <f>STDEV($G$110:G150)*252^0.5</f>
        <v>0.46381096199080046</v>
      </c>
      <c r="O150" s="37">
        <f>AVERAGE('Daily P&amp;L breakdown'!B43/'Historical NAV'!B151)*252</f>
        <v>0.6259554957978366</v>
      </c>
      <c r="P150" s="37">
        <f>STDEV(O$110:O150)*252^0.5/100</f>
        <v>0.66544077103938104</v>
      </c>
      <c r="Q150" s="37">
        <f>AVERAGE('Daily P&amp;L breakdown'!C42/'Historical NAV'!$B150)*252</f>
        <v>-0.55810218368688624</v>
      </c>
      <c r="R150" s="37">
        <f>STDEV(Q$110:Q150)*252^0.5/100</f>
        <v>0.19250797220500651</v>
      </c>
      <c r="S150" s="37">
        <f>AVERAGE('Daily P&amp;L breakdown'!D42/'Historical NAV'!$B150)*252</f>
        <v>0.14908723428967968</v>
      </c>
      <c r="T150" s="37">
        <f>STDEV(S$110:S150)*252^0.5/100</f>
        <v>0.28702817448463941</v>
      </c>
      <c r="U150" s="37">
        <f>AVERAGE('Daily P&amp;L breakdown'!F42/'Historical NAV'!$B150)*252</f>
        <v>-0.52871194025857438</v>
      </c>
      <c r="V150" s="37">
        <f>STDEV(U$110:U150)*252^0.5/100</f>
        <v>0.10662801491657396</v>
      </c>
      <c r="W150" s="37">
        <f>AVERAGE('Daily P&amp;L breakdown'!F42/'Historical NAV'!$B150)*252</f>
        <v>-0.52871194025857438</v>
      </c>
      <c r="X150" s="37">
        <f>STDEV(W$110:W150)*252^0.5/100</f>
        <v>0.10662801491657396</v>
      </c>
      <c r="Y150" s="37">
        <f>AVERAGE('Daily P&amp;L breakdown'!G42/'Historical NAV'!$B150)*252</f>
        <v>0</v>
      </c>
      <c r="Z150" s="37">
        <f>STDEV(Y$110:Y150)*252^0.5/100</f>
        <v>3.180348079221011E-4</v>
      </c>
      <c r="AA150" s="37">
        <f>AVERAGE('Daily P&amp;L breakdown'!H42/'Historical NAV'!$B150)*252</f>
        <v>6.4935027245131199E-2</v>
      </c>
      <c r="AB150" s="37">
        <f>STDEV(AA$110:AA150)*252^0.5/100</f>
        <v>2.0211368871919089E-2</v>
      </c>
    </row>
    <row r="151" spans="1:28" s="42" customFormat="1">
      <c r="A151" s="38">
        <v>45503</v>
      </c>
      <c r="B151" s="39">
        <f>54872545.3975297</f>
        <v>54872545.397529699</v>
      </c>
      <c r="C151" s="40"/>
      <c r="D151" s="41">
        <f t="shared" si="9"/>
        <v>54872545.397529699</v>
      </c>
      <c r="E151" s="41">
        <f t="shared" si="14"/>
        <v>59394922.759999998</v>
      </c>
      <c r="F151" s="41">
        <f t="shared" si="15"/>
        <v>-2215142.3615903035</v>
      </c>
      <c r="G151" s="37">
        <f t="shared" si="16"/>
        <v>-3.8802453708355444E-2</v>
      </c>
      <c r="H151" s="41">
        <f>IF(MONTH(A151)=MONTH(A150),H150+F151,F151)</f>
        <v>-5882377.362470299</v>
      </c>
      <c r="I151" s="37">
        <f>1+G151</f>
        <v>0.96119754629164456</v>
      </c>
      <c r="J151" s="37">
        <f>PRODUCT($I$2:I151)-1</f>
        <v>-5.2700606444670783E-2</v>
      </c>
      <c r="K151" s="37">
        <f>AVERAGE($G$2:G151)*252</f>
        <v>2.3042651167019295E-2</v>
      </c>
      <c r="L151" s="37">
        <f>STDEV($G$2:G151)*252^0.5</f>
        <v>0.4768044969489349</v>
      </c>
      <c r="M151" s="37">
        <f>AVERAGE($G$110:$G151)*252</f>
        <v>-5.9029612141658083E-2</v>
      </c>
      <c r="N151" s="37">
        <f>STDEV($G$110:G151)*252^0.5</f>
        <v>0.46823015934821949</v>
      </c>
      <c r="O151" s="37">
        <f>AVERAGE('Daily P&amp;L breakdown'!B44/'Historical NAV'!B152)*252</f>
        <v>1.0292664510385747</v>
      </c>
      <c r="P151" s="37">
        <f>STDEV(O$110:O151)*252^0.5/100</f>
        <v>0.65728335069867105</v>
      </c>
      <c r="Q151" s="37">
        <f>AVERAGE('Daily P&amp;L breakdown'!C43/'Historical NAV'!$B151)*252</f>
        <v>-3.2558083279301058</v>
      </c>
      <c r="R151" s="37">
        <f>STDEV(Q$110:Q151)*252^0.5/100</f>
        <v>0.20662082187040146</v>
      </c>
      <c r="S151" s="37">
        <f>AVERAGE('Daily P&amp;L breakdown'!D43/'Historical NAV'!$B151)*252</f>
        <v>-2.7455703924167221</v>
      </c>
      <c r="T151" s="37">
        <f>STDEV(S$110:S151)*252^0.5/100</f>
        <v>0.2933016536104035</v>
      </c>
      <c r="U151" s="37">
        <f>AVERAGE('Daily P&amp;L breakdown'!F43/'Historical NAV'!$B151)*252</f>
        <v>0.60973791023563917</v>
      </c>
      <c r="V151" s="37">
        <f>STDEV(U$110:U151)*252^0.5/100</f>
        <v>0.10650189372171204</v>
      </c>
      <c r="W151" s="37">
        <f>AVERAGE('Daily P&amp;L breakdown'!F43/'Historical NAV'!$B151)*252</f>
        <v>0.60973791023563917</v>
      </c>
      <c r="X151" s="37">
        <f>STDEV(W$110:W151)*252^0.5/100</f>
        <v>0.10650189372171204</v>
      </c>
      <c r="Y151" s="37">
        <f>AVERAGE('Daily P&amp;L breakdown'!G43/'Historical NAV'!$B151)*252</f>
        <v>0</v>
      </c>
      <c r="Z151" s="37">
        <f>STDEV(Y$110:Y151)*252^0.5/100</f>
        <v>3.1418340814151326E-4</v>
      </c>
      <c r="AA151" s="37">
        <f>AVERAGE('Daily P&amp;L breakdown'!H43/'Historical NAV'!$B151)*252</f>
        <v>0.85811301041121002</v>
      </c>
      <c r="AB151" s="37">
        <f>STDEV(AA$110:AA151)*252^0.5/100</f>
        <v>2.8576318179017415E-2</v>
      </c>
    </row>
    <row r="152" spans="1:28" s="4" customFormat="1">
      <c r="A152" s="13">
        <v>45504</v>
      </c>
      <c r="B152" s="25">
        <v>60667367.421713203</v>
      </c>
      <c r="C152" s="24"/>
      <c r="D152" s="34">
        <f t="shared" si="9"/>
        <v>60667367.421713203</v>
      </c>
      <c r="E152" s="34">
        <f t="shared" si="14"/>
        <v>59394922.759999998</v>
      </c>
      <c r="F152" s="34">
        <f t="shared" si="15"/>
        <v>5794822.0241835043</v>
      </c>
      <c r="G152" s="35">
        <f t="shared" si="16"/>
        <v>0.10560512515324978</v>
      </c>
      <c r="H152" s="34">
        <f>IF(MONTH(A152)=MONTH(A151),H151+F152,F152)</f>
        <v>-87555.338286794722</v>
      </c>
      <c r="I152" s="35">
        <f>1+G152</f>
        <v>1.1056051251532497</v>
      </c>
      <c r="J152" s="35">
        <f>PRODUCT($I$2:I152)-1</f>
        <v>4.733906456933723E-2</v>
      </c>
      <c r="K152" s="35">
        <f>AVERAGE($G$2:G152)*252</f>
        <v>0.19913171664683338</v>
      </c>
      <c r="L152" s="35">
        <f>STDEV($G$2:G152)*252^0.5</f>
        <v>0.49437507808261316</v>
      </c>
      <c r="M152" s="35">
        <f>AVERAGE($G$110:$G152)*252</f>
        <v>0.56123832159696063</v>
      </c>
      <c r="N152" s="35">
        <f>STDEV($G$110:G152)*252^0.5</f>
        <v>0.52883670596139842</v>
      </c>
      <c r="O152" s="35">
        <f>AVERAGE('Daily P&amp;L breakdown'!B45/'Historical NAV'!B153)*252</f>
        <v>0.87959282841909281</v>
      </c>
      <c r="P152" s="35">
        <f>STDEV(O$110:O152)*252^0.5/100</f>
        <v>0.64941162838964062</v>
      </c>
      <c r="Q152" s="35">
        <f>AVERAGE('Daily P&amp;L breakdown'!C44/'Historical NAV'!$B152)*252</f>
        <v>1.9358717820013074</v>
      </c>
      <c r="R152" s="35">
        <f>STDEV(Q$110:Q152)*252^0.5/100</f>
        <v>0.20964040331502759</v>
      </c>
      <c r="S152" s="35">
        <f>AVERAGE('Daily P&amp;L breakdown'!D44/'Historical NAV'!$B152)*252</f>
        <v>9.9586480455020679E-2</v>
      </c>
      <c r="T152" s="35">
        <f>STDEV(S$110:S152)*252^0.5/100</f>
        <v>0.28981182227453117</v>
      </c>
      <c r="U152" s="35">
        <f>AVERAGE('Daily P&amp;L breakdown'!F44/'Historical NAV'!$B152)*252</f>
        <v>0.20451349922197809</v>
      </c>
      <c r="V152" s="35">
        <f>STDEV(U$110:U152)*252^0.5/100</f>
        <v>0.10536780772169427</v>
      </c>
      <c r="W152" s="35">
        <f>AVERAGE('Daily P&amp;L breakdown'!F44/'Historical NAV'!$B152)*252</f>
        <v>0.20451349922197809</v>
      </c>
      <c r="X152" s="35">
        <f>STDEV(W$110:W152)*252^0.5/100</f>
        <v>0.10536780772169427</v>
      </c>
      <c r="Y152" s="35">
        <f>AVERAGE('Daily P&amp;L breakdown'!G44/'Historical NAV'!$B152)*252</f>
        <v>-4.6834074408560578E-2</v>
      </c>
      <c r="Z152" s="35">
        <f>STDEV(Y$110:Y152)*252^0.5/100</f>
        <v>1.1807746914787465E-3</v>
      </c>
      <c r="AA152" s="35">
        <f>AVERAGE('Daily P&amp;L breakdown'!H44/'Historical NAV'!$B152)*252</f>
        <v>0.27349263475806596</v>
      </c>
      <c r="AB152" s="35">
        <f>STDEV(AA$110:AA152)*252^0.5/100</f>
        <v>2.877897948504143E-2</v>
      </c>
    </row>
    <row r="153" spans="1:28" s="42" customFormat="1">
      <c r="A153" s="38">
        <v>45505</v>
      </c>
      <c r="B153" s="39">
        <v>55984250.449729003</v>
      </c>
      <c r="C153" s="40"/>
      <c r="D153" s="41">
        <f t="shared" si="9"/>
        <v>55984250.449729003</v>
      </c>
      <c r="E153" s="41">
        <f t="shared" si="14"/>
        <v>60667367.421713203</v>
      </c>
      <c r="F153" s="41">
        <f t="shared" si="15"/>
        <v>-4683116.9719842002</v>
      </c>
      <c r="G153" s="37">
        <f t="shared" si="16"/>
        <v>-7.7193344148770257E-2</v>
      </c>
      <c r="H153" s="41">
        <f>IF(MONTH(A153)=MONTH(A152),H152+F153,F153)</f>
        <v>-4683116.9719842002</v>
      </c>
      <c r="I153" s="37">
        <f>1+G153</f>
        <v>0.92280665585122978</v>
      </c>
      <c r="J153" s="37">
        <f>PRODUCT($I$2:I153)-1</f>
        <v>-3.3508540282414678E-2</v>
      </c>
      <c r="K153" s="37">
        <f>AVERAGE($G$2:G153)*252</f>
        <v>6.9843200580142997E-2</v>
      </c>
      <c r="L153" s="37">
        <f>STDEV($G$2:G153)*252^0.5</f>
        <v>0.50286231482386734</v>
      </c>
      <c r="M153" s="37">
        <f>AVERAGE($G$110:$G153)*252</f>
        <v>0.10637557052680002</v>
      </c>
      <c r="N153" s="37">
        <f>STDEV($G$110:G153)*252^0.5</f>
        <v>0.55613826220967033</v>
      </c>
      <c r="O153" s="37">
        <f>AVERAGE('Daily P&amp;L breakdown'!B46/'Historical NAV'!B154)*252</f>
        <v>3.7168447623281406</v>
      </c>
      <c r="P153" s="37">
        <f>STDEV(O$110:O153)*252^0.5/100</f>
        <v>0.64534372008327867</v>
      </c>
      <c r="Q153" s="37">
        <f>AVERAGE('Daily P&amp;L breakdown'!C45/'Historical NAV'!$B153)*252</f>
        <v>0.35515906563497179</v>
      </c>
      <c r="R153" s="37">
        <f>STDEV(Q$110:Q153)*252^0.5/100</f>
        <v>0.20735098661161241</v>
      </c>
      <c r="S153" s="37">
        <f>AVERAGE('Daily P&amp;L breakdown'!D45/'Historical NAV'!$B153)*252</f>
        <v>-0.21715227733407746</v>
      </c>
      <c r="T153" s="37">
        <f>STDEV(S$110:S153)*252^0.5/100</f>
        <v>0.28663698679990268</v>
      </c>
      <c r="U153" s="37">
        <f>AVERAGE('Daily P&amp;L breakdown'!F45/'Historical NAV'!$B153)*252</f>
        <v>0.42549044577081241</v>
      </c>
      <c r="V153" s="37">
        <f>STDEV(U$110:U153)*252^0.5/100</f>
        <v>0.10466925348083127</v>
      </c>
      <c r="W153" s="37">
        <f>AVERAGE('Daily P&amp;L breakdown'!F45/'Historical NAV'!$B153)*252</f>
        <v>0.42549044577081241</v>
      </c>
      <c r="X153" s="37">
        <f>STDEV(W$110:W153)*252^0.5/100</f>
        <v>0.10466925348083127</v>
      </c>
      <c r="Y153" s="37">
        <f>AVERAGE('Daily P&amp;L breakdown'!G45/'Historical NAV'!$B153)*252</f>
        <v>4.1683523156132489E-2</v>
      </c>
      <c r="Z153" s="37">
        <f>STDEV(Y$110:Y153)*252^0.5/100</f>
        <v>1.5488193509300449E-3</v>
      </c>
      <c r="AA153" s="37">
        <f>AVERAGE('Daily P&amp;L breakdown'!H45/'Historical NAV'!$B153)*252</f>
        <v>0.29158489591029291</v>
      </c>
      <c r="AB153" s="37">
        <f>STDEV(AA$110:AA153)*252^0.5/100</f>
        <v>2.9030697830136079E-2</v>
      </c>
    </row>
    <row r="154" spans="1:28" s="42" customFormat="1">
      <c r="A154" s="38">
        <v>45506</v>
      </c>
      <c r="B154" s="39">
        <v>52784182.118252099</v>
      </c>
      <c r="C154" s="40"/>
      <c r="D154" s="41">
        <f t="shared" si="9"/>
        <v>52784182.118252099</v>
      </c>
      <c r="E154" s="41">
        <f t="shared" si="14"/>
        <v>60667367.421713203</v>
      </c>
      <c r="F154" s="41">
        <f t="shared" si="15"/>
        <v>-3200068.3314769045</v>
      </c>
      <c r="G154" s="37">
        <f t="shared" si="16"/>
        <v>-5.7160153181838209E-2</v>
      </c>
      <c r="H154" s="41">
        <f>IF(MONTH(A154)=MONTH(A153),H153+F154,F154)</f>
        <v>-7883185.3034611046</v>
      </c>
      <c r="I154" s="37">
        <f>1+G154</f>
        <v>0.9428398468181618</v>
      </c>
      <c r="J154" s="37">
        <f>PRODUCT($I$2:I154)-1</f>
        <v>-8.8753340168810313E-2</v>
      </c>
      <c r="K154" s="37">
        <f>AVERAGE($G$2:G154)*252</f>
        <v>-2.4759425579356172E-2</v>
      </c>
      <c r="L154" s="37">
        <f>STDEV($G$2:G154)*252^0.5</f>
        <v>0.50659708462972863</v>
      </c>
      <c r="M154" s="37">
        <f>AVERAGE($G$110:$G154)*252</f>
        <v>-0.21608518885875619</v>
      </c>
      <c r="N154" s="37">
        <f>STDEV($G$110:G154)*252^0.5</f>
        <v>0.56641723054132509</v>
      </c>
      <c r="O154" s="37">
        <f>AVERAGE('Daily P&amp;L breakdown'!B47/'Historical NAV'!B155)*252</f>
        <v>6.0132033524372845</v>
      </c>
      <c r="P154" s="37">
        <f>STDEV(O$110:O154)*252^0.5/100</f>
        <v>0.64905630642413814</v>
      </c>
      <c r="Q154" s="37">
        <f>AVERAGE('Daily P&amp;L breakdown'!C46/'Historical NAV'!$B154)*252</f>
        <v>2.7314092376576973</v>
      </c>
      <c r="R154" s="37">
        <f>STDEV(Q$110:Q154)*252^0.5/100</f>
        <v>0.21478962020179623</v>
      </c>
      <c r="S154" s="37">
        <f>AVERAGE('Daily P&amp;L breakdown'!D46/'Historical NAV'!$B154)*252</f>
        <v>-0.64016200770714793</v>
      </c>
      <c r="T154" s="37">
        <f>STDEV(S$110:S154)*252^0.5/100</f>
        <v>0.28411858525554939</v>
      </c>
      <c r="U154" s="37">
        <f>AVERAGE('Daily P&amp;L breakdown'!F46/'Historical NAV'!$B154)*252</f>
        <v>0.22235538392365367</v>
      </c>
      <c r="V154" s="37">
        <f>STDEV(U$110:U154)*252^0.5/100</f>
        <v>0.10361358351585351</v>
      </c>
      <c r="W154" s="37">
        <f>AVERAGE('Daily P&amp;L breakdown'!F46/'Historical NAV'!$B154)*252</f>
        <v>0.22235538392365367</v>
      </c>
      <c r="X154" s="37">
        <f>STDEV(W$110:W154)*252^0.5/100</f>
        <v>0.10361358351585351</v>
      </c>
      <c r="Y154" s="37">
        <f>AVERAGE('Daily P&amp;L breakdown'!G46/'Historical NAV'!$B154)*252</f>
        <v>0</v>
      </c>
      <c r="Z154" s="37">
        <f>STDEV(Y$110:Y154)*252^0.5/100</f>
        <v>1.5311197447073878E-3</v>
      </c>
      <c r="AA154" s="37">
        <f>AVERAGE('Daily P&amp;L breakdown'!H46/'Historical NAV'!$B154)*252</f>
        <v>2.6273000439661312E-2</v>
      </c>
      <c r="AB154" s="37">
        <f>STDEV(AA$110:AA154)*252^0.5/100</f>
        <v>2.8706477078092919E-2</v>
      </c>
    </row>
    <row r="155" spans="1:28" s="42" customFormat="1">
      <c r="A155" s="38">
        <v>45509</v>
      </c>
      <c r="B155" s="39">
        <v>47370825.216570102</v>
      </c>
      <c r="C155" s="40"/>
      <c r="D155" s="41">
        <f t="shared" si="9"/>
        <v>47370825.216570102</v>
      </c>
      <c r="E155" s="41">
        <f t="shared" si="14"/>
        <v>60667367.421713203</v>
      </c>
      <c r="F155" s="41">
        <f t="shared" si="15"/>
        <v>-5413356.9016819969</v>
      </c>
      <c r="G155" s="37">
        <f t="shared" si="16"/>
        <v>-0.10255642286082002</v>
      </c>
      <c r="H155" s="41">
        <f>IF(MONTH(A155)=MONTH(A154),H154+F155,F155)</f>
        <v>-13296542.205143102</v>
      </c>
      <c r="I155" s="37">
        <f>1+G155</f>
        <v>0.89744357713917999</v>
      </c>
      <c r="J155" s="37">
        <f>PRODUCT($I$2:I155)-1</f>
        <v>-0.18220753794496758</v>
      </c>
      <c r="K155" s="37">
        <f>AVERAGE($G$2:G155)*252</f>
        <v>-0.19241825113355931</v>
      </c>
      <c r="L155" s="37">
        <f>STDEV($G$2:G155)*252^0.5</f>
        <v>0.52167157601287506</v>
      </c>
      <c r="M155" s="37">
        <f>AVERAGE($G$110:$G155)*252</f>
        <v>-0.77321852303414507</v>
      </c>
      <c r="N155" s="37">
        <f>STDEV($G$110:G155)*252^0.5</f>
        <v>0.60857113627704706</v>
      </c>
      <c r="O155" s="37">
        <f>AVERAGE('Daily P&amp;L breakdown'!B48/'Historical NAV'!B156)*252</f>
        <v>0</v>
      </c>
      <c r="P155" s="37">
        <f>STDEV(O$110:O155)*252^0.5/100</f>
        <v>0.64229914669479227</v>
      </c>
      <c r="Q155" s="37">
        <f>AVERAGE('Daily P&amp;L breakdown'!C47/'Historical NAV'!$B155)*252</f>
        <v>1.71658531824681</v>
      </c>
      <c r="R155" s="37">
        <f>STDEV(Q$110:Q155)*252^0.5/100</f>
        <v>0.21581566779140504</v>
      </c>
      <c r="S155" s="37">
        <f>AVERAGE('Daily P&amp;L breakdown'!D47/'Historical NAV'!$B155)*252</f>
        <v>6.7974478968410637</v>
      </c>
      <c r="T155" s="37">
        <f>STDEV(S$110:S155)*252^0.5/100</f>
        <v>0.32039814567715552</v>
      </c>
      <c r="U155" s="37">
        <f>AVERAGE('Daily P&amp;L breakdown'!F47/'Historical NAV'!$B155)*252</f>
        <v>1.2564290988787934</v>
      </c>
      <c r="V155" s="37">
        <f>STDEV(U$110:U155)*252^0.5/100</f>
        <v>0.10659652992040403</v>
      </c>
      <c r="W155" s="37">
        <f>AVERAGE('Daily P&amp;L breakdown'!F47/'Historical NAV'!$B155)*252</f>
        <v>1.2564290988787934</v>
      </c>
      <c r="X155" s="37">
        <f>STDEV(W$110:W155)*252^0.5/100</f>
        <v>0.10659652992040403</v>
      </c>
      <c r="Y155" s="37">
        <f>AVERAGE('Daily P&amp;L breakdown'!G47/'Historical NAV'!$B155)*252</f>
        <v>1.2613079828531252E-3</v>
      </c>
      <c r="Z155" s="37">
        <f>STDEV(Y$110:Y155)*252^0.5/100</f>
        <v>1.514257325999732E-3</v>
      </c>
      <c r="AA155" s="37">
        <f>AVERAGE('Daily P&amp;L breakdown'!H47/'Historical NAV'!$B155)*252</f>
        <v>-0.26736947017696583</v>
      </c>
      <c r="AB155" s="37">
        <f>STDEV(AA$110:AA155)*252^0.5/100</f>
        <v>2.9362483990358484E-2</v>
      </c>
    </row>
    <row r="156" spans="1:28" s="42" customFormat="1">
      <c r="A156" s="38">
        <v>45510</v>
      </c>
      <c r="B156" s="39">
        <v>48756449.268375501</v>
      </c>
      <c r="C156" s="40"/>
      <c r="D156" s="41">
        <f t="shared" si="9"/>
        <v>48756449.268375501</v>
      </c>
      <c r="E156" s="41">
        <f t="shared" si="14"/>
        <v>60667367.421713203</v>
      </c>
      <c r="F156" s="41">
        <f t="shared" si="15"/>
        <v>1385624.0518053994</v>
      </c>
      <c r="G156" s="37">
        <f t="shared" si="16"/>
        <v>2.925057871528728E-2</v>
      </c>
      <c r="H156" s="41">
        <f>IF(MONTH(A156)=MONTH(A155),H155+F156,F156)</f>
        <v>-11910918.153337702</v>
      </c>
      <c r="I156" s="37">
        <f>1+G156</f>
        <v>1.0292505787152872</v>
      </c>
      <c r="J156" s="37">
        <f>PRODUCT($I$2:I156)-1</f>
        <v>-0.15828663516085828</v>
      </c>
      <c r="K156" s="37">
        <f>AVERAGE($G$2:G156)*252</f>
        <v>-0.1436210634730048</v>
      </c>
      <c r="L156" s="37">
        <f>STDEV($G$2:G156)*252^0.5</f>
        <v>0.52138151878742856</v>
      </c>
      <c r="M156" s="37">
        <f>AVERAGE($G$110:$G156)*252</f>
        <v>-0.59993417496421875</v>
      </c>
      <c r="N156" s="37">
        <f>STDEV($G$110:G156)*252^0.5</f>
        <v>0.60655412753603177</v>
      </c>
      <c r="O156" s="37">
        <f>AVERAGE('Daily P&amp;L breakdown'!B49/'Historical NAV'!B157)*252</f>
        <v>2.7533668151050965</v>
      </c>
      <c r="P156" s="37">
        <f>STDEV(O$110:O156)*252^0.5/100</f>
        <v>0.63649698673440069</v>
      </c>
      <c r="Q156" s="37">
        <f>AVERAGE('Daily P&amp;L breakdown'!C48/'Historical NAV'!$B156)*252</f>
        <v>0.94238898052411257</v>
      </c>
      <c r="R156" s="37">
        <f>STDEV(Q$110:Q156)*252^0.5/100</f>
        <v>0.21431350059390308</v>
      </c>
      <c r="S156" s="37">
        <f>AVERAGE('Daily P&amp;L breakdown'!D48/'Historical NAV'!$B156)*252</f>
        <v>0</v>
      </c>
      <c r="T156" s="37">
        <f>STDEV(S$110:S156)*252^0.5/100</f>
        <v>0.31700579795975986</v>
      </c>
      <c r="U156" s="37">
        <f>AVERAGE('Daily P&amp;L breakdown'!F48/'Historical NAV'!$B156)*252</f>
        <v>-1.5200696751326279E-2</v>
      </c>
      <c r="V156" s="37">
        <f>STDEV(U$110:U156)*252^0.5/100</f>
        <v>0.10543597745398667</v>
      </c>
      <c r="W156" s="37">
        <f>AVERAGE('Daily P&amp;L breakdown'!F48/'Historical NAV'!$B156)*252</f>
        <v>-1.5200696751326279E-2</v>
      </c>
      <c r="X156" s="37">
        <f>STDEV(W$110:W156)*252^0.5/100</f>
        <v>0.10543597745398667</v>
      </c>
      <c r="Y156" s="37">
        <f>AVERAGE('Daily P&amp;L breakdown'!G48/'Historical NAV'!$B156)*252</f>
        <v>0</v>
      </c>
      <c r="Z156" s="37">
        <f>STDEV(Y$110:Y156)*252^0.5/100</f>
        <v>1.4977102094534463E-3</v>
      </c>
      <c r="AA156" s="37">
        <f>AVERAGE('Daily P&amp;L breakdown'!H48/'Historical NAV'!$B156)*252</f>
        <v>1.6275857899986902E-2</v>
      </c>
      <c r="AB156" s="37">
        <f>STDEV(AA$110:AA156)*252^0.5/100</f>
        <v>2.9050023363204239E-2</v>
      </c>
    </row>
    <row r="157" spans="1:28" s="42" customFormat="1">
      <c r="A157" s="38">
        <v>45511</v>
      </c>
      <c r="B157" s="39">
        <v>47312325.508298703</v>
      </c>
      <c r="C157" s="40"/>
      <c r="D157" s="41">
        <f t="shared" si="9"/>
        <v>47312325.508298703</v>
      </c>
      <c r="E157" s="41">
        <f t="shared" si="14"/>
        <v>60667367.421713203</v>
      </c>
      <c r="F157" s="41">
        <f t="shared" si="15"/>
        <v>-1444123.7600767985</v>
      </c>
      <c r="G157" s="37">
        <f t="shared" si="16"/>
        <v>-2.9619133094121536E-2</v>
      </c>
      <c r="H157" s="41">
        <f>IF(MONTH(A157)=MONTH(A156),H156+F157,F157)</f>
        <v>-13355041.913414501</v>
      </c>
      <c r="I157" s="37">
        <f>1+G157</f>
        <v>0.97038086690587844</v>
      </c>
      <c r="J157" s="37">
        <f>PRODUCT($I$2:I157)-1</f>
        <v>-0.18321745534112976</v>
      </c>
      <c r="K157" s="37">
        <f>AVERAGE($G$2:G157)*252</f>
        <v>-0.19054670755150238</v>
      </c>
      <c r="L157" s="37">
        <f>STDEV($G$2:G157)*252^0.5</f>
        <v>0.52100675902690463</v>
      </c>
      <c r="M157" s="37">
        <f>AVERAGE($G$110:$G157)*252</f>
        <v>-0.74293599506326891</v>
      </c>
      <c r="N157" s="37">
        <f>STDEV($G$110:G157)*252^0.5</f>
        <v>0.60330359566162761</v>
      </c>
      <c r="O157" s="37">
        <f>AVERAGE('Daily P&amp;L breakdown'!B50/'Historical NAV'!B158)*252</f>
        <v>2.049341642740854</v>
      </c>
      <c r="P157" s="37">
        <f>STDEV(O$110:O157)*252^0.5/100</f>
        <v>0.63007287800212186</v>
      </c>
      <c r="Q157" s="37">
        <f>AVERAGE('Daily P&amp;L breakdown'!C49/'Historical NAV'!$B157)*252</f>
        <v>-0.88652534132237892</v>
      </c>
      <c r="R157" s="37">
        <f>STDEV(Q$110:Q157)*252^0.5/100</f>
        <v>0.21330511941194025</v>
      </c>
      <c r="S157" s="37">
        <f>AVERAGE('Daily P&amp;L breakdown'!D49/'Historical NAV'!$B157)*252</f>
        <v>-1.3107031060885577</v>
      </c>
      <c r="T157" s="37">
        <f>STDEV(S$110:S157)*252^0.5/100</f>
        <v>0.31592064369105555</v>
      </c>
      <c r="U157" s="37">
        <f>AVERAGE('Daily P&amp;L breakdown'!F49/'Historical NAV'!$B157)*252</f>
        <v>0.73300517671482901</v>
      </c>
      <c r="V157" s="37">
        <f>STDEV(U$110:U157)*252^0.5/100</f>
        <v>0.10555926781440615</v>
      </c>
      <c r="W157" s="37">
        <f>AVERAGE('Daily P&amp;L breakdown'!F49/'Historical NAV'!$B157)*252</f>
        <v>0.73300517671482901</v>
      </c>
      <c r="X157" s="37">
        <f>STDEV(W$110:W157)*252^0.5/100</f>
        <v>0.10555926781440615</v>
      </c>
      <c r="Y157" s="37">
        <f>AVERAGE('Daily P&amp;L breakdown'!G49/'Historical NAV'!$B157)*252</f>
        <v>1.3773831512164734E-3</v>
      </c>
      <c r="Z157" s="37">
        <f>STDEV(Y$110:Y157)*252^0.5/100</f>
        <v>1.4819720272897447E-3</v>
      </c>
      <c r="AA157" s="37">
        <f>AVERAGE('Daily P&amp;L breakdown'!H49/'Historical NAV'!$B157)*252</f>
        <v>-6.6285685311535045E-2</v>
      </c>
      <c r="AB157" s="37">
        <f>STDEV(AA$110:AA157)*252^0.5/100</f>
        <v>2.8854025477604597E-2</v>
      </c>
    </row>
    <row r="158" spans="1:28" s="42" customFormat="1">
      <c r="A158" s="38">
        <v>45512</v>
      </c>
      <c r="B158" s="39">
        <v>51762391.9934242</v>
      </c>
      <c r="C158" s="40"/>
      <c r="D158" s="41">
        <f t="shared" si="9"/>
        <v>51762391.9934242</v>
      </c>
      <c r="E158" s="41">
        <f t="shared" si="14"/>
        <v>60667367.421713203</v>
      </c>
      <c r="F158" s="41">
        <f t="shared" si="15"/>
        <v>4450066.485125497</v>
      </c>
      <c r="G158" s="37">
        <f t="shared" si="16"/>
        <v>9.4057234289718947E-2</v>
      </c>
      <c r="H158" s="41">
        <f>IF(MONTH(A158)=MONTH(A157),H157+F158,F158)</f>
        <v>-8904975.4282890037</v>
      </c>
      <c r="I158" s="37">
        <f>1+G158</f>
        <v>1.094057234289719</v>
      </c>
      <c r="J158" s="37">
        <f>PRODUCT($I$2:I158)-1</f>
        <v>-0.10639314817439749</v>
      </c>
      <c r="K158" s="37">
        <f>AVERAGE($G$2:G158)*252</f>
        <v>-3.83621868600331E-2</v>
      </c>
      <c r="L158" s="37">
        <f>STDEV($G$2:G158)*252^0.5</f>
        <v>0.53304513783548613</v>
      </c>
      <c r="M158" s="37">
        <f>AVERAGE($G$110:$G158)*252</f>
        <v>-0.24405111677607622</v>
      </c>
      <c r="N158" s="37">
        <f>STDEV($G$110:G158)*252^0.5</f>
        <v>0.63622868133807431</v>
      </c>
      <c r="O158" s="37">
        <f>AVERAGE('Daily P&amp;L breakdown'!B51/'Historical NAV'!B159)*252</f>
        <v>-6.4269506128097429E-3</v>
      </c>
      <c r="P158" s="37">
        <f>STDEV(O$110:O158)*252^0.5/100</f>
        <v>0.62398891768485842</v>
      </c>
      <c r="Q158" s="37">
        <f>AVERAGE('Daily P&amp;L breakdown'!C50/'Historical NAV'!$B158)*252</f>
        <v>-1.0300925630866071</v>
      </c>
      <c r="R158" s="37">
        <f>STDEV(Q$110:Q158)*252^0.5/100</f>
        <v>0.21265482999529886</v>
      </c>
      <c r="S158" s="37">
        <f>AVERAGE('Daily P&amp;L breakdown'!D50/'Historical NAV'!$B158)*252</f>
        <v>1.9788586596425566</v>
      </c>
      <c r="T158" s="37">
        <f>STDEV(S$110:S158)*252^0.5/100</f>
        <v>0.31487516921980691</v>
      </c>
      <c r="U158" s="37">
        <f>AVERAGE('Daily P&amp;L breakdown'!F50/'Historical NAV'!$B158)*252</f>
        <v>-1.0394804437715208</v>
      </c>
      <c r="V158" s="37">
        <f>STDEV(U$110:U158)*252^0.5/100</f>
        <v>0.10728720641879001</v>
      </c>
      <c r="W158" s="37">
        <f>AVERAGE('Daily P&amp;L breakdown'!F50/'Historical NAV'!$B158)*252</f>
        <v>-1.0394804437715208</v>
      </c>
      <c r="X158" s="37">
        <f>STDEV(W$110:W158)*252^0.5/100</f>
        <v>0.10728720641879001</v>
      </c>
      <c r="Y158" s="37">
        <f>AVERAGE('Daily P&amp;L breakdown'!G50/'Historical NAV'!$B158)*252</f>
        <v>0</v>
      </c>
      <c r="Z158" s="37">
        <f>STDEV(Y$110:Y158)*252^0.5/100</f>
        <v>1.466457259621115E-3</v>
      </c>
      <c r="AA158" s="37">
        <f>AVERAGE('Daily P&amp;L breakdown'!H50/'Historical NAV'!$B158)*252</f>
        <v>0.44858225954762271</v>
      </c>
      <c r="AB158" s="37">
        <f>STDEV(AA$110:AA158)*252^0.5/100</f>
        <v>2.9992959357665681E-2</v>
      </c>
    </row>
    <row r="159" spans="1:28" s="42" customFormat="1">
      <c r="A159" s="38">
        <v>45513</v>
      </c>
      <c r="B159" s="39">
        <v>52521250.0197547</v>
      </c>
      <c r="C159" s="40"/>
      <c r="D159" s="41">
        <f t="shared" si="9"/>
        <v>52521250.0197547</v>
      </c>
      <c r="E159" s="41">
        <f t="shared" si="14"/>
        <v>60667367.421713203</v>
      </c>
      <c r="F159" s="41">
        <f t="shared" si="15"/>
        <v>758858.02633050084</v>
      </c>
      <c r="G159" s="37">
        <f t="shared" si="16"/>
        <v>1.4660412649146987E-2</v>
      </c>
      <c r="H159" s="41">
        <f>IF(MONTH(A159)=MONTH(A158),H158+F159,F159)</f>
        <v>-8146117.4019585028</v>
      </c>
      <c r="I159" s="37">
        <f>1+G159</f>
        <v>1.014660412649147</v>
      </c>
      <c r="J159" s="37">
        <f>PRODUCT($I$2:I159)-1</f>
        <v>-9.3292502980529046E-2</v>
      </c>
      <c r="K159" s="37">
        <f>AVERAGE($G$2:G159)*252</f>
        <v>-1.4736957907849091E-2</v>
      </c>
      <c r="L159" s="37">
        <f>STDEV($G$2:G159)*252^0.5</f>
        <v>0.53167403594552698</v>
      </c>
      <c r="M159" s="37">
        <f>AVERAGE($G$110:$G159)*252</f>
        <v>-0.16528161468885388</v>
      </c>
      <c r="N159" s="37">
        <f>STDEV($G$110:G159)*252^0.5</f>
        <v>0.63067983586492127</v>
      </c>
      <c r="O159" s="37">
        <f>AVERAGE('Daily P&amp;L breakdown'!B52/'Historical NAV'!B160)*252</f>
        <v>7.8446554655583061</v>
      </c>
      <c r="P159" s="37">
        <f>STDEV(O$110:O159)*252^0.5/100</f>
        <v>0.63594827238613849</v>
      </c>
      <c r="Q159" s="37">
        <f>AVERAGE('Daily P&amp;L breakdown'!C51/'Historical NAV'!$B159)*252</f>
        <v>-0.76509711754548371</v>
      </c>
      <c r="R159" s="37">
        <f>STDEV(Q$110:Q159)*252^0.5/100</f>
        <v>0.21134480656327218</v>
      </c>
      <c r="S159" s="37">
        <f>AVERAGE('Daily P&amp;L breakdown'!D51/'Historical NAV'!$B159)*252</f>
        <v>1.3031237446606312</v>
      </c>
      <c r="T159" s="37">
        <f>STDEV(S$110:S159)*252^0.5/100</f>
        <v>0.31237743289996617</v>
      </c>
      <c r="U159" s="37">
        <f>AVERAGE('Daily P&amp;L breakdown'!F51/'Historical NAV'!$B159)*252</f>
        <v>3.5787274661076033E-3</v>
      </c>
      <c r="V159" s="37">
        <f>STDEV(U$110:U159)*252^0.5/100</f>
        <v>0.10618732656728479</v>
      </c>
      <c r="W159" s="37">
        <f>AVERAGE('Daily P&amp;L breakdown'!F51/'Historical NAV'!$B159)*252</f>
        <v>3.5787274661076033E-3</v>
      </c>
      <c r="X159" s="37">
        <f>STDEV(W$110:W159)*252^0.5/100</f>
        <v>0.10618732656728479</v>
      </c>
      <c r="Y159" s="37">
        <f>AVERAGE('Daily P&amp;L breakdown'!G51/'Historical NAV'!$B159)*252</f>
        <v>-2.2071066464792685E-3</v>
      </c>
      <c r="Z159" s="37">
        <f>STDEV(Y$110:Y159)*252^0.5/100</f>
        <v>1.452374176457272E-3</v>
      </c>
      <c r="AA159" s="37">
        <f>AVERAGE('Daily P&amp;L breakdown'!H51/'Historical NAV'!$B159)*252</f>
        <v>2.5957541366346319E-2</v>
      </c>
      <c r="AB159" s="37">
        <f>STDEV(AA$110:AA159)*252^0.5/100</f>
        <v>2.9691008336084655E-2</v>
      </c>
    </row>
    <row r="160" spans="1:28" s="42" customFormat="1">
      <c r="A160" s="38">
        <v>45516</v>
      </c>
      <c r="B160" s="39">
        <v>53400219.769905001</v>
      </c>
      <c r="C160" s="40"/>
      <c r="D160" s="41">
        <f t="shared" ref="D160:D223" si="17">B160</f>
        <v>53400219.769905001</v>
      </c>
      <c r="E160" s="41">
        <f t="shared" si="14"/>
        <v>60667367.421713203</v>
      </c>
      <c r="F160" s="41">
        <f t="shared" si="15"/>
        <v>878969.75015030056</v>
      </c>
      <c r="G160" s="37">
        <f t="shared" si="16"/>
        <v>1.6735507053234559E-2</v>
      </c>
      <c r="H160" s="41">
        <f>IF(MONTH(A160)=MONTH(A159),H159+F160,F160)</f>
        <v>-7267147.6518082023</v>
      </c>
      <c r="I160" s="37">
        <f>1+G160</f>
        <v>1.0167355070532345</v>
      </c>
      <c r="J160" s="37">
        <f>PRODUCT($I$2:I160)-1</f>
        <v>-7.8118293268939154E-2</v>
      </c>
      <c r="K160" s="37">
        <f>AVERAGE($G$2:G160)*252</f>
        <v>1.1879927219968256E-2</v>
      </c>
      <c r="L160" s="37">
        <f>STDEV($G$2:G160)*252^0.5</f>
        <v>0.53041039527011724</v>
      </c>
      <c r="M160" s="37">
        <f>AVERAGE($G$110:$G160)*252</f>
        <v>-7.9347705039756591E-2</v>
      </c>
      <c r="N160" s="37">
        <f>STDEV($G$110:G160)*252^0.5</f>
        <v>0.62553690865801426</v>
      </c>
      <c r="O160" s="37">
        <f>AVERAGE('Daily P&amp;L breakdown'!B53/'Historical NAV'!B161)*252</f>
        <v>-5.2019053875424577</v>
      </c>
      <c r="P160" s="37">
        <f>STDEV(O$110:O160)*252^0.5/100</f>
        <v>0.64554968909028942</v>
      </c>
      <c r="Q160" s="37">
        <f>AVERAGE('Daily P&amp;L breakdown'!C52/'Historical NAV'!$B160)*252</f>
        <v>-2.1827463067050847</v>
      </c>
      <c r="R160" s="37">
        <f>STDEV(Q$110:Q160)*252^0.5/100</f>
        <v>0.21513860129449547</v>
      </c>
      <c r="S160" s="37">
        <f>AVERAGE('Daily P&amp;L breakdown'!D52/'Historical NAV'!$B160)*252</f>
        <v>4.7949598167066778</v>
      </c>
      <c r="T160" s="37">
        <f>STDEV(S$110:S160)*252^0.5/100</f>
        <v>0.32450252781437255</v>
      </c>
      <c r="U160" s="37">
        <f>AVERAGE('Daily P&amp;L breakdown'!F52/'Historical NAV'!$B160)*252</f>
        <v>0.57020805777957506</v>
      </c>
      <c r="V160" s="37">
        <f>STDEV(U$110:U160)*252^0.5/100</f>
        <v>0.10583372762719483</v>
      </c>
      <c r="W160" s="37">
        <f>AVERAGE('Daily P&amp;L breakdown'!F52/'Historical NAV'!$B160)*252</f>
        <v>0.57020805777957506</v>
      </c>
      <c r="X160" s="37">
        <f>STDEV(W$110:W160)*252^0.5/100</f>
        <v>0.10583372762719483</v>
      </c>
      <c r="Y160" s="37">
        <f>AVERAGE('Daily P&amp;L breakdown'!G52/'Historical NAV'!$B160)*252</f>
        <v>3.8347257910613711E-3</v>
      </c>
      <c r="Z160" s="37">
        <f>STDEV(Y$110:Y160)*252^0.5/100</f>
        <v>1.4401780730397781E-3</v>
      </c>
      <c r="AA160" s="37">
        <f>AVERAGE('Daily P&amp;L breakdown'!H52/'Historical NAV'!$B160)*252</f>
        <v>-7.5813368885826266E-2</v>
      </c>
      <c r="AB160" s="37">
        <f>STDEV(AA$110:AA160)*252^0.5/100</f>
        <v>2.9528104910134828E-2</v>
      </c>
    </row>
    <row r="161" spans="1:28" s="42" customFormat="1">
      <c r="A161" s="38">
        <v>45517</v>
      </c>
      <c r="B161" s="39">
        <v>56544654.715252496</v>
      </c>
      <c r="C161" s="40"/>
      <c r="D161" s="41">
        <f t="shared" si="17"/>
        <v>56544654.715252496</v>
      </c>
      <c r="E161" s="41">
        <f t="shared" si="14"/>
        <v>60667367.421713203</v>
      </c>
      <c r="F161" s="41">
        <f t="shared" si="15"/>
        <v>3144434.9453474954</v>
      </c>
      <c r="G161" s="37">
        <f t="shared" si="16"/>
        <v>5.888430719754488E-2</v>
      </c>
      <c r="H161" s="41">
        <f>IF(MONTH(A161)=MONTH(A160),H160+F161,F161)</f>
        <v>-4122712.7064607069</v>
      </c>
      <c r="I161" s="37">
        <f>1+G161</f>
        <v>1.0588843071975449</v>
      </c>
      <c r="J161" s="37">
        <f>PRODUCT($I$2:I161)-1</f>
        <v>-2.3833927649990372E-2</v>
      </c>
      <c r="K161" s="37">
        <f>AVERAGE($G$2:G161)*252</f>
        <v>0.10454846151097665</v>
      </c>
      <c r="L161" s="37">
        <f>STDEV($G$2:G161)*252^0.5</f>
        <v>0.53387089967914858</v>
      </c>
      <c r="M161" s="37">
        <f>AVERAGE($G$110:$G161)*252</f>
        <v>0.20754062416834085</v>
      </c>
      <c r="N161" s="37">
        <f>STDEV($G$110:G161)*252^0.5</f>
        <v>0.6329356197558742</v>
      </c>
      <c r="O161" s="37">
        <f>AVERAGE('Daily P&amp;L breakdown'!B54/'Historical NAV'!B162)*252</f>
        <v>4.1731939495055288</v>
      </c>
      <c r="P161" s="37">
        <f>STDEV(O$110:O161)*252^0.5/100</f>
        <v>0.64276811953314861</v>
      </c>
      <c r="Q161" s="37">
        <f>AVERAGE('Daily P&amp;L breakdown'!C53/'Historical NAV'!$B161)*252</f>
        <v>1.7461596859546604</v>
      </c>
      <c r="R161" s="37">
        <f>STDEV(Q$110:Q161)*252^0.5/100</f>
        <v>0.2163528807557849</v>
      </c>
      <c r="S161" s="37">
        <f>AVERAGE('Daily P&amp;L breakdown'!D53/'Historical NAV'!$B161)*252</f>
        <v>-6.9549349621179992</v>
      </c>
      <c r="T161" s="37">
        <f>STDEV(S$110:S161)*252^0.5/100</f>
        <v>0.360361604402966</v>
      </c>
      <c r="U161" s="37">
        <f>AVERAGE('Daily P&amp;L breakdown'!F53/'Historical NAV'!$B161)*252</f>
        <v>1.578871576271528</v>
      </c>
      <c r="V161" s="37">
        <f>STDEV(U$110:U161)*252^0.5/100</f>
        <v>0.11020509149500762</v>
      </c>
      <c r="W161" s="37">
        <f>AVERAGE('Daily P&amp;L breakdown'!F53/'Historical NAV'!$B161)*252</f>
        <v>1.578871576271528</v>
      </c>
      <c r="X161" s="37">
        <f>STDEV(W$110:W161)*252^0.5/100</f>
        <v>0.11020509149500762</v>
      </c>
      <c r="Y161" s="37">
        <f>AVERAGE('Daily P&amp;L breakdown'!G53/'Historical NAV'!$B161)*252</f>
        <v>-3.2823261709640665E-2</v>
      </c>
      <c r="Z161" s="37">
        <f>STDEV(Y$110:Y161)*252^0.5/100</f>
        <v>1.6002893244644557E-3</v>
      </c>
      <c r="AA161" s="37">
        <f>AVERAGE('Daily P&amp;L breakdown'!H53/'Historical NAV'!$B161)*252</f>
        <v>2.1722269703217091E-2</v>
      </c>
      <c r="AB161" s="37">
        <f>STDEV(AA$110:AA161)*252^0.5/100</f>
        <v>2.9243260762102267E-2</v>
      </c>
    </row>
    <row r="162" spans="1:28" s="42" customFormat="1">
      <c r="A162" s="38">
        <v>45518</v>
      </c>
      <c r="B162" s="39">
        <v>56692038.266765103</v>
      </c>
      <c r="C162" s="40"/>
      <c r="D162" s="41">
        <f t="shared" si="17"/>
        <v>56692038.266765103</v>
      </c>
      <c r="E162" s="41">
        <f t="shared" si="14"/>
        <v>60667367.421713203</v>
      </c>
      <c r="F162" s="41">
        <f t="shared" si="15"/>
        <v>147383.55151260644</v>
      </c>
      <c r="G162" s="37">
        <f t="shared" si="16"/>
        <v>2.6064983906047418E-3</v>
      </c>
      <c r="H162" s="41">
        <f>IF(MONTH(A162)=MONTH(A161),H161+F162,F162)</f>
        <v>-3975329.1549481004</v>
      </c>
      <c r="I162" s="37">
        <f>1+G162</f>
        <v>1.0026064983906047</v>
      </c>
      <c r="J162" s="37">
        <f>PRODUCT($I$2:I162)-1</f>
        <v>-2.1289552353447205E-2</v>
      </c>
      <c r="K162" s="37">
        <f>AVERAGE($G$2:G162)*252</f>
        <v>0.10797882879620285</v>
      </c>
      <c r="L162" s="37">
        <f>STDEV($G$2:G162)*252^0.5</f>
        <v>0.53220700130532084</v>
      </c>
      <c r="M162" s="37">
        <f>AVERAGE($G$110:$G162)*252</f>
        <v>0.21601792549407769</v>
      </c>
      <c r="N162" s="37">
        <f>STDEV($G$110:G162)*252^0.5</f>
        <v>0.62683221262405364</v>
      </c>
      <c r="O162" s="37">
        <f>AVERAGE('Daily P&amp;L breakdown'!B55/'Historical NAV'!B163)*252</f>
        <v>1.5896247206648282</v>
      </c>
      <c r="P162" s="37">
        <f>STDEV(O$110:O162)*252^0.5/100</f>
        <v>0.63662801648532563</v>
      </c>
      <c r="Q162" s="37">
        <f>AVERAGE('Daily P&amp;L breakdown'!C54/'Historical NAV'!$B162)*252</f>
        <v>2.2067449346470394</v>
      </c>
      <c r="R162" s="37">
        <f>STDEV(Q$110:Q162)*252^0.5/100</f>
        <v>0.21931380570377598</v>
      </c>
      <c r="S162" s="37">
        <f>AVERAGE('Daily P&amp;L breakdown'!D54/'Historical NAV'!$B162)*252</f>
        <v>2.0684621393961264</v>
      </c>
      <c r="T162" s="37">
        <f>STDEV(S$110:S162)*252^0.5/100</f>
        <v>0.3589232990206227</v>
      </c>
      <c r="U162" s="37">
        <f>AVERAGE('Daily P&amp;L breakdown'!F54/'Historical NAV'!$B162)*252</f>
        <v>0.10900495076436099</v>
      </c>
      <c r="V162" s="37">
        <f>STDEV(U$110:U162)*252^0.5/100</f>
        <v>0.10914575955474559</v>
      </c>
      <c r="W162" s="37">
        <f>AVERAGE('Daily P&amp;L breakdown'!F54/'Historical NAV'!$B162)*252</f>
        <v>0.10900495076436099</v>
      </c>
      <c r="X162" s="37">
        <f>STDEV(W$110:W162)*252^0.5/100</f>
        <v>0.10914575955474559</v>
      </c>
      <c r="Y162" s="37">
        <f>AVERAGE('Daily P&amp;L breakdown'!G54/'Historical NAV'!$B162)*252</f>
        <v>-6.8938569144570104E-3</v>
      </c>
      <c r="Z162" s="37">
        <f>STDEV(Y$110:Y162)*252^0.5/100</f>
        <v>1.5910131029038014E-3</v>
      </c>
      <c r="AA162" s="37">
        <f>AVERAGE('Daily P&amp;L breakdown'!H54/'Historical NAV'!$B162)*252</f>
        <v>-0.12263615372735327</v>
      </c>
      <c r="AB162" s="37">
        <f>STDEV(AA$110:AA162)*252^0.5/100</f>
        <v>2.9199551582448559E-2</v>
      </c>
    </row>
    <row r="163" spans="1:28" s="42" customFormat="1">
      <c r="A163" s="38">
        <v>45519</v>
      </c>
      <c r="B163" s="39">
        <v>59805518.4498135</v>
      </c>
      <c r="C163" s="40"/>
      <c r="D163" s="41">
        <f t="shared" si="17"/>
        <v>59805518.4498135</v>
      </c>
      <c r="E163" s="41">
        <f t="shared" si="14"/>
        <v>60667367.421713203</v>
      </c>
      <c r="F163" s="41">
        <f t="shared" si="15"/>
        <v>3113480.1830483973</v>
      </c>
      <c r="G163" s="37">
        <f t="shared" si="16"/>
        <v>5.491917874601504E-2</v>
      </c>
      <c r="H163" s="41">
        <f>IF(MONTH(A163)=MONTH(A162),H162+F163,F163)</f>
        <v>-861848.97189970315</v>
      </c>
      <c r="I163" s="37">
        <f>1+G163</f>
        <v>1.054919178746015</v>
      </c>
      <c r="J163" s="37">
        <f>PRODUCT($I$2:I163)-1</f>
        <v>3.2460421661446137E-2</v>
      </c>
      <c r="K163" s="37">
        <f>AVERAGE($G$2:G163)*252</f>
        <v>0.19274212642089164</v>
      </c>
      <c r="L163" s="37">
        <f>STDEV($G$2:G163)*252^0.5</f>
        <v>0.53488673717633339</v>
      </c>
      <c r="M163" s="37">
        <f>AVERAGE($G$110:$G163)*252</f>
        <v>0.46830709435522061</v>
      </c>
      <c r="N163" s="37">
        <f>STDEV($G$110:G163)*252^0.5</f>
        <v>0.63177868911353052</v>
      </c>
      <c r="O163" s="37">
        <f>AVERAGE('Daily P&amp;L breakdown'!B56/'Historical NAV'!B164)*252</f>
        <v>4.1390844315595237</v>
      </c>
      <c r="P163" s="37">
        <f>STDEV(O$110:O163)*252^0.5/100</f>
        <v>0.63386068819569785</v>
      </c>
      <c r="Q163" s="37">
        <f>AVERAGE('Daily P&amp;L breakdown'!C55/'Historical NAV'!$B163)*252</f>
        <v>-1.0369341620546286</v>
      </c>
      <c r="R163" s="37">
        <f>STDEV(Q$110:Q163)*252^0.5/100</f>
        <v>0.21862143797274888</v>
      </c>
      <c r="S163" s="37">
        <f>AVERAGE('Daily P&amp;L breakdown'!D55/'Historical NAV'!$B163)*252</f>
        <v>-1.2907782760010624</v>
      </c>
      <c r="T163" s="37">
        <f>STDEV(S$110:S163)*252^0.5/100</f>
        <v>0.35727843919900004</v>
      </c>
      <c r="U163" s="37">
        <f>AVERAGE('Daily P&amp;L breakdown'!F55/'Historical NAV'!$B163)*252</f>
        <v>0.55994989071287671</v>
      </c>
      <c r="V163" s="37">
        <f>STDEV(U$110:U163)*252^0.5/100</f>
        <v>0.10864971039427319</v>
      </c>
      <c r="W163" s="37">
        <f>AVERAGE('Daily P&amp;L breakdown'!F55/'Historical NAV'!$B163)*252</f>
        <v>0.55994989071287671</v>
      </c>
      <c r="X163" s="37">
        <f>STDEV(W$110:W163)*252^0.5/100</f>
        <v>0.10864971039427319</v>
      </c>
      <c r="Y163" s="37">
        <f>AVERAGE('Daily P&amp;L breakdown'!G55/'Historical NAV'!$B163)*252</f>
        <v>3.4762678326158434E-3</v>
      </c>
      <c r="Z163" s="37">
        <f>STDEV(Y$110:Y163)*252^0.5/100</f>
        <v>1.5783749913281847E-3</v>
      </c>
      <c r="AA163" s="37">
        <f>AVERAGE('Daily P&amp;L breakdown'!H55/'Historical NAV'!$B163)*252</f>
        <v>0.38329413395581863</v>
      </c>
      <c r="AB163" s="37">
        <f>STDEV(AA$110:AA163)*252^0.5/100</f>
        <v>2.9831415205558251E-2</v>
      </c>
    </row>
    <row r="164" spans="1:28" s="42" customFormat="1">
      <c r="A164" s="38">
        <v>45520</v>
      </c>
      <c r="B164" s="39">
        <v>61136510.623112902</v>
      </c>
      <c r="C164" s="40"/>
      <c r="D164" s="41">
        <f t="shared" si="17"/>
        <v>61136510.623112902</v>
      </c>
      <c r="E164" s="41">
        <f t="shared" si="14"/>
        <v>60667367.421713203</v>
      </c>
      <c r="F164" s="41">
        <f t="shared" si="15"/>
        <v>1330992.173299402</v>
      </c>
      <c r="G164" s="37">
        <f t="shared" si="16"/>
        <v>2.2255340440135465E-2</v>
      </c>
      <c r="H164" s="41">
        <f>IF(MONTH(A164)=MONTH(A163),H163+F164,F164)</f>
        <v>469143.20139969885</v>
      </c>
      <c r="I164" s="37">
        <f>1+G164</f>
        <v>1.0222553404401356</v>
      </c>
      <c r="J164" s="37">
        <f>PRODUCT($I$2:I164)-1</f>
        <v>5.5438179836487578E-2</v>
      </c>
      <c r="K164" s="37">
        <f>AVERAGE($G$2:G164)*252</f>
        <v>0.22596668877974591</v>
      </c>
      <c r="L164" s="37">
        <f>STDEV($G$2:G164)*252^0.5</f>
        <v>0.53390238881626284</v>
      </c>
      <c r="M164" s="37">
        <f>AVERAGE($G$110:$G164)*252</f>
        <v>0.56176234338356457</v>
      </c>
      <c r="N164" s="37">
        <f>STDEV($G$110:G164)*252^0.5</f>
        <v>0.62742246965818183</v>
      </c>
      <c r="O164" s="37">
        <f>AVERAGE('Daily P&amp;L breakdown'!B57/'Historical NAV'!B165)*252</f>
        <v>-13.661792273165249</v>
      </c>
      <c r="P164" s="37">
        <f>STDEV(O$110:O164)*252^0.5/100</f>
        <v>0.70412769164370703</v>
      </c>
      <c r="Q164" s="37">
        <f>AVERAGE('Daily P&amp;L breakdown'!C56/'Historical NAV'!$B164)*252</f>
        <v>-1.0337649773571913</v>
      </c>
      <c r="R164" s="37">
        <f>STDEV(Q$110:Q164)*252^0.5/100</f>
        <v>0.2178957185195764</v>
      </c>
      <c r="S164" s="37">
        <f>AVERAGE('Daily P&amp;L breakdown'!D56/'Historical NAV'!$B164)*252</f>
        <v>-0.80527849067963786</v>
      </c>
      <c r="T164" s="37">
        <f>STDEV(S$110:S164)*252^0.5/100</f>
        <v>0.35476944465534116</v>
      </c>
      <c r="U164" s="37">
        <f>AVERAGE('Daily P&amp;L breakdown'!F56/'Historical NAV'!$B164)*252</f>
        <v>1.2481571660249688</v>
      </c>
      <c r="V164" s="37">
        <f>STDEV(U$110:U164)*252^0.5/100</f>
        <v>0.11055830051494675</v>
      </c>
      <c r="W164" s="37">
        <f>AVERAGE('Daily P&amp;L breakdown'!F56/'Historical NAV'!$B164)*252</f>
        <v>1.2481571660249688</v>
      </c>
      <c r="X164" s="37">
        <f>STDEV(W$110:W164)*252^0.5/100</f>
        <v>0.11055830051494675</v>
      </c>
      <c r="Y164" s="37">
        <f>AVERAGE('Daily P&amp;L breakdown'!G56/'Historical NAV'!$B164)*252</f>
        <v>4.2661904865305801E-3</v>
      </c>
      <c r="Z164" s="37">
        <f>STDEV(Y$110:Y164)*252^0.5/100</f>
        <v>1.5670334621245494E-3</v>
      </c>
      <c r="AA164" s="37">
        <f>AVERAGE('Daily P&amp;L breakdown'!H56/'Historical NAV'!$B164)*252</f>
        <v>2.1468212474393452E-2</v>
      </c>
      <c r="AB164" s="37">
        <f>STDEV(AA$110:AA164)*252^0.5/100</f>
        <v>2.9560817894043266E-2</v>
      </c>
    </row>
    <row r="165" spans="1:28" s="42" customFormat="1">
      <c r="A165" s="38">
        <v>45523</v>
      </c>
      <c r="B165" s="39">
        <v>63198667.8479895</v>
      </c>
      <c r="C165" s="40"/>
      <c r="D165" s="41">
        <f t="shared" si="17"/>
        <v>63198667.8479895</v>
      </c>
      <c r="E165" s="41">
        <f t="shared" si="14"/>
        <v>60667367.421713203</v>
      </c>
      <c r="F165" s="41">
        <f t="shared" si="15"/>
        <v>2062157.2248765975</v>
      </c>
      <c r="G165" s="37">
        <f t="shared" si="16"/>
        <v>3.3730371652859602E-2</v>
      </c>
      <c r="H165" s="41">
        <f>IF(MONTH(A165)=MONTH(A164),H164+F165,F165)</f>
        <v>2531300.4262762964</v>
      </c>
      <c r="I165" s="37">
        <f>1+G165</f>
        <v>1.0337303716528596</v>
      </c>
      <c r="J165" s="37">
        <f>PRODUCT($I$2:I165)-1</f>
        <v>9.1038501898990098E-2</v>
      </c>
      <c r="K165" s="37">
        <f>AVERAGE($G$2:G165)*252</f>
        <v>0.27641843858304393</v>
      </c>
      <c r="L165" s="37">
        <f>STDEV($G$2:G165)*252^0.5</f>
        <v>0.53381597344513043</v>
      </c>
      <c r="M165" s="37">
        <f>AVERAGE($G$110:$G165)*252</f>
        <v>0.70351754540386902</v>
      </c>
      <c r="N165" s="37">
        <f>STDEV($G$110:G165)*252^0.5</f>
        <v>0.62527351823978294</v>
      </c>
      <c r="O165" s="37">
        <f>AVERAGE('Daily P&amp;L breakdown'!B58/'Historical NAV'!B166)*252</f>
        <v>-3.9685855347592214</v>
      </c>
      <c r="P165" s="37">
        <f>STDEV(O$110:O165)*252^0.5/100</f>
        <v>0.70545048964292345</v>
      </c>
      <c r="Q165" s="37">
        <f>AVERAGE('Daily P&amp;L breakdown'!C57/'Historical NAV'!$B165)*252</f>
        <v>-2.4459596890841366</v>
      </c>
      <c r="R165" s="37">
        <f>STDEV(Q$110:Q165)*252^0.5/100</f>
        <v>0.22235230070991963</v>
      </c>
      <c r="S165" s="37">
        <f>AVERAGE('Daily P&amp;L breakdown'!D57/'Historical NAV'!$B165)*252</f>
        <v>-8.9853883161884571</v>
      </c>
      <c r="T165" s="37">
        <f>STDEV(S$110:S165)*252^0.5/100</f>
        <v>0.40292026593309749</v>
      </c>
      <c r="U165" s="37">
        <f>AVERAGE('Daily P&amp;L breakdown'!F57/'Historical NAV'!$B165)*252</f>
        <v>-1.1263219112657998</v>
      </c>
      <c r="V165" s="37">
        <f>STDEV(U$110:U165)*252^0.5/100</f>
        <v>0.1125486714052531</v>
      </c>
      <c r="W165" s="37">
        <f>AVERAGE('Daily P&amp;L breakdown'!F57/'Historical NAV'!$B165)*252</f>
        <v>-1.1263219112657998</v>
      </c>
      <c r="X165" s="37">
        <f>STDEV(W$110:W165)*252^0.5/100</f>
        <v>0.1125486714052531</v>
      </c>
      <c r="Y165" s="37">
        <f>AVERAGE('Daily P&amp;L breakdown'!G57/'Historical NAV'!$B165)*252</f>
        <v>0</v>
      </c>
      <c r="Z165" s="37">
        <f>STDEV(Y$110:Y165)*252^0.5/100</f>
        <v>1.5527485445946407E-3</v>
      </c>
      <c r="AA165" s="37">
        <f>AVERAGE('Daily P&amp;L breakdown'!H57/'Historical NAV'!$B165)*252</f>
        <v>-8.9368061579792865E-2</v>
      </c>
      <c r="AB165" s="37">
        <f>STDEV(AA$110:AA165)*252^0.5/100</f>
        <v>2.9441350786608655E-2</v>
      </c>
    </row>
    <row r="166" spans="1:28" s="42" customFormat="1">
      <c r="A166" s="38">
        <v>45524</v>
      </c>
      <c r="B166" s="39">
        <v>61777804.835665397</v>
      </c>
      <c r="C166" s="40"/>
      <c r="D166" s="41">
        <f t="shared" si="17"/>
        <v>61777804.835665397</v>
      </c>
      <c r="E166" s="41">
        <f t="shared" si="14"/>
        <v>60667367.421713203</v>
      </c>
      <c r="F166" s="41">
        <f t="shared" si="15"/>
        <v>-1420863.0123241022</v>
      </c>
      <c r="G166" s="37">
        <f t="shared" si="16"/>
        <v>-2.2482483582433665E-2</v>
      </c>
      <c r="H166" s="41">
        <f>IF(MONTH(A166)=MONTH(A165),H165+F166,F166)</f>
        <v>1110437.4139521942</v>
      </c>
      <c r="I166" s="37">
        <f>1+G166</f>
        <v>0.97751751641756635</v>
      </c>
      <c r="J166" s="37">
        <f>PRODUCT($I$2:I166)-1</f>
        <v>6.6509246692243007E-2</v>
      </c>
      <c r="K166" s="37">
        <f>AVERAGE($G$2:G166)*252</f>
        <v>0.24040629130209654</v>
      </c>
      <c r="L166" s="37">
        <f>STDEV($G$2:G166)*252^0.5</f>
        <v>0.53298318904132569</v>
      </c>
      <c r="M166" s="37">
        <f>AVERAGE($G$110:$G166)*252</f>
        <v>0.59177888912005949</v>
      </c>
      <c r="N166" s="37">
        <f>STDEV($G$110:G166)*252^0.5</f>
        <v>0.62194013128026304</v>
      </c>
      <c r="O166" s="37">
        <f>AVERAGE('Daily P&amp;L breakdown'!B59/'Historical NAV'!B167)*252</f>
        <v>-4.9416271614783742</v>
      </c>
      <c r="P166" s="37">
        <f>STDEV(O$110:O166)*252^0.5/100</f>
        <v>0.70968787684340706</v>
      </c>
      <c r="Q166" s="37">
        <f>AVERAGE('Daily P&amp;L breakdown'!C58/'Historical NAV'!$B166)*252</f>
        <v>0.40662799183012494</v>
      </c>
      <c r="R166" s="37">
        <f>STDEV(Q$110:Q166)*252^0.5/100</f>
        <v>0.22051190644698568</v>
      </c>
      <c r="S166" s="37">
        <f>AVERAGE('Daily P&amp;L breakdown'!D58/'Historical NAV'!$B166)*252</f>
        <v>0.46536316977392239</v>
      </c>
      <c r="T166" s="37">
        <f>STDEV(S$110:S166)*252^0.5/100</f>
        <v>0.3993684178203224</v>
      </c>
      <c r="U166" s="37">
        <f>AVERAGE('Daily P&amp;L breakdown'!F58/'Historical NAV'!$B166)*252</f>
        <v>-0.63471685833295544</v>
      </c>
      <c r="V166" s="37">
        <f>STDEV(U$110:U166)*252^0.5/100</f>
        <v>0.11251579643672996</v>
      </c>
      <c r="W166" s="37">
        <f>AVERAGE('Daily P&amp;L breakdown'!F58/'Historical NAV'!$B166)*252</f>
        <v>-0.63471685833295544</v>
      </c>
      <c r="X166" s="37">
        <f>STDEV(W$110:W166)*252^0.5/100</f>
        <v>0.11251579643672996</v>
      </c>
      <c r="Y166" s="37">
        <f>AVERAGE('Daily P&amp;L breakdown'!G58/'Historical NAV'!$B166)*252</f>
        <v>0</v>
      </c>
      <c r="Z166" s="37">
        <f>STDEV(Y$110:Y166)*252^0.5/100</f>
        <v>1.5388473114594829E-3</v>
      </c>
      <c r="AA166" s="37">
        <f>AVERAGE('Daily P&amp;L breakdown'!H58/'Historical NAV'!$B166)*252</f>
        <v>0.43882607211626101</v>
      </c>
      <c r="AB166" s="37">
        <f>STDEV(AA$110:AA166)*252^0.5/100</f>
        <v>3.0310835825729278E-2</v>
      </c>
    </row>
    <row r="167" spans="1:28" s="42" customFormat="1">
      <c r="A167" s="38">
        <v>45525</v>
      </c>
      <c r="B167" s="39">
        <v>62658444.354868598</v>
      </c>
      <c r="C167" s="40"/>
      <c r="D167" s="41">
        <f t="shared" si="17"/>
        <v>62658444.354868598</v>
      </c>
      <c r="E167" s="41">
        <f t="shared" si="14"/>
        <v>60667367.421713203</v>
      </c>
      <c r="F167" s="41">
        <f t="shared" si="15"/>
        <v>880639.51920320094</v>
      </c>
      <c r="G167" s="37">
        <f t="shared" si="16"/>
        <v>1.4254950002606639E-2</v>
      </c>
      <c r="H167" s="41">
        <f>IF(MONTH(A167)=MONTH(A166),H166+F167,F167)</f>
        <v>1991076.9331553951</v>
      </c>
      <c r="I167" s="37">
        <f>1+G167</f>
        <v>1.0142549500026066</v>
      </c>
      <c r="J167" s="37">
        <f>PRODUCT($I$2:I167)-1</f>
        <v>8.1712282681158488E-2</v>
      </c>
      <c r="K167" s="37">
        <f>AVERAGE($G$2:G167)*252</f>
        <v>0.26059810521387228</v>
      </c>
      <c r="L167" s="37">
        <f>STDEV($G$2:G167)*252^0.5</f>
        <v>0.53161829101056401</v>
      </c>
      <c r="M167" s="37">
        <f>AVERAGE($G$110:$G167)*252</f>
        <v>0.64351110483621143</v>
      </c>
      <c r="N167" s="37">
        <f>STDEV($G$110:G167)*252^0.5</f>
        <v>0.61695976427650523</v>
      </c>
      <c r="O167" s="37">
        <f>AVERAGE('Daily P&amp;L breakdown'!B60/'Historical NAV'!B168)*252</f>
        <v>5.7629672383539283</v>
      </c>
      <c r="P167" s="37">
        <f>STDEV(O$110:O167)*252^0.5/100</f>
        <v>0.71112686618803722</v>
      </c>
      <c r="Q167" s="37">
        <f>AVERAGE('Daily P&amp;L breakdown'!C59/'Historical NAV'!$B167)*252</f>
        <v>-1.9149426966371359</v>
      </c>
      <c r="R167" s="37">
        <f>STDEV(Q$110:Q167)*252^0.5/100</f>
        <v>0.22226605747501238</v>
      </c>
      <c r="S167" s="37">
        <f>AVERAGE('Daily P&amp;L breakdown'!D59/'Historical NAV'!$B167)*252</f>
        <v>-2.9301147101609213</v>
      </c>
      <c r="T167" s="37">
        <f>STDEV(S$110:S167)*252^0.5/100</f>
        <v>0.40097888471471577</v>
      </c>
      <c r="U167" s="37">
        <f>AVERAGE('Daily P&amp;L breakdown'!F59/'Historical NAV'!$B167)*252</f>
        <v>-1.7558798947655541</v>
      </c>
      <c r="V167" s="37">
        <f>STDEV(U$110:U167)*252^0.5/100</f>
        <v>0.11774871032436937</v>
      </c>
      <c r="W167" s="37">
        <f>AVERAGE('Daily P&amp;L breakdown'!F59/'Historical NAV'!$B167)*252</f>
        <v>-1.7558798947655541</v>
      </c>
      <c r="X167" s="37">
        <f>STDEV(W$110:W167)*252^0.5/100</f>
        <v>0.11774871032436937</v>
      </c>
      <c r="Y167" s="37">
        <f>AVERAGE('Daily P&amp;L breakdown'!G59/'Historical NAV'!$B167)*252</f>
        <v>-1.2562105684304947E-3</v>
      </c>
      <c r="Z167" s="37">
        <f>STDEV(Y$110:Y167)*252^0.5/100</f>
        <v>1.5253908528894489E-3</v>
      </c>
      <c r="AA167" s="37">
        <f>AVERAGE('Daily P&amp;L breakdown'!H59/'Historical NAV'!$B167)*252</f>
        <v>9.4004647907322783E-2</v>
      </c>
      <c r="AB167" s="37">
        <f>STDEV(AA$110:AA167)*252^0.5/100</f>
        <v>3.0054698457335213E-2</v>
      </c>
    </row>
    <row r="168" spans="1:28" s="42" customFormat="1">
      <c r="A168" s="38">
        <v>45526</v>
      </c>
      <c r="B168" s="39">
        <v>60262248.670911402</v>
      </c>
      <c r="C168" s="40"/>
      <c r="D168" s="41">
        <f t="shared" si="17"/>
        <v>60262248.670911402</v>
      </c>
      <c r="E168" s="41">
        <f t="shared" si="14"/>
        <v>60667367.421713203</v>
      </c>
      <c r="F168" s="41">
        <f t="shared" si="15"/>
        <v>-2396195.6839571968</v>
      </c>
      <c r="G168" s="37">
        <f t="shared" si="16"/>
        <v>-3.8242182815555505E-2</v>
      </c>
      <c r="H168" s="41">
        <f>IF(MONTH(A168)=MONTH(A167),H167+F168,F168)</f>
        <v>-405118.75080180168</v>
      </c>
      <c r="I168" s="37">
        <f>1+G168</f>
        <v>0.96175781718444453</v>
      </c>
      <c r="J168" s="37">
        <f>PRODUCT($I$2:I168)-1</f>
        <v>4.0345243813033838E-2</v>
      </c>
      <c r="K168" s="37">
        <f>AVERAGE($G$2:G168)*252</f>
        <v>0.20133087063462765</v>
      </c>
      <c r="L168" s="37">
        <f>STDEV($G$2:G168)*252^0.5</f>
        <v>0.53220605693770517</v>
      </c>
      <c r="M168" s="37">
        <f>AVERAGE($G$110:$G168)*252</f>
        <v>0.46926464425390302</v>
      </c>
      <c r="N168" s="37">
        <f>STDEV($G$110:G168)*252^0.5</f>
        <v>0.61740191672195721</v>
      </c>
      <c r="O168" s="37">
        <f>AVERAGE('Daily P&amp;L breakdown'!B61/'Historical NAV'!B169)*252</f>
        <v>-2.0827080011087</v>
      </c>
      <c r="P168" s="37">
        <f>STDEV(O$110:O168)*252^0.5/100</f>
        <v>0.707561597457251</v>
      </c>
      <c r="Q168" s="37">
        <f>AVERAGE('Daily P&amp;L breakdown'!C60/'Historical NAV'!$B168)*252</f>
        <v>0.60341958493083303</v>
      </c>
      <c r="R168" s="37">
        <f>STDEV(Q$110:Q168)*252^0.5/100</f>
        <v>0.22070790048719829</v>
      </c>
      <c r="S168" s="37">
        <f>AVERAGE('Daily P&amp;L breakdown'!D60/'Historical NAV'!$B168)*252</f>
        <v>3.9545144440491362</v>
      </c>
      <c r="T168" s="37">
        <f>STDEV(S$110:S168)*252^0.5/100</f>
        <v>0.4054754686105202</v>
      </c>
      <c r="U168" s="37">
        <f>AVERAGE('Daily P&amp;L breakdown'!F60/'Historical NAV'!$B168)*252</f>
        <v>-5.0561666502676794E-2</v>
      </c>
      <c r="V168" s="37">
        <f>STDEV(U$110:U168)*252^0.5/100</f>
        <v>0.11673971989582445</v>
      </c>
      <c r="W168" s="37">
        <f>AVERAGE('Daily P&amp;L breakdown'!F60/'Historical NAV'!$B168)*252</f>
        <v>-5.0561666502676794E-2</v>
      </c>
      <c r="X168" s="37">
        <f>STDEV(W$110:W168)*252^0.5/100</f>
        <v>0.11673971989582445</v>
      </c>
      <c r="Y168" s="37">
        <f>AVERAGE('Daily P&amp;L breakdown'!G60/'Historical NAV'!$B168)*252</f>
        <v>2.6658480813967003E-3</v>
      </c>
      <c r="Z168" s="37">
        <f>STDEV(Y$110:Y168)*252^0.5/100</f>
        <v>1.5135321623667489E-3</v>
      </c>
      <c r="AA168" s="37">
        <f>AVERAGE('Daily P&amp;L breakdown'!H60/'Historical NAV'!$B168)*252</f>
        <v>0.18486320384153557</v>
      </c>
      <c r="AB168" s="37">
        <f>STDEV(AA$110:AA168)*252^0.5/100</f>
        <v>2.9913630397849181E-2</v>
      </c>
    </row>
    <row r="169" spans="1:28" s="42" customFormat="1">
      <c r="A169" s="38">
        <v>45527</v>
      </c>
      <c r="B169" s="39">
        <v>63505365.288649</v>
      </c>
      <c r="C169" s="40"/>
      <c r="D169" s="41">
        <f t="shared" si="17"/>
        <v>63505365.288649</v>
      </c>
      <c r="E169" s="41">
        <f t="shared" si="14"/>
        <v>60667367.421713203</v>
      </c>
      <c r="F169" s="41">
        <f t="shared" si="15"/>
        <v>3243116.6177375987</v>
      </c>
      <c r="G169" s="37">
        <f t="shared" si="16"/>
        <v>5.3816720903464253E-2</v>
      </c>
      <c r="H169" s="41">
        <f>IF(MONTH(A169)=MONTH(A168),H168+F169,F169)</f>
        <v>2837997.866935797</v>
      </c>
      <c r="I169" s="37">
        <f>1+G169</f>
        <v>1.0538167209034643</v>
      </c>
      <c r="J169" s="37">
        <f>PRODUCT($I$2:I169)-1</f>
        <v>9.6333213442566512E-2</v>
      </c>
      <c r="K169" s="37">
        <f>AVERAGE($G$2:G169)*252</f>
        <v>0.28085755395033218</v>
      </c>
      <c r="L169" s="37">
        <f>STDEV($G$2:G169)*252^0.5</f>
        <v>0.53456856282448739</v>
      </c>
      <c r="M169" s="37">
        <f>AVERAGE($G$110:$G169)*252</f>
        <v>0.68747379464422131</v>
      </c>
      <c r="N169" s="37">
        <f>STDEV($G$110:G169)*252^0.5</f>
        <v>0.621338331526615</v>
      </c>
      <c r="O169" s="37">
        <f>AVERAGE('Daily P&amp;L breakdown'!B62/'Historical NAV'!B170)*252</f>
        <v>-9.7687290565392857</v>
      </c>
      <c r="P169" s="37">
        <f>STDEV(O$110:O169)*252^0.5/100</f>
        <v>0.73418655661792531</v>
      </c>
      <c r="Q169" s="37">
        <f>AVERAGE('Daily P&amp;L breakdown'!C61/'Historical NAV'!$B169)*252</f>
        <v>-0.3192256368868337</v>
      </c>
      <c r="R169" s="37">
        <f>STDEV(Q$110:Q169)*252^0.5/100</f>
        <v>0.21892657450434175</v>
      </c>
      <c r="S169" s="37">
        <f>AVERAGE('Daily P&amp;L breakdown'!D61/'Historical NAV'!$B169)*252</f>
        <v>-0.52036670932915152</v>
      </c>
      <c r="T169" s="37">
        <f>STDEV(S$110:S169)*252^0.5/100</f>
        <v>0.40225898474947719</v>
      </c>
      <c r="U169" s="37">
        <f>AVERAGE('Daily P&amp;L breakdown'!F61/'Historical NAV'!$B169)*252</f>
        <v>-0.14678982031879143</v>
      </c>
      <c r="V169" s="37">
        <f>STDEV(U$110:U169)*252^0.5/100</f>
        <v>0.11579902447910084</v>
      </c>
      <c r="W169" s="37">
        <f>AVERAGE('Daily P&amp;L breakdown'!F61/'Historical NAV'!$B169)*252</f>
        <v>-0.14678982031879143</v>
      </c>
      <c r="X169" s="37">
        <f>STDEV(W$110:W169)*252^0.5/100</f>
        <v>0.11579902447910084</v>
      </c>
      <c r="Y169" s="37">
        <f>AVERAGE('Daily P&amp;L breakdown'!G61/'Historical NAV'!$B169)*252</f>
        <v>8.5563636636088024E-3</v>
      </c>
      <c r="Z169" s="37">
        <f>STDEV(Y$110:Y169)*252^0.5/100</f>
        <v>1.5117660414567941E-3</v>
      </c>
      <c r="AA169" s="37">
        <f>AVERAGE('Daily P&amp;L breakdown'!H61/'Historical NAV'!$B169)*252</f>
        <v>1.5731090364715431E-2</v>
      </c>
      <c r="AB169" s="37">
        <f>STDEV(AA$110:AA169)*252^0.5/100</f>
        <v>2.9671683971908464E-2</v>
      </c>
    </row>
    <row r="170" spans="1:28" s="42" customFormat="1">
      <c r="A170" s="38">
        <v>45530</v>
      </c>
      <c r="B170" s="39">
        <v>62382833.512212202</v>
      </c>
      <c r="C170" s="40"/>
      <c r="D170" s="41">
        <f t="shared" si="17"/>
        <v>62382833.512212202</v>
      </c>
      <c r="E170" s="41">
        <f t="shared" si="14"/>
        <v>60667367.421713203</v>
      </c>
      <c r="F170" s="41">
        <f t="shared" si="15"/>
        <v>-1122531.7764367983</v>
      </c>
      <c r="G170" s="37">
        <f t="shared" si="16"/>
        <v>-1.7676172262525991E-2</v>
      </c>
      <c r="H170" s="41">
        <f>IF(MONTH(A170)=MONTH(A169),H169+F170,F170)</f>
        <v>1715466.0904989988</v>
      </c>
      <c r="I170" s="37">
        <f>1+G170</f>
        <v>0.98232382773747395</v>
      </c>
      <c r="J170" s="37">
        <f>PRODUCT($I$2:I170)-1</f>
        <v>7.6954238704626921E-2</v>
      </c>
      <c r="K170" s="37">
        <f>AVERAGE($G$2:G170)*252</f>
        <v>0.25283830564200749</v>
      </c>
      <c r="L170" s="37">
        <f>STDEV($G$2:G170)*252^0.5</f>
        <v>0.5334689079648901</v>
      </c>
      <c r="M170" s="37">
        <f>AVERAGE($G$110:$G170)*252</f>
        <v>0.60318085686060208</v>
      </c>
      <c r="N170" s="37">
        <f>STDEV($G$110:G170)*252^0.5</f>
        <v>0.61753291445003788</v>
      </c>
      <c r="O170" s="37">
        <f>AVERAGE('Daily P&amp;L breakdown'!B63/'Historical NAV'!B171)*252</f>
        <v>-0.5547782610497517</v>
      </c>
      <c r="P170" s="37">
        <f>STDEV(O$110:O170)*252^0.5/100</f>
        <v>0.72843360707129123</v>
      </c>
      <c r="Q170" s="37">
        <f>AVERAGE('Daily P&amp;L breakdown'!C62/'Historical NAV'!$B170)*252</f>
        <v>-5.0652082666001803E-2</v>
      </c>
      <c r="R170" s="37">
        <f>STDEV(Q$110:Q170)*252^0.5/100</f>
        <v>0.21709638028982448</v>
      </c>
      <c r="S170" s="37">
        <f>AVERAGE('Daily P&amp;L breakdown'!D62/'Historical NAV'!$B170)*252</f>
        <v>-6.7203919719024823</v>
      </c>
      <c r="T170" s="37">
        <f>STDEV(S$110:S170)*252^0.5/100</f>
        <v>0.4225518877452254</v>
      </c>
      <c r="U170" s="37">
        <f>AVERAGE('Daily P&amp;L breakdown'!F62/'Historical NAV'!$B170)*252</f>
        <v>-0.62384270622111937</v>
      </c>
      <c r="V170" s="37">
        <f>STDEV(U$110:U170)*252^0.5/100</f>
        <v>0.1155756851597642</v>
      </c>
      <c r="W170" s="37">
        <f>AVERAGE('Daily P&amp;L breakdown'!F62/'Historical NAV'!$B170)*252</f>
        <v>-0.62384270622111937</v>
      </c>
      <c r="X170" s="37">
        <f>STDEV(W$110:W170)*252^0.5/100</f>
        <v>0.1155756851597642</v>
      </c>
      <c r="Y170" s="37">
        <f>AVERAGE('Daily P&amp;L breakdown'!G62/'Historical NAV'!$B170)*252</f>
        <v>1.7818024597783022</v>
      </c>
      <c r="Z170" s="37">
        <f>STDEV(Y$110:Y170)*252^0.5/100</f>
        <v>3.6251090203475417E-2</v>
      </c>
      <c r="AA170" s="37">
        <f>AVERAGE('Daily P&amp;L breakdown'!H62/'Historical NAV'!$B170)*252</f>
        <v>0.52100261450351415</v>
      </c>
      <c r="AB170" s="37">
        <f>STDEV(AA$110:AA170)*252^0.5/100</f>
        <v>3.089609127214971E-2</v>
      </c>
    </row>
    <row r="171" spans="1:28" s="42" customFormat="1">
      <c r="A171" s="38">
        <v>45531</v>
      </c>
      <c r="B171" s="39">
        <v>63190385.891591698</v>
      </c>
      <c r="C171" s="40"/>
      <c r="D171" s="41">
        <f t="shared" si="17"/>
        <v>63190385.891591698</v>
      </c>
      <c r="E171" s="41">
        <f t="shared" ref="E171:E202" si="18">IF(MONTH(A171)=MONTH(A170),E170,D170)</f>
        <v>60667367.421713203</v>
      </c>
      <c r="F171" s="41">
        <f t="shared" ref="F171:F202" si="19">B171-C171-D170</f>
        <v>807552.37937949598</v>
      </c>
      <c r="G171" s="37">
        <f t="shared" ref="G171:G202" si="20">F171/B170</f>
        <v>1.2945105791345751E-2</v>
      </c>
      <c r="H171" s="41">
        <f>IF(MONTH(A171)=MONTH(A170),H170+F171,F171)</f>
        <v>2523018.4698784947</v>
      </c>
      <c r="I171" s="37">
        <f>1+G171</f>
        <v>1.0129451057913457</v>
      </c>
      <c r="J171" s="37">
        <f>PRODUCT($I$2:I171)-1</f>
        <v>9.0895525257096432E-2</v>
      </c>
      <c r="K171" s="37">
        <f>AVERAGE($G$2:G171)*252</f>
        <v>0.27054023713481407</v>
      </c>
      <c r="L171" s="37">
        <f>STDEV($G$2:G171)*252^0.5</f>
        <v>0.53208693772167681</v>
      </c>
      <c r="M171" s="37">
        <f>AVERAGE($G$110:$G171)*252</f>
        <v>0.64606772464380402</v>
      </c>
      <c r="N171" s="37">
        <f>STDEV($G$110:G171)*252^0.5</f>
        <v>0.61281957704599554</v>
      </c>
      <c r="O171" s="37">
        <f>AVERAGE('Daily P&amp;L breakdown'!B64/'Historical NAV'!B172)*252</f>
        <v>5.5603167178465212</v>
      </c>
      <c r="P171" s="37">
        <f>STDEV(O$110:O171)*252^0.5/100</f>
        <v>0.72932665621684967</v>
      </c>
      <c r="Q171" s="37">
        <f>AVERAGE('Daily P&amp;L breakdown'!C63/'Historical NAV'!$B171)*252</f>
        <v>-1.3305774372741708</v>
      </c>
      <c r="R171" s="37">
        <f>STDEV(Q$110:Q171)*252^0.5/100</f>
        <v>0.21695636875941027</v>
      </c>
      <c r="S171" s="37">
        <f>AVERAGE('Daily P&amp;L breakdown'!D63/'Historical NAV'!$B171)*252</f>
        <v>-0.92947488848640347</v>
      </c>
      <c r="T171" s="37">
        <f>STDEV(S$110:S171)*252^0.5/100</f>
        <v>0.41951656478052546</v>
      </c>
      <c r="U171" s="37">
        <f>AVERAGE('Daily P&amp;L breakdown'!F63/'Historical NAV'!$B171)*252</f>
        <v>-1.351569798394987</v>
      </c>
      <c r="V171" s="37">
        <f>STDEV(U$110:U171)*252^0.5/100</f>
        <v>0.11786776925183648</v>
      </c>
      <c r="W171" s="37">
        <f>AVERAGE('Daily P&amp;L breakdown'!F63/'Historical NAV'!$B171)*252</f>
        <v>-1.351569798394987</v>
      </c>
      <c r="X171" s="37">
        <f>STDEV(W$110:W171)*252^0.5/100</f>
        <v>0.11786776925183648</v>
      </c>
      <c r="Y171" s="37">
        <f>AVERAGE('Daily P&amp;L breakdown'!G63/'Historical NAV'!$B171)*252</f>
        <v>0.4644630733914436</v>
      </c>
      <c r="Z171" s="37">
        <f>STDEV(Y$110:Y171)*252^0.5/100</f>
        <v>3.7009139979689333E-2</v>
      </c>
      <c r="AA171" s="37">
        <f>AVERAGE('Daily P&amp;L breakdown'!H63/'Historical NAV'!$B171)*252</f>
        <v>0.34757921620672599</v>
      </c>
      <c r="AB171" s="37">
        <f>STDEV(AA$110:AA171)*252^0.5/100</f>
        <v>3.1167306232017921E-2</v>
      </c>
    </row>
    <row r="172" spans="1:28" s="42" customFormat="1">
      <c r="A172" s="38">
        <v>45532</v>
      </c>
      <c r="B172" s="39">
        <v>61388535.955951601</v>
      </c>
      <c r="C172" s="40"/>
      <c r="D172" s="41">
        <f t="shared" si="17"/>
        <v>61388535.955951601</v>
      </c>
      <c r="E172" s="41">
        <f t="shared" si="18"/>
        <v>60667367.421713203</v>
      </c>
      <c r="F172" s="41">
        <f t="shared" si="19"/>
        <v>-1801849.9356400967</v>
      </c>
      <c r="G172" s="37">
        <f t="shared" si="20"/>
        <v>-2.8514621492125691E-2</v>
      </c>
      <c r="H172" s="41">
        <f>IF(MONTH(A172)=MONTH(A171),H171+F172,F172)</f>
        <v>721168.53423839808</v>
      </c>
      <c r="I172" s="37">
        <f>1+G172</f>
        <v>0.97148537850787431</v>
      </c>
      <c r="J172" s="37">
        <f>PRODUCT($I$2:I172)-1</f>
        <v>5.9789052266936649E-2</v>
      </c>
      <c r="K172" s="37">
        <f>AVERAGE($G$2:G172)*252</f>
        <v>0.22693658302282291</v>
      </c>
      <c r="L172" s="37">
        <f>STDEV($G$2:G172)*252^0.5</f>
        <v>0.53173421126897102</v>
      </c>
      <c r="M172" s="37">
        <f>AVERAGE($G$110:$G172)*252</f>
        <v>0.52175419542698698</v>
      </c>
      <c r="N172" s="37">
        <f>STDEV($G$110:G172)*252^0.5</f>
        <v>0.61102706508649096</v>
      </c>
      <c r="O172" s="37">
        <f>AVERAGE('Daily P&amp;L breakdown'!B65/'Historical NAV'!B173)*252</f>
        <v>-1.2636871324114327</v>
      </c>
      <c r="P172" s="37">
        <f>STDEV(O$110:O172)*252^0.5/100</f>
        <v>0.72446483661513583</v>
      </c>
      <c r="Q172" s="37">
        <f>AVERAGE('Daily P&amp;L breakdown'!C64/'Historical NAV'!$B172)*252</f>
        <v>0.11997858761910961</v>
      </c>
      <c r="R172" s="37">
        <f>STDEV(Q$110:Q172)*252^0.5/100</f>
        <v>0.21522009963542796</v>
      </c>
      <c r="S172" s="37">
        <f>AVERAGE('Daily P&amp;L breakdown'!D64/'Historical NAV'!$B172)*252</f>
        <v>0.82900244300525805</v>
      </c>
      <c r="T172" s="37">
        <f>STDEV(S$110:S172)*252^0.5/100</f>
        <v>0.41644137791008562</v>
      </c>
      <c r="U172" s="37">
        <f>AVERAGE('Daily P&amp;L breakdown'!F64/'Historical NAV'!$B172)*252</f>
        <v>1.2627173473500115</v>
      </c>
      <c r="V172" s="37">
        <f>STDEV(U$110:U172)*252^0.5/100</f>
        <v>0.11965853123727721</v>
      </c>
      <c r="W172" s="37">
        <f>AVERAGE('Daily P&amp;L breakdown'!F64/'Historical NAV'!$B172)*252</f>
        <v>1.2627173473500115</v>
      </c>
      <c r="X172" s="37">
        <f>STDEV(W$110:W172)*252^0.5/100</f>
        <v>0.11965853123727721</v>
      </c>
      <c r="Y172" s="37">
        <f>AVERAGE('Daily P&amp;L breakdown'!G64/'Historical NAV'!$B172)*252</f>
        <v>0.26584088944082107</v>
      </c>
      <c r="Z172" s="37">
        <f>STDEV(Y$110:Y172)*252^0.5/100</f>
        <v>3.6996122797760447E-2</v>
      </c>
      <c r="AA172" s="37">
        <f>AVERAGE('Daily P&amp;L breakdown'!H64/'Historical NAV'!$B172)*252</f>
        <v>0.15796023229740966</v>
      </c>
      <c r="AB172" s="37">
        <f>STDEV(AA$110:AA172)*252^0.5/100</f>
        <v>3.0965577379472354E-2</v>
      </c>
    </row>
    <row r="173" spans="1:28" s="42" customFormat="1">
      <c r="A173" s="38">
        <v>45533</v>
      </c>
      <c r="B173" s="39">
        <v>60263866.115877703</v>
      </c>
      <c r="C173" s="40"/>
      <c r="D173" s="41">
        <f t="shared" si="17"/>
        <v>60263866.115877703</v>
      </c>
      <c r="E173" s="41">
        <f t="shared" si="18"/>
        <v>60667367.421713203</v>
      </c>
      <c r="F173" s="41">
        <f t="shared" si="19"/>
        <v>-1124669.8400738984</v>
      </c>
      <c r="G173" s="37">
        <f t="shared" si="20"/>
        <v>-1.8320519011577146E-2</v>
      </c>
      <c r="H173" s="41">
        <f>IF(MONTH(A173)=MONTH(A172),H172+F173,F173)</f>
        <v>-403501.30583550036</v>
      </c>
      <c r="I173" s="37">
        <f>1+G173</f>
        <v>0.98167948098842284</v>
      </c>
      <c r="J173" s="37">
        <f>PRODUCT($I$2:I173)-1</f>
        <v>4.0373166786618953E-2</v>
      </c>
      <c r="K173" s="37">
        <f>AVERAGE($G$2:G173)*252</f>
        <v>0.1987754936394493</v>
      </c>
      <c r="L173" s="37">
        <f>STDEV($G$2:G173)*252^0.5</f>
        <v>0.53068738417568628</v>
      </c>
      <c r="M173" s="37">
        <f>AVERAGE($G$110:$G173)*252</f>
        <v>0.44146474251535528</v>
      </c>
      <c r="N173" s="37">
        <f>STDEV($G$110:G173)*252^0.5</f>
        <v>0.60750720087979548</v>
      </c>
      <c r="O173" s="37">
        <f>AVERAGE('Daily P&amp;L breakdown'!B66/'Historical NAV'!B174)*252</f>
        <v>-2.1487968513779925</v>
      </c>
      <c r="P173" s="37">
        <f>STDEV(O$110:O173)*252^0.5/100</f>
        <v>0.72083349612874803</v>
      </c>
      <c r="Q173" s="37">
        <f>AVERAGE('Daily P&amp;L breakdown'!C65/'Historical NAV'!$B173)*252</f>
        <v>1.2436032765620131</v>
      </c>
      <c r="R173" s="37">
        <f>STDEV(Q$110:Q173)*252^0.5/100</f>
        <v>0.21498673719020345</v>
      </c>
      <c r="S173" s="37">
        <f>AVERAGE('Daily P&amp;L breakdown'!D65/'Historical NAV'!$B173)*252</f>
        <v>-1.5540712363179257</v>
      </c>
      <c r="T173" s="37">
        <f>STDEV(S$110:S173)*252^0.5/100</f>
        <v>0.41430757268615098</v>
      </c>
      <c r="U173" s="37">
        <f>AVERAGE('Daily P&amp;L breakdown'!F65/'Historical NAV'!$B173)*252</f>
        <v>-0.26827011809885337</v>
      </c>
      <c r="V173" s="37">
        <f>STDEV(U$110:U173)*252^0.5/100</f>
        <v>0.11883226522020757</v>
      </c>
      <c r="W173" s="37">
        <f>AVERAGE('Daily P&amp;L breakdown'!F65/'Historical NAV'!$B173)*252</f>
        <v>-0.26827011809885337</v>
      </c>
      <c r="X173" s="37">
        <f>STDEV(W$110:W173)*252^0.5/100</f>
        <v>0.11883226522020757</v>
      </c>
      <c r="Y173" s="37">
        <f>AVERAGE('Daily P&amp;L breakdown'!G65/'Historical NAV'!$B173)*252</f>
        <v>-1.957495388250876E-3</v>
      </c>
      <c r="Z173" s="37">
        <f>STDEV(Y$110:Y173)*252^0.5/100</f>
        <v>3.6710618842330199E-2</v>
      </c>
      <c r="AA173" s="37">
        <f>AVERAGE('Daily P&amp;L breakdown'!H65/'Historical NAV'!$B173)*252</f>
        <v>0.27845815148555042</v>
      </c>
      <c r="AB173" s="37">
        <f>STDEV(AA$110:AA173)*252^0.5/100</f>
        <v>3.0993829314063959E-2</v>
      </c>
    </row>
    <row r="174" spans="1:28" s="4" customFormat="1">
      <c r="A174" s="13">
        <v>45534</v>
      </c>
      <c r="B174" s="25">
        <v>62205008.162722297</v>
      </c>
      <c r="C174" s="24"/>
      <c r="D174" s="34">
        <f t="shared" si="17"/>
        <v>62205008.162722297</v>
      </c>
      <c r="E174" s="34">
        <f t="shared" si="18"/>
        <v>60667367.421713203</v>
      </c>
      <c r="F174" s="34">
        <f t="shared" si="19"/>
        <v>1941142.0468445942</v>
      </c>
      <c r="G174" s="35">
        <f t="shared" si="20"/>
        <v>3.2210712188827893E-2</v>
      </c>
      <c r="H174" s="34">
        <f>IF(MONTH(A174)=MONTH(A173),H173+F174,F174)</f>
        <v>1537640.7410090938</v>
      </c>
      <c r="I174" s="35">
        <f>1+G174</f>
        <v>1.032210712188828</v>
      </c>
      <c r="J174" s="35">
        <f>PRODUCT($I$2:I174)-1</f>
        <v>7.3884327430962182E-2</v>
      </c>
      <c r="K174" s="35">
        <f>AVERAGE($G$2:G174)*252</f>
        <v>0.24454615247150235</v>
      </c>
      <c r="L174" s="35">
        <f>STDEV($G$2:G174)*252^0.5</f>
        <v>0.53049969202789604</v>
      </c>
      <c r="M174" s="35">
        <f>AVERAGE($G$110:$G174)*252</f>
        <v>0.55955143065488255</v>
      </c>
      <c r="N174" s="35">
        <f>STDEV($G$110:G174)*252^0.5</f>
        <v>0.60571870150499152</v>
      </c>
      <c r="O174" s="35">
        <f>AVERAGE('Daily P&amp;L breakdown'!B67/'Historical NAV'!B175)*252</f>
        <v>8.3338127389491898</v>
      </c>
      <c r="P174" s="35">
        <f>STDEV(O$110:O174)*252^0.5/100</f>
        <v>0.73118940176483238</v>
      </c>
      <c r="Q174" s="35">
        <f>AVERAGE('Daily P&amp;L breakdown'!C66/'Historical NAV'!$B174)*252</f>
        <v>-1.1235151050407235</v>
      </c>
      <c r="R174" s="35">
        <f>STDEV(Q$110:Q174)*252^0.5/100</f>
        <v>0.21443183569764596</v>
      </c>
      <c r="S174" s="35">
        <f>AVERAGE('Daily P&amp;L breakdown'!D66/'Historical NAV'!$B174)*252</f>
        <v>-5.48774338405393</v>
      </c>
      <c r="T174" s="35">
        <f>STDEV(S$110:S174)*252^0.5/100</f>
        <v>0.42501746490099346</v>
      </c>
      <c r="U174" s="35">
        <f>AVERAGE('Daily P&amp;L breakdown'!F66/'Historical NAV'!$B174)*252</f>
        <v>0.66243894273281689</v>
      </c>
      <c r="V174" s="35">
        <f>STDEV(U$110:U174)*252^0.5/100</f>
        <v>0.11861000185938117</v>
      </c>
      <c r="W174" s="35">
        <f>AVERAGE('Daily P&amp;L breakdown'!F66/'Historical NAV'!$B174)*252</f>
        <v>0.66243894273281689</v>
      </c>
      <c r="X174" s="35">
        <f>STDEV(W$110:W174)*252^0.5/100</f>
        <v>0.11861000185938117</v>
      </c>
      <c r="Y174" s="35">
        <f>AVERAGE('Daily P&amp;L breakdown'!G66/'Historical NAV'!$B174)*252</f>
        <v>-0.71082990431143622</v>
      </c>
      <c r="Z174" s="35">
        <f>STDEV(Y$110:Y174)*252^0.5/100</f>
        <v>3.9301359661199679E-2</v>
      </c>
      <c r="AA174" s="35">
        <f>AVERAGE('Daily P&amp;L breakdown'!H66/'Historical NAV'!$B174)*252</f>
        <v>2.4032585223513876E-2</v>
      </c>
      <c r="AB174" s="35">
        <f>STDEV(AA$110:AA174)*252^0.5/100</f>
        <v>3.0766532648491843E-2</v>
      </c>
    </row>
    <row r="175" spans="1:28" s="42" customFormat="1">
      <c r="A175" s="38">
        <v>45537</v>
      </c>
      <c r="B175" s="39">
        <v>61961389.694617704</v>
      </c>
      <c r="C175" s="40"/>
      <c r="D175" s="41">
        <f t="shared" si="17"/>
        <v>61961389.694617704</v>
      </c>
      <c r="E175" s="41">
        <f t="shared" si="18"/>
        <v>62205008.162722297</v>
      </c>
      <c r="F175" s="41">
        <f t="shared" si="19"/>
        <v>-243618.46810459346</v>
      </c>
      <c r="G175" s="37">
        <f t="shared" si="20"/>
        <v>-3.9163802931640335E-3</v>
      </c>
      <c r="H175" s="41">
        <f>IF(MONTH(A175)=MONTH(A174),H174+F175,F175)</f>
        <v>-243618.46810459346</v>
      </c>
      <c r="I175" s="37">
        <f>1+G175</f>
        <v>0.99608361970683601</v>
      </c>
      <c r="J175" s="37">
        <f>PRODUCT($I$2:I175)-1</f>
        <v>6.9678588013873943E-2</v>
      </c>
      <c r="K175" s="37">
        <f>AVERAGE($G$2:G175)*252</f>
        <v>0.2374687157683481</v>
      </c>
      <c r="L175" s="37">
        <f>STDEV($G$2:G175)*252^0.5</f>
        <v>0.52899692504600959</v>
      </c>
      <c r="M175" s="37">
        <f>AVERAGE($G$110:$G175)*252</f>
        <v>0.53611992664681862</v>
      </c>
      <c r="N175" s="37">
        <f>STDEV($G$174:G175)*252^0.5</f>
        <v>0.40552560734373128</v>
      </c>
      <c r="O175" s="37">
        <f>AVERAGE('Daily P&amp;L breakdown'!B68/'Historical NAV'!B176)*252</f>
        <v>-12.968878620254456</v>
      </c>
      <c r="P175" s="37">
        <f>STDEV(O$110:O175)*252^0.5/100</f>
        <v>0.77330822464216287</v>
      </c>
      <c r="Q175" s="37">
        <f>AVERAGE('Daily P&amp;L breakdown'!C67/'Historical NAV'!$B175)*252</f>
        <v>0.9675074089761323</v>
      </c>
      <c r="R175" s="37">
        <f>STDEV(Q$110:Q175)*252^0.5/100</f>
        <v>0.21365532305772716</v>
      </c>
      <c r="S175" s="37">
        <f>AVERAGE('Daily P&amp;L breakdown'!D67/'Historical NAV'!$B175)*252</f>
        <v>9.9038712111601583</v>
      </c>
      <c r="T175" s="37">
        <f>STDEV(S$110:S175)*252^0.5/100</f>
        <v>0.46471601195784606</v>
      </c>
      <c r="U175" s="37">
        <f>AVERAGE('Daily P&amp;L breakdown'!F67/'Historical NAV'!$B175)*252</f>
        <v>2.114271583088454</v>
      </c>
      <c r="V175" s="37">
        <f>STDEV(U$110:U175)*252^0.5/100</f>
        <v>0.1246406131569008</v>
      </c>
      <c r="W175" s="37">
        <f>AVERAGE('Daily P&amp;L breakdown'!F67/'Historical NAV'!$B175)*252</f>
        <v>2.114271583088454</v>
      </c>
      <c r="X175" s="37">
        <f>STDEV(W$110:W175)*252^0.5/100</f>
        <v>0.1246406131569008</v>
      </c>
      <c r="Y175" s="37">
        <f>AVERAGE('Daily P&amp;L breakdown'!G67/'Historical NAV'!$B175)*252</f>
        <v>1.3726369246909893</v>
      </c>
      <c r="Z175" s="37">
        <f>STDEV(Y$110:Y175)*252^0.5/100</f>
        <v>4.7028909868332164E-2</v>
      </c>
      <c r="AA175" s="37">
        <f>AVERAGE('Daily P&amp;L breakdown'!H67/'Historical NAV'!$B175)*252</f>
        <v>0.69631219784839271</v>
      </c>
      <c r="AB175" s="37">
        <f>STDEV(AA$110:AA175)*252^0.5/100</f>
        <v>3.2866466461256454E-2</v>
      </c>
    </row>
    <row r="176" spans="1:28" s="42" customFormat="1">
      <c r="A176" s="38">
        <v>45538</v>
      </c>
      <c r="B176" s="39">
        <v>55698633.107094899</v>
      </c>
      <c r="C176" s="40"/>
      <c r="D176" s="41">
        <f t="shared" si="17"/>
        <v>55698633.107094899</v>
      </c>
      <c r="E176" s="41">
        <f t="shared" si="18"/>
        <v>62205008.162722297</v>
      </c>
      <c r="F176" s="41">
        <f t="shared" si="19"/>
        <v>-6262756.5875228047</v>
      </c>
      <c r="G176" s="37">
        <f t="shared" si="20"/>
        <v>-0.10107514725524017</v>
      </c>
      <c r="H176" s="41">
        <f>IF(MONTH(A176)=MONTH(A175),H175+F176,F176)</f>
        <v>-6506375.0556273982</v>
      </c>
      <c r="I176" s="37">
        <f>1+G176</f>
        <v>0.89892485274475986</v>
      </c>
      <c r="J176" s="37">
        <f>PRODUCT($I$2:I176)-1</f>
        <v>-3.8439332785405678E-2</v>
      </c>
      <c r="K176" s="37">
        <f>AVERAGE($G$2:G176)*252</f>
        <v>9.0563539630697423E-2</v>
      </c>
      <c r="L176" s="37">
        <f>STDEV($G$2:G176)*252^0.5</f>
        <v>0.54149457999897266</v>
      </c>
      <c r="M176" s="37">
        <f>AVERAGE($G$110:$G176)*252</f>
        <v>0.14795489627417169</v>
      </c>
      <c r="N176" s="37">
        <f>STDEV($G$174:G176)*252^0.5</f>
        <v>1.094269049061777</v>
      </c>
      <c r="O176" s="37">
        <f>AVERAGE('Daily P&amp;L breakdown'!B69/'Historical NAV'!B177)*252</f>
        <v>-12.591242254800058</v>
      </c>
      <c r="P176" s="37">
        <f>STDEV(O$110:O176)*252^0.5/100</f>
        <v>0.80843739592066255</v>
      </c>
      <c r="Q176" s="37">
        <f>AVERAGE('Daily P&amp;L breakdown'!C68/'Historical NAV'!$B176)*252</f>
        <v>0.13461414799145091</v>
      </c>
      <c r="R176" s="37">
        <f>STDEV(Q$110:Q176)*252^0.5/100</f>
        <v>0.21204870667505155</v>
      </c>
      <c r="S176" s="37">
        <f>AVERAGE('Daily P&amp;L breakdown'!D68/'Historical NAV'!$B176)*252</f>
        <v>-6.8427641889734501</v>
      </c>
      <c r="T176" s="37">
        <f>STDEV(S$110:S176)*252^0.5/100</f>
        <v>0.48025094858266038</v>
      </c>
      <c r="U176" s="37">
        <f>AVERAGE('Daily P&amp;L breakdown'!F68/'Historical NAV'!$B176)*252</f>
        <v>-1.9385382989990514</v>
      </c>
      <c r="V176" s="37">
        <f>STDEV(U$110:U176)*252^0.5/100</f>
        <v>0.1295443384445614</v>
      </c>
      <c r="W176" s="37">
        <f>AVERAGE('Daily P&amp;L breakdown'!F68/'Historical NAV'!$B176)*252</f>
        <v>-1.9385382989990514</v>
      </c>
      <c r="X176" s="37">
        <f>STDEV(W$110:W176)*252^0.5/100</f>
        <v>0.1295443384445614</v>
      </c>
      <c r="Y176" s="37">
        <f>AVERAGE('Daily P&amp;L breakdown'!G68/'Historical NAV'!$B176)*252</f>
        <v>0.81742847858505929</v>
      </c>
      <c r="Z176" s="37">
        <f>STDEV(Y$110:Y176)*252^0.5/100</f>
        <v>4.899959927558524E-2</v>
      </c>
      <c r="AA176" s="37">
        <f>AVERAGE('Daily P&amp;L breakdown'!H68/'Historical NAV'!$B176)*252</f>
        <v>-0.35017200372760254</v>
      </c>
      <c r="AB176" s="37">
        <f>STDEV(AA$110:AA176)*252^0.5/100</f>
        <v>3.3679903099893015E-2</v>
      </c>
    </row>
    <row r="177" spans="1:28" s="42" customFormat="1">
      <c r="A177" s="38">
        <v>45539</v>
      </c>
      <c r="B177" s="39">
        <v>54381510.365982004</v>
      </c>
      <c r="C177" s="40"/>
      <c r="D177" s="41">
        <f t="shared" si="17"/>
        <v>54381510.365982004</v>
      </c>
      <c r="E177" s="41">
        <f t="shared" si="18"/>
        <v>62205008.162722297</v>
      </c>
      <c r="F177" s="41">
        <f t="shared" si="19"/>
        <v>-1317122.7411128953</v>
      </c>
      <c r="G177" s="37">
        <f t="shared" si="20"/>
        <v>-2.3647308158898428E-2</v>
      </c>
      <c r="H177" s="41">
        <f>IF(MONTH(A177)=MONTH(A176),H176+F177,F177)</f>
        <v>-7823497.7967402935</v>
      </c>
      <c r="I177" s="37">
        <f>1+G177</f>
        <v>0.97635269184110163</v>
      </c>
      <c r="J177" s="37">
        <f>PRODUCT($I$2:I177)-1</f>
        <v>-6.1177654196505116E-2</v>
      </c>
      <c r="K177" s="37">
        <f>AVERAGE($G$2:G177)*252</f>
        <v>5.6190328291645705E-2</v>
      </c>
      <c r="L177" s="37">
        <f>STDEV($G$2:G177)*252^0.5</f>
        <v>0.54070883563286765</v>
      </c>
      <c r="M177" s="37">
        <f>AVERAGE($G$110:$G177)*252</f>
        <v>5.8144946975398529E-2</v>
      </c>
      <c r="N177" s="37">
        <f>STDEV($G$174:G177)*252^0.5</f>
        <v>0.89348018358595838</v>
      </c>
      <c r="O177" s="37">
        <f>AVERAGE('Daily P&amp;L breakdown'!B70/'Historical NAV'!B178)*252</f>
        <v>-12.414902317648227</v>
      </c>
      <c r="P177" s="37">
        <f>STDEV(O$110:O177)*252^0.5/100</f>
        <v>0.83900491170829894</v>
      </c>
      <c r="Q177" s="37">
        <f>AVERAGE('Daily P&amp;L breakdown'!C69/'Historical NAV'!$B177)*252</f>
        <v>-1.5505149745297515</v>
      </c>
      <c r="R177" s="37">
        <f>STDEV(Q$110:Q177)*252^0.5/100</f>
        <v>0.21254925044188883</v>
      </c>
      <c r="S177" s="37">
        <f>AVERAGE('Daily P&amp;L breakdown'!D69/'Historical NAV'!$B177)*252</f>
        <v>-3.7646886425586876</v>
      </c>
      <c r="T177" s="37">
        <f>STDEV(S$110:S177)*252^0.5/100</f>
        <v>0.48202447747572597</v>
      </c>
      <c r="U177" s="37">
        <f>AVERAGE('Daily P&amp;L breakdown'!F69/'Historical NAV'!$B177)*252</f>
        <v>-1.2445996417624101</v>
      </c>
      <c r="V177" s="37">
        <f>STDEV(U$110:U177)*252^0.5/100</f>
        <v>0.13084666701761605</v>
      </c>
      <c r="W177" s="37">
        <f>AVERAGE('Daily P&amp;L breakdown'!F69/'Historical NAV'!$B177)*252</f>
        <v>-1.2445996417624101</v>
      </c>
      <c r="X177" s="37">
        <f>STDEV(W$110:W177)*252^0.5/100</f>
        <v>0.13084666701761605</v>
      </c>
      <c r="Y177" s="37">
        <f>AVERAGE('Daily P&amp;L breakdown'!G69/'Historical NAV'!$B177)*252</f>
        <v>4.3629295729972615</v>
      </c>
      <c r="Z177" s="37">
        <f>STDEV(Y$110:Y177)*252^0.5/100</f>
        <v>9.6066320675266326E-2</v>
      </c>
      <c r="AA177" s="37">
        <f>AVERAGE('Daily P&amp;L breakdown'!H69/'Historical NAV'!$B177)*252</f>
        <v>-0.25447451582103747</v>
      </c>
      <c r="AB177" s="37">
        <f>STDEV(AA$110:AA177)*252^0.5/100</f>
        <v>3.402871132949975E-2</v>
      </c>
    </row>
    <row r="178" spans="1:28" s="42" customFormat="1">
      <c r="A178" s="38">
        <v>45540</v>
      </c>
      <c r="B178" s="39">
        <v>54434606.4776785</v>
      </c>
      <c r="C178" s="40"/>
      <c r="D178" s="41">
        <f t="shared" si="17"/>
        <v>54434606.4776785</v>
      </c>
      <c r="E178" s="41">
        <f t="shared" si="18"/>
        <v>62205008.162722297</v>
      </c>
      <c r="F178" s="41">
        <f t="shared" si="19"/>
        <v>53096.111696496606</v>
      </c>
      <c r="G178" s="37">
        <f t="shared" si="20"/>
        <v>9.7636331428026192E-4</v>
      </c>
      <c r="H178" s="41">
        <f>IF(MONTH(A178)=MONTH(A177),H177+F178,F178)</f>
        <v>-7770401.6850437969</v>
      </c>
      <c r="I178" s="37">
        <f>1+G178</f>
        <v>1.0009763633142803</v>
      </c>
      <c r="J178" s="37">
        <f>PRODUCT($I$2:I178)-1</f>
        <v>-6.026102249943599E-2</v>
      </c>
      <c r="K178" s="37">
        <f>AVERAGE($G$2:G178)*252</f>
        <v>5.7262945392815089E-2</v>
      </c>
      <c r="L178" s="37">
        <f>STDEV($G$2:G178)*252^0.5</f>
        <v>0.53917129218470916</v>
      </c>
      <c r="M178" s="37">
        <f>AVERAGE($G$110:$G178)*252</f>
        <v>6.086811521051777E-2</v>
      </c>
      <c r="N178" s="37">
        <f>STDEV($G$174:G178)*252^0.5</f>
        <v>0.79400291732816652</v>
      </c>
      <c r="O178" s="37">
        <f>AVERAGE('Daily P&amp;L breakdown'!B71/'Historical NAV'!B179)*252</f>
        <v>4.0513976266205072</v>
      </c>
      <c r="P178" s="37">
        <f>STDEV(O$110:O178)*252^0.5/100</f>
        <v>0.83617108696487974</v>
      </c>
      <c r="Q178" s="37">
        <f>AVERAGE('Daily P&amp;L breakdown'!C70/'Historical NAV'!$B178)*252</f>
        <v>-2.493709014607524</v>
      </c>
      <c r="R178" s="37">
        <f>STDEV(Q$110:Q178)*252^0.5/100</f>
        <v>0.21617428735851635</v>
      </c>
      <c r="S178" s="37">
        <f>AVERAGE('Daily P&amp;L breakdown'!D70/'Historical NAV'!$B178)*252</f>
        <v>-5.0644449889253087</v>
      </c>
      <c r="T178" s="37">
        <f>STDEV(S$110:S178)*252^0.5/100</f>
        <v>0.48781220853762425</v>
      </c>
      <c r="U178" s="37">
        <f>AVERAGE('Daily P&amp;L breakdown'!F70/'Historical NAV'!$B178)*252</f>
        <v>-1.598946536257057</v>
      </c>
      <c r="V178" s="37">
        <f>STDEV(U$110:U178)*252^0.5/100</f>
        <v>0.13341917274578174</v>
      </c>
      <c r="W178" s="37">
        <f>AVERAGE('Daily P&amp;L breakdown'!F70/'Historical NAV'!$B178)*252</f>
        <v>-1.598946536257057</v>
      </c>
      <c r="X178" s="37">
        <f>STDEV(W$110:W178)*252^0.5/100</f>
        <v>0.13341917274578174</v>
      </c>
      <c r="Y178" s="37">
        <f>AVERAGE('Daily P&amp;L breakdown'!G70/'Historical NAV'!$B178)*252</f>
        <v>-2.5699642057183869</v>
      </c>
      <c r="Z178" s="37">
        <f>STDEV(Y$110:Y178)*252^0.5/100</f>
        <v>0.10835530535515725</v>
      </c>
      <c r="AA178" s="37">
        <f>AVERAGE('Daily P&amp;L breakdown'!H70/'Historical NAV'!$B178)*252</f>
        <v>-0.28943350158066428</v>
      </c>
      <c r="AB178" s="37">
        <f>STDEV(AA$110:AA178)*252^0.5/100</f>
        <v>3.4474432894445052E-2</v>
      </c>
    </row>
    <row r="179" spans="1:28" s="42" customFormat="1">
      <c r="A179" s="38">
        <v>45541</v>
      </c>
      <c r="B179" s="39">
        <v>50975553.849122301</v>
      </c>
      <c r="C179" s="40"/>
      <c r="D179" s="41">
        <f t="shared" si="17"/>
        <v>50975553.849122301</v>
      </c>
      <c r="E179" s="41">
        <f t="shared" si="18"/>
        <v>62205008.162722297</v>
      </c>
      <c r="F179" s="41">
        <f t="shared" si="19"/>
        <v>-3459052.6285561994</v>
      </c>
      <c r="G179" s="37">
        <f t="shared" si="20"/>
        <v>-6.3545102139658555E-2</v>
      </c>
      <c r="H179" s="41">
        <f>IF(MONTH(A179)=MONTH(A178),H178+F179,F179)</f>
        <v>-11229454.313599996</v>
      </c>
      <c r="I179" s="37">
        <f>1+G179</f>
        <v>0.93645489786034142</v>
      </c>
      <c r="J179" s="37">
        <f>PRODUCT($I$2:I179)-1</f>
        <v>-0.11997683180932761</v>
      </c>
      <c r="K179" s="37">
        <f>AVERAGE($G$2:G179)*252</f>
        <v>-3.3021485419470142E-2</v>
      </c>
      <c r="L179" s="37">
        <f>STDEV($G$2:G179)*252^0.5</f>
        <v>0.54297414891791251</v>
      </c>
      <c r="M179" s="37">
        <f>AVERAGE($G$110:$G179)*252</f>
        <v>-0.16876379699526042</v>
      </c>
      <c r="N179" s="37">
        <f>STDEV($G$174:G179)*252^0.5</f>
        <v>0.7663902061268455</v>
      </c>
      <c r="O179" s="37">
        <f>AVERAGE('Daily P&amp;L breakdown'!B72/'Historical NAV'!B180)*252</f>
        <v>-3.5337504891317404</v>
      </c>
      <c r="P179" s="37">
        <f>STDEV(O$110:O179)*252^0.5/100</f>
        <v>0.83309234396970833</v>
      </c>
      <c r="Q179" s="37">
        <f>AVERAGE('Daily P&amp;L breakdown'!C71/'Historical NAV'!$B179)*252</f>
        <v>-0.59548542365710178</v>
      </c>
      <c r="R179" s="37">
        <f>STDEV(Q$110:Q179)*252^0.5/100</f>
        <v>0.2148381950824956</v>
      </c>
      <c r="S179" s="37">
        <f>AVERAGE('Daily P&amp;L breakdown'!D71/'Historical NAV'!$B179)*252</f>
        <v>4.9119292965624375</v>
      </c>
      <c r="T179" s="37">
        <f>STDEV(S$110:S179)*252^0.5/100</f>
        <v>0.49374866716945454</v>
      </c>
      <c r="U179" s="37">
        <f>AVERAGE('Daily P&amp;L breakdown'!F71/'Historical NAV'!$B179)*252</f>
        <v>-0.78400097894548171</v>
      </c>
      <c r="V179" s="37">
        <f>STDEV(U$110:U179)*252^0.5/100</f>
        <v>0.13322951359442817</v>
      </c>
      <c r="W179" s="37">
        <f>AVERAGE('Daily P&amp;L breakdown'!F71/'Historical NAV'!$B179)*252</f>
        <v>-0.78400097894548171</v>
      </c>
      <c r="X179" s="37">
        <f>STDEV(W$110:W179)*252^0.5/100</f>
        <v>0.13322951359442817</v>
      </c>
      <c r="Y179" s="37">
        <f>AVERAGE('Daily P&amp;L breakdown'!G71/'Historical NAV'!$B179)*252</f>
        <v>-1.0997906990070945</v>
      </c>
      <c r="Z179" s="37">
        <f>STDEV(Y$110:Y179)*252^0.5/100</f>
        <v>0.10988571378498609</v>
      </c>
      <c r="AA179" s="37">
        <f>AVERAGE('Daily P&amp;L breakdown'!H71/'Historical NAV'!$B179)*252</f>
        <v>0.88519165978177849</v>
      </c>
      <c r="AB179" s="37">
        <f>STDEV(AA$110:AA179)*252^0.5/100</f>
        <v>3.7586240330089893E-2</v>
      </c>
    </row>
    <row r="180" spans="1:28" s="42" customFormat="1">
      <c r="A180" s="38">
        <v>45544</v>
      </c>
      <c r="B180" s="39">
        <v>52872142.811052501</v>
      </c>
      <c r="C180" s="40"/>
      <c r="D180" s="41">
        <f t="shared" si="17"/>
        <v>52872142.811052501</v>
      </c>
      <c r="E180" s="41">
        <f t="shared" si="18"/>
        <v>62205008.162722297</v>
      </c>
      <c r="F180" s="41">
        <f t="shared" si="19"/>
        <v>1896588.9619302005</v>
      </c>
      <c r="G180" s="37">
        <f t="shared" si="20"/>
        <v>3.7205852976972729E-2</v>
      </c>
      <c r="H180" s="41">
        <f>IF(MONTH(A180)=MONTH(A179),H179+F180,F180)</f>
        <v>-9332865.3516697958</v>
      </c>
      <c r="I180" s="37">
        <f>1+G180</f>
        <v>1.0372058529769728</v>
      </c>
      <c r="J180" s="37">
        <f>PRODUCT($I$2:I180)-1</f>
        <v>-8.7234819197295699E-2</v>
      </c>
      <c r="K180" s="37">
        <f>AVERAGE($G$2:G180)*252</f>
        <v>1.9542181818611414E-2</v>
      </c>
      <c r="L180" s="37">
        <f>STDEV($G$2:G180)*252^0.5</f>
        <v>0.54325610254093659</v>
      </c>
      <c r="M180" s="37">
        <f>AVERAGE($G$110:$G180)*252</f>
        <v>-3.433226534466341E-2</v>
      </c>
      <c r="N180" s="37">
        <f>STDEV($G$174:G180)*252^0.5</f>
        <v>0.79722199547214356</v>
      </c>
      <c r="O180" s="37">
        <f>AVERAGE('Daily P&amp;L breakdown'!B73/'Historical NAV'!B181)*252</f>
        <v>11.741170460624065</v>
      </c>
      <c r="P180" s="37">
        <f>STDEV(O$110:O180)*252^0.5/100</f>
        <v>0.8555216484299828</v>
      </c>
      <c r="Q180" s="37">
        <f>AVERAGE('Daily P&amp;L breakdown'!C72/'Historical NAV'!$B180)*252</f>
        <v>1.3458486162419165</v>
      </c>
      <c r="R180" s="37">
        <f>STDEV(Q$110:Q180)*252^0.5/100</f>
        <v>0.21496503005204901</v>
      </c>
      <c r="S180" s="37">
        <f>AVERAGE('Daily P&amp;L breakdown'!D72/'Historical NAV'!$B180)*252</f>
        <v>-3.8192211252271786</v>
      </c>
      <c r="T180" s="37">
        <f>STDEV(S$110:S180)*252^0.5/100</f>
        <v>0.49521406115088662</v>
      </c>
      <c r="U180" s="37">
        <f>AVERAGE('Daily P&amp;L breakdown'!F72/'Historical NAV'!$B180)*252</f>
        <v>5.8725869520668127E-2</v>
      </c>
      <c r="V180" s="37">
        <f>STDEV(U$110:U180)*252^0.5/100</f>
        <v>0.13228644050513938</v>
      </c>
      <c r="W180" s="37">
        <f>AVERAGE('Daily P&amp;L breakdown'!F72/'Historical NAV'!$B180)*252</f>
        <v>5.8725869520668127E-2</v>
      </c>
      <c r="X180" s="37">
        <f>STDEV(W$110:W180)*252^0.5/100</f>
        <v>0.13228644050513938</v>
      </c>
      <c r="Y180" s="37">
        <f>AVERAGE('Daily P&amp;L breakdown'!G72/'Historical NAV'!$B180)*252</f>
        <v>-0.39058726773757751</v>
      </c>
      <c r="Z180" s="37">
        <f>STDEV(Y$110:Y180)*252^0.5/100</f>
        <v>0.10943761930666064</v>
      </c>
      <c r="AA180" s="37">
        <f>AVERAGE('Daily P&amp;L breakdown'!H72/'Historical NAV'!$B180)*252</f>
        <v>-0.20520690827253463</v>
      </c>
      <c r="AB180" s="37">
        <f>STDEV(AA$110:AA180)*252^0.5/100</f>
        <v>3.7696060582496645E-2</v>
      </c>
    </row>
    <row r="181" spans="1:28" s="42" customFormat="1">
      <c r="A181" s="38">
        <v>45545</v>
      </c>
      <c r="B181" s="39">
        <v>53540814.445052102</v>
      </c>
      <c r="C181" s="40"/>
      <c r="D181" s="41">
        <f t="shared" si="17"/>
        <v>53540814.445052102</v>
      </c>
      <c r="E181" s="41">
        <f t="shared" si="18"/>
        <v>62205008.162722297</v>
      </c>
      <c r="F181" s="41">
        <f t="shared" si="19"/>
        <v>668671.63399960101</v>
      </c>
      <c r="G181" s="37">
        <f t="shared" si="20"/>
        <v>1.2646955437180059E-2</v>
      </c>
      <c r="H181" s="41">
        <f>IF(MONTH(A181)=MONTH(A180),H180+F181,F181)</f>
        <v>-8664193.7176701948</v>
      </c>
      <c r="I181" s="37">
        <f>1+G181</f>
        <v>1.01264695543718</v>
      </c>
      <c r="J181" s="37">
        <f>PRODUCT($I$2:I181)-1</f>
        <v>-7.5691118631074361E-2</v>
      </c>
      <c r="K181" s="37">
        <f>AVERAGE($G$2:G181)*252</f>
        <v>3.7139351753893428E-2</v>
      </c>
      <c r="L181" s="37">
        <f>STDEV($G$2:G181)*252^0.5</f>
        <v>0.54194060899029139</v>
      </c>
      <c r="M181" s="37">
        <f>AVERAGE($G$110:$G181)*252</f>
        <v>1.0408915704142683E-2</v>
      </c>
      <c r="N181" s="37">
        <f>STDEV($G$174:G181)*252^0.5</f>
        <v>0.75710276226960072</v>
      </c>
      <c r="O181" s="37">
        <f>AVERAGE('Daily P&amp;L breakdown'!B74/'Historical NAV'!B182)*252</f>
        <v>1.1266410282902437</v>
      </c>
      <c r="P181" s="37">
        <f>STDEV(O$110:O181)*252^0.5/100</f>
        <v>0.84961591914070878</v>
      </c>
      <c r="Q181" s="37">
        <f>AVERAGE('Daily P&amp;L breakdown'!C73/'Historical NAV'!$B181)*252</f>
        <v>0.52617119653478561</v>
      </c>
      <c r="R181" s="37">
        <f>STDEV(Q$110:Q181)*252^0.5/100</f>
        <v>0.2137200858647586</v>
      </c>
      <c r="S181" s="37">
        <f>AVERAGE('Daily P&amp;L breakdown'!D73/'Historical NAV'!$B181)*252</f>
        <v>6.8372975232884281</v>
      </c>
      <c r="T181" s="37">
        <f>STDEV(S$110:S181)*252^0.5/100</f>
        <v>0.50876489798640667</v>
      </c>
      <c r="U181" s="37">
        <f>AVERAGE('Daily P&amp;L breakdown'!F73/'Historical NAV'!$B181)*252</f>
        <v>1.3499957561194635</v>
      </c>
      <c r="V181" s="37">
        <f>STDEV(U$110:U181)*252^0.5/100</f>
        <v>0.13388090194062879</v>
      </c>
      <c r="W181" s="37">
        <f>AVERAGE('Daily P&amp;L breakdown'!F73/'Historical NAV'!$B181)*252</f>
        <v>1.3499957561194635</v>
      </c>
      <c r="X181" s="37">
        <f>STDEV(W$110:W181)*252^0.5/100</f>
        <v>0.13388090194062879</v>
      </c>
      <c r="Y181" s="37">
        <f>AVERAGE('Daily P&amp;L breakdown'!G73/'Historical NAV'!$B181)*252</f>
        <v>5.9133625680073812E-2</v>
      </c>
      <c r="Z181" s="37">
        <f>STDEV(Y$110:Y181)*252^0.5/100</f>
        <v>0.10866420092624141</v>
      </c>
      <c r="AA181" s="37">
        <f>AVERAGE('Daily P&amp;L breakdown'!H73/'Historical NAV'!$B181)*252</f>
        <v>0.45575332936040197</v>
      </c>
      <c r="AB181" s="37">
        <f>STDEV(AA$110:AA181)*252^0.5/100</f>
        <v>3.8105214355545522E-2</v>
      </c>
    </row>
    <row r="182" spans="1:28" s="42" customFormat="1">
      <c r="A182" s="38">
        <v>45546</v>
      </c>
      <c r="B182" s="39">
        <v>56818392.436094403</v>
      </c>
      <c r="C182" s="40"/>
      <c r="D182" s="41">
        <f t="shared" si="17"/>
        <v>56818392.436094403</v>
      </c>
      <c r="E182" s="41">
        <f t="shared" si="18"/>
        <v>62205008.162722297</v>
      </c>
      <c r="F182" s="41">
        <f t="shared" si="19"/>
        <v>3277577.9910423011</v>
      </c>
      <c r="G182" s="37">
        <f t="shared" si="20"/>
        <v>6.1216438804942271E-2</v>
      </c>
      <c r="H182" s="41">
        <f>IF(MONTH(A182)=MONTH(A181),H181+F182,F182)</f>
        <v>-5386615.7266278937</v>
      </c>
      <c r="I182" s="37">
        <f>1+G182</f>
        <v>1.0612164388049423</v>
      </c>
      <c r="J182" s="37">
        <f>PRODUCT($I$2:I182)-1</f>
        <v>-1.9108220557888855E-2</v>
      </c>
      <c r="K182" s="37">
        <f>AVERAGE($G$2:G182)*252</f>
        <v>0.12216367897539375</v>
      </c>
      <c r="L182" s="37">
        <f>STDEV($G$2:G182)*252^0.5</f>
        <v>0.54521584246378052</v>
      </c>
      <c r="M182" s="37">
        <f>AVERAGE($G$110:$G182)*252</f>
        <v>0.22158882889785925</v>
      </c>
      <c r="N182" s="37">
        <f>STDEV($G$174:G182)*252^0.5</f>
        <v>0.81145809688862125</v>
      </c>
      <c r="O182" s="37">
        <f>AVERAGE('Daily P&amp;L breakdown'!B75/'Historical NAV'!B183)*252</f>
        <v>0.15593660465547568</v>
      </c>
      <c r="P182" s="37">
        <f>STDEV(O$110:O182)*252^0.5/100</f>
        <v>0.84370018848847006</v>
      </c>
      <c r="Q182" s="37">
        <f>AVERAGE('Daily P&amp;L breakdown'!C74/'Historical NAV'!$B182)*252</f>
        <v>0.72032924982932367</v>
      </c>
      <c r="R182" s="37">
        <f>STDEV(Q$110:Q182)*252^0.5/100</f>
        <v>0.21270575188731794</v>
      </c>
      <c r="S182" s="37">
        <f>AVERAGE('Daily P&amp;L breakdown'!D74/'Historical NAV'!$B182)*252</f>
        <v>0.60336902418629068</v>
      </c>
      <c r="T182" s="37">
        <f>STDEV(S$110:S182)*252^0.5/100</f>
        <v>0.50536398567905694</v>
      </c>
      <c r="U182" s="37">
        <f>AVERAGE('Daily P&amp;L breakdown'!F74/'Historical NAV'!$B182)*252</f>
        <v>0.52162233757906096</v>
      </c>
      <c r="V182" s="37">
        <f>STDEV(U$110:U182)*252^0.5/100</f>
        <v>0.13332159956185299</v>
      </c>
      <c r="W182" s="37">
        <f>AVERAGE('Daily P&amp;L breakdown'!F74/'Historical NAV'!$B182)*252</f>
        <v>0.52162233757906096</v>
      </c>
      <c r="X182" s="37">
        <f>STDEV(W$110:W182)*252^0.5/100</f>
        <v>0.13332159956185299</v>
      </c>
      <c r="Y182" s="37">
        <f>AVERAGE('Daily P&amp;L breakdown'!G74/'Historical NAV'!$B182)*252</f>
        <v>5.9874978050925079E-3</v>
      </c>
      <c r="Z182" s="37">
        <f>STDEV(Y$110:Y182)*252^0.5/100</f>
        <v>0.1079116587804157</v>
      </c>
      <c r="AA182" s="37">
        <f>AVERAGE('Daily P&amp;L breakdown'!H74/'Historical NAV'!$B182)*252</f>
        <v>0.14539516318226647</v>
      </c>
      <c r="AB182" s="37">
        <f>STDEV(AA$110:AA182)*252^0.5/100</f>
        <v>3.7859636432270027E-2</v>
      </c>
    </row>
    <row r="183" spans="1:28" s="42" customFormat="1">
      <c r="A183" s="38">
        <v>45547</v>
      </c>
      <c r="B183" s="39">
        <v>58637478.353476003</v>
      </c>
      <c r="C183" s="40"/>
      <c r="D183" s="41">
        <f t="shared" si="17"/>
        <v>58637478.353476003</v>
      </c>
      <c r="E183" s="41">
        <f t="shared" si="18"/>
        <v>62205008.162722297</v>
      </c>
      <c r="F183" s="41">
        <f t="shared" si="19"/>
        <v>1819085.9173815995</v>
      </c>
      <c r="G183" s="37">
        <f t="shared" si="20"/>
        <v>3.2015793467363371E-2</v>
      </c>
      <c r="H183" s="41">
        <f>IF(MONTH(A183)=MONTH(A182),H182+F183,F183)</f>
        <v>-3567529.8092462942</v>
      </c>
      <c r="I183" s="37">
        <f>1+G183</f>
        <v>1.0320157934673633</v>
      </c>
      <c r="J183" s="37">
        <f>PRODUCT($I$2:I183)-1</f>
        <v>1.2295808066564273E-2</v>
      </c>
      <c r="K183" s="37">
        <f>AVERAGE($G$2:G183)*252</f>
        <v>0.16582201015561451</v>
      </c>
      <c r="L183" s="37">
        <f>STDEV($G$2:G183)*252^0.5</f>
        <v>0.5449720949488237</v>
      </c>
      <c r="M183" s="37">
        <f>AVERAGE($G$110:$G183)*252</f>
        <v>0.32762114139620668</v>
      </c>
      <c r="N183" s="37">
        <f>STDEV($G$174:G183)*252^0.5</f>
        <v>0.7876797157323624</v>
      </c>
      <c r="O183" s="37">
        <f>AVERAGE('Daily P&amp;L breakdown'!B76/'Historical NAV'!B184)*252</f>
        <v>5.931126292136585</v>
      </c>
      <c r="P183" s="37">
        <f>STDEV(O$110:O183)*252^0.5/100</f>
        <v>0.84429728894857392</v>
      </c>
      <c r="Q183" s="37">
        <f>AVERAGE('Daily P&amp;L breakdown'!C75/'Historical NAV'!$B183)*252</f>
        <v>-9.0247341266957812E-2</v>
      </c>
      <c r="R183" s="37">
        <f>STDEV(Q$110:Q183)*252^0.5/100</f>
        <v>0.21124640063959835</v>
      </c>
      <c r="S183" s="37">
        <f>AVERAGE('Daily P&amp;L breakdown'!D75/'Historical NAV'!$B183)*252</f>
        <v>2.7501347856040694</v>
      </c>
      <c r="T183" s="37">
        <f>STDEV(S$110:S183)*252^0.5/100</f>
        <v>0.50452140492110775</v>
      </c>
      <c r="U183" s="37">
        <f>AVERAGE('Daily P&amp;L breakdown'!F75/'Historical NAV'!$B183)*252</f>
        <v>1.0113148045440237</v>
      </c>
      <c r="V183" s="37">
        <f>STDEV(U$110:U183)*252^0.5/100</f>
        <v>0.13373447491074134</v>
      </c>
      <c r="W183" s="37">
        <f>AVERAGE('Daily P&amp;L breakdown'!F75/'Historical NAV'!$B183)*252</f>
        <v>1.0113148045440237</v>
      </c>
      <c r="X183" s="37">
        <f>STDEV(W$110:W183)*252^0.5/100</f>
        <v>0.13373447491074134</v>
      </c>
      <c r="Y183" s="37">
        <f>AVERAGE('Daily P&amp;L breakdown'!G75/'Historical NAV'!$B183)*252</f>
        <v>-4.1579209550976035E-2</v>
      </c>
      <c r="Z183" s="37">
        <f>STDEV(Y$110:Y183)*252^0.5/100</f>
        <v>0.10718622130003143</v>
      </c>
      <c r="AA183" s="37">
        <f>AVERAGE('Daily P&amp;L breakdown'!H75/'Historical NAV'!$B183)*252</f>
        <v>0.14481254375933836</v>
      </c>
      <c r="AB183" s="37">
        <f>STDEV(AA$110:AA183)*252^0.5/100</f>
        <v>3.7618370663623085E-2</v>
      </c>
    </row>
    <row r="184" spans="1:28" s="42" customFormat="1">
      <c r="A184" s="38">
        <v>45548</v>
      </c>
      <c r="B184" s="39">
        <v>59971224.9107861</v>
      </c>
      <c r="C184" s="40"/>
      <c r="D184" s="41">
        <f t="shared" si="17"/>
        <v>59971224.9107861</v>
      </c>
      <c r="E184" s="41">
        <f t="shared" si="18"/>
        <v>62205008.162722297</v>
      </c>
      <c r="F184" s="41">
        <f t="shared" si="19"/>
        <v>1333746.5573100969</v>
      </c>
      <c r="G184" s="37">
        <f t="shared" si="20"/>
        <v>2.2745632908530981E-2</v>
      </c>
      <c r="H184" s="41">
        <f>IF(MONTH(A184)=MONTH(A183),H183+F184,F184)</f>
        <v>-2233783.2519361973</v>
      </c>
      <c r="I184" s="37">
        <f>1+G184</f>
        <v>1.0227456329085309</v>
      </c>
      <c r="J184" s="37">
        <f>PRODUCT($I$2:I184)-1</f>
        <v>3.5321116911690931E-2</v>
      </c>
      <c r="K184" s="37">
        <f>AVERAGE($G$2:G184)*252</f>
        <v>0.19623773410530954</v>
      </c>
      <c r="L184" s="37">
        <f>STDEV($G$2:G184)*252^0.5</f>
        <v>0.54409057749387857</v>
      </c>
      <c r="M184" s="37">
        <f>AVERAGE($G$110:$G184)*252</f>
        <v>0.39967818608358807</v>
      </c>
      <c r="N184" s="37">
        <f>STDEV($G$174:G184)*252^0.5</f>
        <v>0.75628302274588965</v>
      </c>
      <c r="O184" s="37">
        <f>AVERAGE('Daily P&amp;L breakdown'!B77/'Historical NAV'!B185)*252</f>
        <v>0.64220084156754964</v>
      </c>
      <c r="P184" s="37">
        <f>STDEV(O$110:O184)*252^0.5/100</f>
        <v>0.8385862989676991</v>
      </c>
      <c r="Q184" s="37">
        <f>AVERAGE('Daily P&amp;L breakdown'!C76/'Historical NAV'!$B184)*252</f>
        <v>0.60676019898095201</v>
      </c>
      <c r="R184" s="37">
        <f>STDEV(Q$110:Q184)*252^0.5/100</f>
        <v>0.21014335229056019</v>
      </c>
      <c r="S184" s="37">
        <f>AVERAGE('Daily P&amp;L breakdown'!D76/'Historical NAV'!$B184)*252</f>
        <v>5.381371724190946</v>
      </c>
      <c r="T184" s="37">
        <f>STDEV(S$110:S184)*252^0.5/100</f>
        <v>0.51071931512514435</v>
      </c>
      <c r="U184" s="37">
        <f>AVERAGE('Daily P&amp;L breakdown'!F76/'Historical NAV'!$B184)*252</f>
        <v>-5.4632206777066039E-2</v>
      </c>
      <c r="V184" s="37">
        <f>STDEV(U$110:U184)*252^0.5/100</f>
        <v>0.13283242110920895</v>
      </c>
      <c r="W184" s="37">
        <f>AVERAGE('Daily P&amp;L breakdown'!F76/'Historical NAV'!$B184)*252</f>
        <v>-5.4632206777066039E-2</v>
      </c>
      <c r="X184" s="37">
        <f>STDEV(W$110:W184)*252^0.5/100</f>
        <v>0.13283242110920895</v>
      </c>
      <c r="Y184" s="37">
        <f>AVERAGE('Daily P&amp;L breakdown'!G76/'Historical NAV'!$B184)*252</f>
        <v>8.1939296842946346E-2</v>
      </c>
      <c r="Z184" s="37">
        <f>STDEV(Y$110:Y184)*252^0.5/100</f>
        <v>0.10646042076391866</v>
      </c>
      <c r="AA184" s="37">
        <f>AVERAGE('Daily P&amp;L breakdown'!H76/'Historical NAV'!$B184)*252</f>
        <v>0.28375519668499199</v>
      </c>
      <c r="AB184" s="37">
        <f>STDEV(AA$110:AA184)*252^0.5/100</f>
        <v>3.7547707931117891E-2</v>
      </c>
    </row>
    <row r="185" spans="1:28" s="42" customFormat="1">
      <c r="A185" s="38">
        <v>45551</v>
      </c>
      <c r="B185" s="39">
        <v>59486150.511345498</v>
      </c>
      <c r="C185" s="40"/>
      <c r="D185" s="41">
        <f t="shared" si="17"/>
        <v>59486150.511345498</v>
      </c>
      <c r="E185" s="41">
        <f t="shared" si="18"/>
        <v>62205008.162722297</v>
      </c>
      <c r="F185" s="41">
        <f t="shared" si="19"/>
        <v>-485074.39944060147</v>
      </c>
      <c r="G185" s="37">
        <f t="shared" si="20"/>
        <v>-8.0884524230112661E-3</v>
      </c>
      <c r="H185" s="41">
        <f>IF(MONTH(A185)=MONTH(A184),H184+F185,F185)</f>
        <v>-2718857.6513767987</v>
      </c>
      <c r="I185" s="37">
        <f>1+G185</f>
        <v>0.99191154757698874</v>
      </c>
      <c r="J185" s="37">
        <f>PRODUCT($I$2:I185)-1</f>
        <v>2.6946971315011892E-2</v>
      </c>
      <c r="K185" s="37">
        <f>AVERAGE($G$2:G185)*252</f>
        <v>0.18409356157974352</v>
      </c>
      <c r="L185" s="37">
        <f>STDEV($G$2:G185)*252^0.5</f>
        <v>0.54270117544675278</v>
      </c>
      <c r="M185" s="37">
        <f>AVERAGE($G$110:$G185)*252</f>
        <v>0.36759965717987192</v>
      </c>
      <c r="N185" s="37">
        <f>STDEV($G$174:G185)*252^0.5</f>
        <v>0.72219133305941163</v>
      </c>
      <c r="O185" s="37">
        <f>AVERAGE('Daily P&amp;L breakdown'!B78/'Historical NAV'!B186)*252</f>
        <v>7.8289161203059887</v>
      </c>
      <c r="P185" s="37">
        <f>STDEV(O$110:O185)*252^0.5/100</f>
        <v>0.84392006578400103</v>
      </c>
      <c r="Q185" s="37">
        <f>AVERAGE('Daily P&amp;L breakdown'!C77/'Historical NAV'!$B185)*252</f>
        <v>-3.305849013754783E-2</v>
      </c>
      <c r="R185" s="37">
        <f>STDEV(Q$110:Q185)*252^0.5/100</f>
        <v>0.20873773396862716</v>
      </c>
      <c r="S185" s="37">
        <f>AVERAGE('Daily P&amp;L breakdown'!D77/'Historical NAV'!$B185)*252</f>
        <v>0.66020520175548503</v>
      </c>
      <c r="T185" s="37">
        <f>STDEV(S$110:S185)*252^0.5/100</f>
        <v>0.5074164407824765</v>
      </c>
      <c r="U185" s="37">
        <f>AVERAGE('Daily P&amp;L breakdown'!F77/'Historical NAV'!$B185)*252</f>
        <v>-0.60858994049539716</v>
      </c>
      <c r="V185" s="37">
        <f>STDEV(U$110:U185)*252^0.5/100</f>
        <v>0.13241623397786528</v>
      </c>
      <c r="W185" s="37">
        <f>AVERAGE('Daily P&amp;L breakdown'!F77/'Historical NAV'!$B185)*252</f>
        <v>-0.60858994049539716</v>
      </c>
      <c r="X185" s="37">
        <f>STDEV(W$110:W185)*252^0.5/100</f>
        <v>0.13241623397786528</v>
      </c>
      <c r="Y185" s="37">
        <f>AVERAGE('Daily P&amp;L breakdown'!G77/'Historical NAV'!$B185)*252</f>
        <v>-1.0061165411701184E-2</v>
      </c>
      <c r="Z185" s="37">
        <f>STDEV(Y$110:Y185)*252^0.5/100</f>
        <v>0.10575566228618331</v>
      </c>
      <c r="AA185" s="37">
        <f>AVERAGE('Daily P&amp;L breakdown'!H77/'Historical NAV'!$B185)*252</f>
        <v>0.11588577409602624</v>
      </c>
      <c r="AB185" s="37">
        <f>STDEV(AA$110:AA185)*252^0.5/100</f>
        <v>3.730115191844386E-2</v>
      </c>
    </row>
    <row r="186" spans="1:28" s="42" customFormat="1">
      <c r="A186" s="38">
        <v>45552</v>
      </c>
      <c r="B186" s="39">
        <v>59580701.894372702</v>
      </c>
      <c r="C186" s="40"/>
      <c r="D186" s="41">
        <f t="shared" si="17"/>
        <v>59580701.894372702</v>
      </c>
      <c r="E186" s="41">
        <f t="shared" si="18"/>
        <v>62205008.162722297</v>
      </c>
      <c r="F186" s="41">
        <f t="shared" si="19"/>
        <v>94551.383027203381</v>
      </c>
      <c r="G186" s="37">
        <f t="shared" si="20"/>
        <v>1.5894688463522289E-3</v>
      </c>
      <c r="H186" s="41">
        <f>IF(MONTH(A186)=MONTH(A185),H185+F186,F186)</f>
        <v>-2624306.2683495954</v>
      </c>
      <c r="I186" s="37">
        <f>1+G186</f>
        <v>1.0015894688463522</v>
      </c>
      <c r="J186" s="37">
        <f>PRODUCT($I$2:I186)-1</f>
        <v>2.8579271532772843E-2</v>
      </c>
      <c r="K186" s="37">
        <f>AVERAGE($G$2:G186)*252</f>
        <v>0.1852635755673166</v>
      </c>
      <c r="L186" s="37">
        <f>STDEV($G$2:G186)*252^0.5</f>
        <v>0.54122536323931736</v>
      </c>
      <c r="M186" s="37">
        <f>AVERAGE($G$110:$G186)*252</f>
        <v>0.36802753370066271</v>
      </c>
      <c r="N186" s="37">
        <f>STDEV($G$174:G186)*252^0.5</f>
        <v>0.69148578414202821</v>
      </c>
      <c r="O186" s="37">
        <f>AVERAGE('Daily P&amp;L breakdown'!B79/'Historical NAV'!B187)*252</f>
        <v>0.91097029628627502</v>
      </c>
      <c r="P186" s="37">
        <f>STDEV(O$110:O186)*252^0.5/100</f>
        <v>0.83838457114755582</v>
      </c>
      <c r="Q186" s="37">
        <f>AVERAGE('Daily P&amp;L breakdown'!C78/'Historical NAV'!$B186)*252</f>
        <v>0.14210648902744255</v>
      </c>
      <c r="R186" s="37">
        <f>STDEV(Q$110:Q186)*252^0.5/100</f>
        <v>0.20738225919743886</v>
      </c>
      <c r="S186" s="37">
        <f>AVERAGE('Daily P&amp;L breakdown'!D78/'Historical NAV'!$B186)*252</f>
        <v>3.9515168924560178</v>
      </c>
      <c r="T186" s="37">
        <f>STDEV(S$110:S186)*252^0.5/100</f>
        <v>0.50891215163057668</v>
      </c>
      <c r="U186" s="37">
        <f>AVERAGE('Daily P&amp;L breakdown'!F78/'Historical NAV'!$B186)*252</f>
        <v>0.23019717331150455</v>
      </c>
      <c r="V186" s="37">
        <f>STDEV(U$110:U186)*252^0.5/100</f>
        <v>0.13160982298687687</v>
      </c>
      <c r="W186" s="37">
        <f>AVERAGE('Daily P&amp;L breakdown'!F78/'Historical NAV'!$B186)*252</f>
        <v>0.23019717331150455</v>
      </c>
      <c r="X186" s="37">
        <f>STDEV(W$110:W186)*252^0.5/100</f>
        <v>0.13160982298687687</v>
      </c>
      <c r="Y186" s="37">
        <f>AVERAGE('Daily P&amp;L breakdown'!G78/'Historical NAV'!$B186)*252</f>
        <v>0.15687047823924269</v>
      </c>
      <c r="Z186" s="37">
        <f>STDEV(Y$110:Y186)*252^0.5/100</f>
        <v>0.10507296055077318</v>
      </c>
      <c r="AA186" s="37">
        <f>AVERAGE('Daily P&amp;L breakdown'!H78/'Historical NAV'!$B186)*252</f>
        <v>0.21244259093220713</v>
      </c>
      <c r="AB186" s="37">
        <f>STDEV(AA$110:AA186)*252^0.5/100</f>
        <v>3.7127569637722763E-2</v>
      </c>
    </row>
    <row r="187" spans="1:28" s="42" customFormat="1">
      <c r="A187" s="38">
        <v>45553</v>
      </c>
      <c r="B187" s="39">
        <v>58296770.351896398</v>
      </c>
      <c r="C187" s="40">
        <v>-270000</v>
      </c>
      <c r="D187" s="41">
        <f t="shared" si="17"/>
        <v>58296770.351896398</v>
      </c>
      <c r="E187" s="41">
        <f t="shared" si="18"/>
        <v>62205008.162722297</v>
      </c>
      <c r="F187" s="41">
        <f t="shared" si="19"/>
        <v>-1013931.5424763039</v>
      </c>
      <c r="G187" s="37">
        <f t="shared" si="20"/>
        <v>-1.7017784454332989E-2</v>
      </c>
      <c r="H187" s="41">
        <f>IF(MONTH(A187)=MONTH(A186),H186+F187,F187)</f>
        <v>-3638237.8108258992</v>
      </c>
      <c r="I187" s="37">
        <f>1+G187</f>
        <v>0.982982215545667</v>
      </c>
      <c r="J187" s="37">
        <f>PRODUCT($I$2:I187)-1</f>
        <v>1.1075131195633192E-2</v>
      </c>
      <c r="K187" s="37">
        <f>AVERAGE($G$2:G187)*252</f>
        <v>0.16121118170678309</v>
      </c>
      <c r="L187" s="37">
        <f>STDEV($G$2:G187)*252^0.5</f>
        <v>0.54015601184478579</v>
      </c>
      <c r="M187" s="37">
        <f>AVERAGE($G$110:$G187)*252</f>
        <v>0.3083286975956297</v>
      </c>
      <c r="N187" s="37">
        <f>STDEV($G$174:G187)*252^0.5</f>
        <v>0.6682816038923195</v>
      </c>
      <c r="O187" s="37">
        <f>AVERAGE('Daily P&amp;L breakdown'!B80/'Historical NAV'!B188)*252</f>
        <v>-2.8798940520061596</v>
      </c>
      <c r="P187" s="37">
        <f>STDEV(O$110:O187)*252^0.5/100</f>
        <v>0.83512621862457603</v>
      </c>
      <c r="Q187" s="37">
        <f>AVERAGE('Daily P&amp;L breakdown'!C79/'Historical NAV'!$B187)*252</f>
        <v>1.4307666839263713</v>
      </c>
      <c r="R187" s="37">
        <f>STDEV(Q$110:Q187)*252^0.5/100</f>
        <v>0.20768389335850734</v>
      </c>
      <c r="S187" s="37">
        <f>AVERAGE('Daily P&amp;L breakdown'!D79/'Historical NAV'!$B187)*252</f>
        <v>1.2002046010036631</v>
      </c>
      <c r="T187" s="37">
        <f>STDEV(S$110:S187)*252^0.5/100</f>
        <v>0.50596301720037462</v>
      </c>
      <c r="U187" s="37">
        <f>AVERAGE('Daily P&amp;L breakdown'!F79/'Historical NAV'!$B187)*252</f>
        <v>1.812480170036775</v>
      </c>
      <c r="V187" s="37">
        <f>STDEV(U$110:U187)*252^0.5/100</f>
        <v>0.13474976844561806</v>
      </c>
      <c r="W187" s="37">
        <f>AVERAGE('Daily P&amp;L breakdown'!F79/'Historical NAV'!$B187)*252</f>
        <v>1.812480170036775</v>
      </c>
      <c r="X187" s="37">
        <f>STDEV(W$110:W187)*252^0.5/100</f>
        <v>0.13474976844561806</v>
      </c>
      <c r="Y187" s="37">
        <f>AVERAGE('Daily P&amp;L breakdown'!G79/'Historical NAV'!$B187)*252</f>
        <v>6.5005769224001669E-2</v>
      </c>
      <c r="Z187" s="37">
        <f>STDEV(Y$110:Y187)*252^0.5/100</f>
        <v>0.10438849765182585</v>
      </c>
      <c r="AA187" s="37">
        <f>AVERAGE('Daily P&amp;L breakdown'!H79/'Historical NAV'!$B187)*252</f>
        <v>0.15313829335846885</v>
      </c>
      <c r="AB187" s="37">
        <f>STDEV(AA$110:AA187)*252^0.5/100</f>
        <v>3.6905547437122183E-2</v>
      </c>
    </row>
    <row r="188" spans="1:28" s="42" customFormat="1">
      <c r="A188" s="38">
        <v>45554</v>
      </c>
      <c r="B188" s="39">
        <v>62621199.177230798</v>
      </c>
      <c r="C188" s="40"/>
      <c r="D188" s="41">
        <f t="shared" si="17"/>
        <v>62621199.177230798</v>
      </c>
      <c r="E188" s="41">
        <f t="shared" si="18"/>
        <v>62205008.162722297</v>
      </c>
      <c r="F188" s="41">
        <f t="shared" si="19"/>
        <v>4324428.8253343999</v>
      </c>
      <c r="G188" s="37">
        <f t="shared" si="20"/>
        <v>7.417956087843082E-2</v>
      </c>
      <c r="H188" s="41">
        <f>IF(MONTH(A188)=MONTH(A187),H187+F188,F188)</f>
        <v>686191.0145085007</v>
      </c>
      <c r="I188" s="37">
        <f>1+G188</f>
        <v>1.0741795608784308</v>
      </c>
      <c r="J188" s="37">
        <f>PRODUCT($I$2:I188)-1</f>
        <v>8.6076240442827023E-2</v>
      </c>
      <c r="K188" s="37">
        <f>AVERAGE($G$2:G188)*252</f>
        <v>0.26031299004719904</v>
      </c>
      <c r="L188" s="37">
        <f>STDEV($G$2:G188)*252^0.5</f>
        <v>0.54542442164031069</v>
      </c>
      <c r="M188" s="37">
        <f>AVERAGE($G$110:$G188)*252</f>
        <v>0.54104921207371748</v>
      </c>
      <c r="N188" s="37">
        <f>STDEV($G$174:G188)*252^0.5</f>
        <v>0.71423947036477542</v>
      </c>
      <c r="O188" s="37">
        <f>AVERAGE('Daily P&amp;L breakdown'!B81/'Historical NAV'!B189)*252</f>
        <v>2.6148012911982903</v>
      </c>
      <c r="P188" s="37">
        <f>STDEV(O$110:O188)*252^0.5/100</f>
        <v>0.83065606132796421</v>
      </c>
      <c r="Q188" s="37">
        <f>AVERAGE('Daily P&amp;L breakdown'!C80/'Historical NAV'!$B188)*252</f>
        <v>-0.75899823740970107</v>
      </c>
      <c r="R188" s="37">
        <f>STDEV(Q$110:Q188)*252^0.5/100</f>
        <v>0.20678685060987731</v>
      </c>
      <c r="S188" s="37">
        <f>AVERAGE('Daily P&amp;L breakdown'!D80/'Historical NAV'!$B188)*252</f>
        <v>-2.3204542217204125</v>
      </c>
      <c r="T188" s="37">
        <f>STDEV(S$110:S188)*252^0.5/100</f>
        <v>0.50463093516198421</v>
      </c>
      <c r="U188" s="37">
        <f>AVERAGE('Daily P&amp;L breakdown'!F80/'Historical NAV'!$B188)*252</f>
        <v>0.12238639407574042</v>
      </c>
      <c r="V188" s="37">
        <f>STDEV(U$110:U188)*252^0.5/100</f>
        <v>0.13389490600524762</v>
      </c>
      <c r="W188" s="37">
        <f>AVERAGE('Daily P&amp;L breakdown'!F80/'Historical NAV'!$B188)*252</f>
        <v>0.12238639407574042</v>
      </c>
      <c r="X188" s="37">
        <f>STDEV(W$110:W188)*252^0.5/100</f>
        <v>0.13389490600524762</v>
      </c>
      <c r="Y188" s="37">
        <f>AVERAGE('Daily P&amp;L breakdown'!G80/'Historical NAV'!$B188)*252</f>
        <v>-2.0724611106966519E-2</v>
      </c>
      <c r="Z188" s="37">
        <f>STDEV(Y$110:Y188)*252^0.5/100</f>
        <v>0.1037269363632253</v>
      </c>
      <c r="AA188" s="37">
        <f>AVERAGE('Daily P&amp;L breakdown'!H80/'Historical NAV'!$B188)*252</f>
        <v>6.446726305215611E-2</v>
      </c>
      <c r="AB188" s="37">
        <f>STDEV(AA$110:AA188)*252^0.5/100</f>
        <v>3.6670352850181366E-2</v>
      </c>
    </row>
    <row r="189" spans="1:28" s="42" customFormat="1">
      <c r="A189" s="38">
        <v>45555</v>
      </c>
      <c r="B189" s="39">
        <v>62115518.523997501</v>
      </c>
      <c r="C189" s="40"/>
      <c r="D189" s="41">
        <f t="shared" si="17"/>
        <v>62115518.523997501</v>
      </c>
      <c r="E189" s="41">
        <f t="shared" si="18"/>
        <v>62205008.162722297</v>
      </c>
      <c r="F189" s="41">
        <f t="shared" si="19"/>
        <v>-505680.65323329717</v>
      </c>
      <c r="G189" s="37">
        <f t="shared" si="20"/>
        <v>-8.0752310699467363E-3</v>
      </c>
      <c r="H189" s="41">
        <f>IF(MONTH(A189)=MONTH(A188),H188+F189,F189)</f>
        <v>180510.36127520353</v>
      </c>
      <c r="I189" s="37">
        <f>1+G189</f>
        <v>0.99192476893005321</v>
      </c>
      <c r="J189" s="37">
        <f>PRODUCT($I$2:I189)-1</f>
        <v>7.7305923841672008E-2</v>
      </c>
      <c r="K189" s="37">
        <f>AVERAGE($G$2:G189)*252</f>
        <v>0.24810410058084914</v>
      </c>
      <c r="L189" s="37">
        <f>STDEV($G$2:G189)*252^0.5</f>
        <v>0.54406631683410556</v>
      </c>
      <c r="M189" s="37">
        <f>AVERAGE($G$110:$G189)*252</f>
        <v>0.50884911905246377</v>
      </c>
      <c r="N189" s="37">
        <f>STDEV($G$174:G189)*252^0.5</f>
        <v>0.69163740769504989</v>
      </c>
      <c r="O189" s="37">
        <f>AVERAGE('Daily P&amp;L breakdown'!B82/'Historical NAV'!B190)*252</f>
        <v>4.3708631477663493</v>
      </c>
      <c r="P189" s="37">
        <f>STDEV(O$110:O189)*252^0.5/100</f>
        <v>0.82826990988375104</v>
      </c>
      <c r="Q189" s="37">
        <f>AVERAGE('Daily P&amp;L breakdown'!C81/'Historical NAV'!$B189)*252</f>
        <v>-9.0367829060807051E-2</v>
      </c>
      <c r="R189" s="37">
        <f>STDEV(Q$110:Q189)*252^0.5/100</f>
        <v>0.20547827262608007</v>
      </c>
      <c r="S189" s="37">
        <f>AVERAGE('Daily P&amp;L breakdown'!D81/'Historical NAV'!$B189)*252</f>
        <v>0.74372139358625078</v>
      </c>
      <c r="T189" s="37">
        <f>STDEV(S$110:S189)*252^0.5/100</f>
        <v>0.50155229616182906</v>
      </c>
      <c r="U189" s="37">
        <f>AVERAGE('Daily P&amp;L breakdown'!F81/'Historical NAV'!$B189)*252</f>
        <v>3.5099698300959922E-2</v>
      </c>
      <c r="V189" s="37">
        <f>STDEV(U$110:U189)*252^0.5/100</f>
        <v>0.1330449035945255</v>
      </c>
      <c r="W189" s="37">
        <f>AVERAGE('Daily P&amp;L breakdown'!F81/'Historical NAV'!$B189)*252</f>
        <v>3.5099698300959922E-2</v>
      </c>
      <c r="X189" s="37">
        <f>STDEV(W$110:W189)*252^0.5/100</f>
        <v>0.1330449035945255</v>
      </c>
      <c r="Y189" s="37">
        <f>AVERAGE('Daily P&amp;L breakdown'!G81/'Historical NAV'!$B189)*252</f>
        <v>8.7021731902820643E-2</v>
      </c>
      <c r="Z189" s="37">
        <f>STDEV(Y$110:Y189)*252^0.5/100</f>
        <v>0.1030696407708783</v>
      </c>
      <c r="AA189" s="37">
        <f>AVERAGE('Daily P&amp;L breakdown'!H81/'Historical NAV'!$B189)*252</f>
        <v>0.12311619610879558</v>
      </c>
      <c r="AB189" s="37">
        <f>STDEV(AA$110:AA189)*252^0.5/100</f>
        <v>3.6443355458983612E-2</v>
      </c>
    </row>
    <row r="190" spans="1:28" s="42" customFormat="1">
      <c r="A190" s="38">
        <v>45558</v>
      </c>
      <c r="B190" s="39">
        <v>62521188.067773402</v>
      </c>
      <c r="C190" s="40"/>
      <c r="D190" s="41">
        <f t="shared" si="17"/>
        <v>62521188.067773402</v>
      </c>
      <c r="E190" s="41">
        <f t="shared" si="18"/>
        <v>62205008.162722297</v>
      </c>
      <c r="F190" s="41">
        <f t="shared" si="19"/>
        <v>405669.5437759012</v>
      </c>
      <c r="G190" s="37">
        <f t="shared" si="20"/>
        <v>6.5308887926159099E-3</v>
      </c>
      <c r="H190" s="41">
        <f>IF(MONTH(A190)=MONTH(A189),H189+F190,F190)</f>
        <v>586179.90505110472</v>
      </c>
      <c r="I190" s="37">
        <f>1+G190</f>
        <v>1.0065308887926159</v>
      </c>
      <c r="J190" s="37">
        <f>PRODUCT($I$2:I190)-1</f>
        <v>8.4341689025908329E-2</v>
      </c>
      <c r="K190" s="37">
        <f>AVERAGE($G$2:G190)*252</f>
        <v>0.25549923219544363</v>
      </c>
      <c r="L190" s="37">
        <f>STDEV($G$2:G190)*252^0.5</f>
        <v>0.54265519588235733</v>
      </c>
      <c r="M190" s="37">
        <f>AVERAGE($G$110:$G190)*252</f>
        <v>0.52288535185106566</v>
      </c>
      <c r="N190" s="37">
        <f>STDEV($G$174:G190)*252^0.5</f>
        <v>0.66980615471594718</v>
      </c>
      <c r="O190" s="37">
        <f>AVERAGE('Daily P&amp;L breakdown'!B83/'Historical NAV'!B191)*252</f>
        <v>-4.1145955955497922</v>
      </c>
      <c r="P190" s="37">
        <f>STDEV(O$110:O190)*252^0.5/100</f>
        <v>0.8271366857428708</v>
      </c>
      <c r="Q190" s="37">
        <f>AVERAGE('Daily P&amp;L breakdown'!C82/'Historical NAV'!$B190)*252</f>
        <v>0.22228017140261819</v>
      </c>
      <c r="R190" s="37">
        <f>STDEV(Q$110:Q190)*252^0.5/100</f>
        <v>0.20423318107717275</v>
      </c>
      <c r="S190" s="37">
        <f>AVERAGE('Daily P&amp;L breakdown'!D82/'Historical NAV'!$B190)*252</f>
        <v>3.5448636350248579</v>
      </c>
      <c r="T190" s="37">
        <f>STDEV(S$110:S190)*252^0.5/100</f>
        <v>0.50205584822547311</v>
      </c>
      <c r="U190" s="37">
        <f>AVERAGE('Daily P&amp;L breakdown'!F82/'Historical NAV'!$B190)*252</f>
        <v>0.18687109572094363</v>
      </c>
      <c r="V190" s="37">
        <f>STDEV(U$110:U190)*252^0.5/100</f>
        <v>0.13224171689418238</v>
      </c>
      <c r="W190" s="37">
        <f>AVERAGE('Daily P&amp;L breakdown'!F82/'Historical NAV'!$B190)*252</f>
        <v>0.18687109572094363</v>
      </c>
      <c r="X190" s="37">
        <f>STDEV(W$110:W190)*252^0.5/100</f>
        <v>0.13224171689418238</v>
      </c>
      <c r="Y190" s="37">
        <f>AVERAGE('Daily P&amp;L breakdown'!G82/'Historical NAV'!$B190)*252</f>
        <v>9.2704572307824602E-3</v>
      </c>
      <c r="Z190" s="37">
        <f>STDEV(Y$110:Y190)*252^0.5/100</f>
        <v>0.10242707716251165</v>
      </c>
      <c r="AA190" s="37">
        <f>AVERAGE('Daily P&amp;L breakdown'!H82/'Historical NAV'!$B190)*252</f>
        <v>8.008546469994042E-3</v>
      </c>
      <c r="AB190" s="37">
        <f>STDEV(AA$110:AA190)*252^0.5/100</f>
        <v>3.6241551521862009E-2</v>
      </c>
    </row>
    <row r="191" spans="1:28" s="42" customFormat="1">
      <c r="A191" s="38">
        <v>45559</v>
      </c>
      <c r="B191" s="39">
        <f>65022483.8254733</f>
        <v>65022483.825473301</v>
      </c>
      <c r="C191" s="40"/>
      <c r="D191" s="41">
        <f t="shared" si="17"/>
        <v>65022483.825473301</v>
      </c>
      <c r="E191" s="41">
        <f t="shared" si="18"/>
        <v>62205008.162722297</v>
      </c>
      <c r="F191" s="41">
        <f t="shared" si="19"/>
        <v>2501295.7576998994</v>
      </c>
      <c r="G191" s="37">
        <f t="shared" si="20"/>
        <v>4.0007169329355635E-2</v>
      </c>
      <c r="H191" s="41">
        <f>IF(MONTH(A191)=MONTH(A190),H190+F191,F191)</f>
        <v>3087475.6627510041</v>
      </c>
      <c r="I191" s="37">
        <f>1+G191</f>
        <v>1.0400071693293556</v>
      </c>
      <c r="J191" s="37">
        <f>PRODUCT($I$2:I191)-1</f>
        <v>0.12772313058964735</v>
      </c>
      <c r="K191" s="37">
        <f>AVERAGE($G$2:G191)*252</f>
        <v>0.30721663976808666</v>
      </c>
      <c r="L191" s="37">
        <f>STDEV($G$2:G191)*252^0.5</f>
        <v>0.54307755077902076</v>
      </c>
      <c r="M191" s="37">
        <f>AVERAGE($G$110:$G191)*252</f>
        <v>0.63945756306016999</v>
      </c>
      <c r="N191" s="37">
        <f>STDEV($G$174:G191)*252^0.5</f>
        <v>0.66417049088635083</v>
      </c>
      <c r="O191" s="37">
        <f>AVERAGE('Daily P&amp;L breakdown'!B84/'Historical NAV'!B192)*252</f>
        <v>5.9418209671768745</v>
      </c>
      <c r="P191" s="37">
        <f>STDEV(O$110:O191)*252^0.5/100</f>
        <v>0.82759581950052175</v>
      </c>
      <c r="Q191" s="37">
        <f>AVERAGE('Daily P&amp;L breakdown'!C83/'Historical NAV'!$B191)*252</f>
        <v>0.31725789582831032</v>
      </c>
      <c r="R191" s="37">
        <f>STDEV(Q$110:Q191)*252^0.5/100</f>
        <v>0.2030510656938668</v>
      </c>
      <c r="S191" s="37">
        <f>AVERAGE('Daily P&amp;L breakdown'!D83/'Historical NAV'!$B191)*252</f>
        <v>-3.7224194733880296</v>
      </c>
      <c r="T191" s="37">
        <f>STDEV(S$110:S191)*252^0.5/100</f>
        <v>0.50357252672737585</v>
      </c>
      <c r="U191" s="37">
        <f>AVERAGE('Daily P&amp;L breakdown'!F83/'Historical NAV'!$B191)*252</f>
        <v>-0.74121158535501674</v>
      </c>
      <c r="V191" s="37">
        <f>STDEV(U$110:U191)*252^0.5/100</f>
        <v>0.13211044917837333</v>
      </c>
      <c r="W191" s="37">
        <f>AVERAGE('Daily P&amp;L breakdown'!F83/'Historical NAV'!$B191)*252</f>
        <v>-0.74121158535501674</v>
      </c>
      <c r="X191" s="37">
        <f>STDEV(W$110:W191)*252^0.5/100</f>
        <v>0.13211044917837333</v>
      </c>
      <c r="Y191" s="37">
        <f>AVERAGE('Daily P&amp;L breakdown'!G83/'Historical NAV'!$B191)*252</f>
        <v>-0.12987774540676014</v>
      </c>
      <c r="Z191" s="37">
        <f>STDEV(Y$110:Y191)*252^0.5/100</f>
        <v>0.10184593104043468</v>
      </c>
      <c r="AA191" s="37">
        <f>AVERAGE('Daily P&amp;L breakdown'!H83/'Historical NAV'!$B191)*252</f>
        <v>-0.52614535876276913</v>
      </c>
      <c r="AB191" s="37">
        <f>STDEV(AA$110:AA191)*252^0.5/100</f>
        <v>3.7581152399094916E-2</v>
      </c>
    </row>
    <row r="192" spans="1:28" s="42" customFormat="1">
      <c r="A192" s="38">
        <v>45560</v>
      </c>
      <c r="B192" s="39">
        <v>65068145.0645753</v>
      </c>
      <c r="C192" s="40"/>
      <c r="D192" s="41">
        <f t="shared" si="17"/>
        <v>65068145.0645753</v>
      </c>
      <c r="E192" s="41">
        <f t="shared" si="18"/>
        <v>62205008.162722297</v>
      </c>
      <c r="F192" s="41">
        <f t="shared" si="19"/>
        <v>45661.239101998508</v>
      </c>
      <c r="G192" s="37">
        <f t="shared" si="20"/>
        <v>7.0223769403453945E-4</v>
      </c>
      <c r="H192" s="41">
        <f>IF(MONTH(A192)=MONTH(A191),H191+F192,F192)</f>
        <v>3133136.9018530026</v>
      </c>
      <c r="I192" s="37">
        <f>1+G192</f>
        <v>1.0007022376940344</v>
      </c>
      <c r="J192" s="37">
        <f>PRODUCT($I$2:I192)-1</f>
        <v>0.12851506028038195</v>
      </c>
      <c r="K192" s="37">
        <f>AVERAGE($G$2:G192)*252</f>
        <v>0.30653468824519986</v>
      </c>
      <c r="L192" s="37">
        <f>STDEV($G$2:G192)*252^0.5</f>
        <v>0.54164683928441804</v>
      </c>
      <c r="M192" s="37">
        <f>AVERAGE($G$110:$G192)*252</f>
        <v>0.63388535023892334</v>
      </c>
      <c r="N192" s="37">
        <f>STDEV($G$174:G192)*252^0.5</f>
        <v>0.64567779693201854</v>
      </c>
      <c r="O192" s="37">
        <f>AVERAGE('Daily P&amp;L breakdown'!B85/'Historical NAV'!B193)*252</f>
        <v>-2.2012166181480461</v>
      </c>
      <c r="P192" s="37">
        <f>STDEV(O$110:O192)*252^0.5/100</f>
        <v>0.82391497682710479</v>
      </c>
      <c r="Q192" s="37">
        <f>AVERAGE('Daily P&amp;L breakdown'!C84/'Historical NAV'!$B192)*252</f>
        <v>0.26198394964359761</v>
      </c>
      <c r="R192" s="37">
        <f>STDEV(Q$110:Q192)*252^0.5/100</f>
        <v>0.20186432492988363</v>
      </c>
      <c r="S192" s="37">
        <f>AVERAGE('Daily P&amp;L breakdown'!D84/'Historical NAV'!$B192)*252</f>
        <v>4.1890394713033778</v>
      </c>
      <c r="T192" s="37">
        <f>STDEV(S$110:S192)*252^0.5/100</f>
        <v>0.50550270623731819</v>
      </c>
      <c r="U192" s="37">
        <f>AVERAGE('Daily P&amp;L breakdown'!F84/'Historical NAV'!$B192)*252</f>
        <v>0.92373533409242736</v>
      </c>
      <c r="V192" s="37">
        <f>STDEV(U$110:U192)*252^0.5/100</f>
        <v>0.13224897356592186</v>
      </c>
      <c r="W192" s="37">
        <f>AVERAGE('Daily P&amp;L breakdown'!F84/'Historical NAV'!$B192)*252</f>
        <v>0.92373533409242736</v>
      </c>
      <c r="X192" s="37">
        <f>STDEV(W$110:W192)*252^0.5/100</f>
        <v>0.13224897356592186</v>
      </c>
      <c r="Y192" s="37">
        <f>AVERAGE('Daily P&amp;L breakdown'!G84/'Historical NAV'!$B192)*252</f>
        <v>0.84060487579164411</v>
      </c>
      <c r="Z192" s="37">
        <f>STDEV(Y$110:Y192)*252^0.5/100</f>
        <v>0.10214351880198276</v>
      </c>
      <c r="AA192" s="37">
        <f>AVERAGE('Daily P&amp;L breakdown'!H84/'Historical NAV'!$B192)*252</f>
        <v>3.975695076957677E-2</v>
      </c>
      <c r="AB192" s="37">
        <f>STDEV(AA$110:AA192)*252^0.5/100</f>
        <v>3.7357365840022194E-2</v>
      </c>
    </row>
    <row r="193" spans="1:28" s="42" customFormat="1">
      <c r="A193" s="38">
        <v>45561</v>
      </c>
      <c r="B193" s="39">
        <v>66938914.518993497</v>
      </c>
      <c r="C193" s="40"/>
      <c r="D193" s="41">
        <f t="shared" si="17"/>
        <v>66938914.518993497</v>
      </c>
      <c r="E193" s="41">
        <f t="shared" si="18"/>
        <v>62205008.162722297</v>
      </c>
      <c r="F193" s="41">
        <f t="shared" si="19"/>
        <v>1870769.4544181973</v>
      </c>
      <c r="G193" s="37">
        <f t="shared" si="20"/>
        <v>2.8750926471956401E-2</v>
      </c>
      <c r="H193" s="41">
        <f>IF(MONTH(A193)=MONTH(A192),H192+F193,F193)</f>
        <v>5003906.3562711999</v>
      </c>
      <c r="I193" s="37">
        <f>1+G193</f>
        <v>1.0287509264719563</v>
      </c>
      <c r="J193" s="37">
        <f>PRODUCT($I$2:I193)-1</f>
        <v>0.16096091380099864</v>
      </c>
      <c r="K193" s="37">
        <f>AVERAGE($G$2:G193)*252</f>
        <v>0.34267374440503223</v>
      </c>
      <c r="L193" s="37">
        <f>STDEV($G$2:G193)*252^0.5</f>
        <v>0.5411472464067798</v>
      </c>
      <c r="M193" s="37">
        <f>AVERAGE($G$110:$G193)*252</f>
        <v>0.71259187548528158</v>
      </c>
      <c r="N193" s="37">
        <f>STDEV($G$174:G193)*252^0.5</f>
        <v>0.63404512107720856</v>
      </c>
      <c r="O193" s="37">
        <f>AVERAGE('Daily P&amp;L breakdown'!B86/'Historical NAV'!B194)*252</f>
        <v>0.61921232336140453</v>
      </c>
      <c r="P193" s="37">
        <f>STDEV(O$110:O193)*252^0.5/100</f>
        <v>0.81893909417922572</v>
      </c>
      <c r="Q193" s="37">
        <f>AVERAGE('Daily P&amp;L breakdown'!C85/'Historical NAV'!$B193)*252</f>
        <v>0.61600750021573569</v>
      </c>
      <c r="R193" s="37">
        <f>STDEV(Q$110:Q193)*252^0.5/100</f>
        <v>0.20093324491377784</v>
      </c>
      <c r="S193" s="37">
        <f>AVERAGE('Daily P&amp;L breakdown'!D85/'Historical NAV'!$B193)*252</f>
        <v>-2.5075215994483058</v>
      </c>
      <c r="T193" s="37">
        <f>STDEV(S$110:S193)*252^0.5/100</f>
        <v>0.50457404178612375</v>
      </c>
      <c r="U193" s="37">
        <f>AVERAGE('Daily P&amp;L breakdown'!F85/'Historical NAV'!$B193)*252</f>
        <v>0.34475137826520869</v>
      </c>
      <c r="V193" s="37">
        <f>STDEV(U$110:U193)*252^0.5/100</f>
        <v>0.13156416809551141</v>
      </c>
      <c r="W193" s="37">
        <f>AVERAGE('Daily P&amp;L breakdown'!F85/'Historical NAV'!$B193)*252</f>
        <v>0.34475137826520869</v>
      </c>
      <c r="X193" s="37">
        <f>STDEV(W$110:W193)*252^0.5/100</f>
        <v>0.13156416809551141</v>
      </c>
      <c r="Y193" s="37">
        <f>AVERAGE('Daily P&amp;L breakdown'!G85/'Historical NAV'!$B193)*252</f>
        <v>-0.45279043166139071</v>
      </c>
      <c r="Z193" s="37">
        <f>STDEV(Y$110:Y193)*252^0.5/100</f>
        <v>0.10192144042027466</v>
      </c>
      <c r="AA193" s="37">
        <f>AVERAGE('Daily P&amp;L breakdown'!H85/'Historical NAV'!$B193)*252</f>
        <v>0.2840524633037611</v>
      </c>
      <c r="AB193" s="37">
        <f>STDEV(AA$110:AA193)*252^0.5/100</f>
        <v>3.7302863623659983E-2</v>
      </c>
    </row>
    <row r="194" spans="1:28" s="42" customFormat="1">
      <c r="A194" s="38">
        <v>45562</v>
      </c>
      <c r="B194" s="39">
        <v>65600574.063981697</v>
      </c>
      <c r="C194" s="40"/>
      <c r="D194" s="41">
        <f t="shared" si="17"/>
        <v>65600574.063981697</v>
      </c>
      <c r="E194" s="41">
        <f t="shared" si="18"/>
        <v>62205008.162722297</v>
      </c>
      <c r="F194" s="41">
        <f t="shared" si="19"/>
        <v>-1338340.4550117999</v>
      </c>
      <c r="G194" s="37">
        <f t="shared" si="20"/>
        <v>-1.9993459180340522E-2</v>
      </c>
      <c r="H194" s="41">
        <f>IF(MONTH(A194)=MONTH(A193),H193+F194,F194)</f>
        <v>3665565.9012594</v>
      </c>
      <c r="I194" s="37">
        <f>1+G194</f>
        <v>0.98000654081965943</v>
      </c>
      <c r="J194" s="37">
        <f>PRODUCT($I$2:I194)-1</f>
        <v>0.13774928916094753</v>
      </c>
      <c r="K194" s="37">
        <f>AVERAGE($G$2:G194)*252</f>
        <v>0.3147927834835253</v>
      </c>
      <c r="L194" s="37">
        <f>STDEV($G$2:G194)*252^0.5</f>
        <v>0.54028740686861565</v>
      </c>
      <c r="M194" s="37">
        <f>AVERAGE($G$110:$G194)*252</f>
        <v>0.64493371561550406</v>
      </c>
      <c r="N194" s="37">
        <f>STDEV($G$174:G194)*252^0.5</f>
        <v>0.62465204970590582</v>
      </c>
      <c r="O194" s="37">
        <f>AVERAGE('Daily P&amp;L breakdown'!B87/'Historical NAV'!B195)*252</f>
        <v>-2.7659313251586495</v>
      </c>
      <c r="P194" s="37">
        <f>STDEV(O$110:O194)*252^0.5/100</f>
        <v>0.81599429255870914</v>
      </c>
      <c r="Q194" s="37">
        <f>AVERAGE('Daily P&amp;L breakdown'!C86/'Historical NAV'!$B194)*252</f>
        <v>0.97623123629282682</v>
      </c>
      <c r="R194" s="37">
        <f>STDEV(Q$110:Q194)*252^0.5/100</f>
        <v>0.20043708668419721</v>
      </c>
      <c r="S194" s="37">
        <f>AVERAGE('Daily P&amp;L breakdown'!D86/'Historical NAV'!$B194)*252</f>
        <v>1.3602329283425172</v>
      </c>
      <c r="T194" s="37">
        <f>STDEV(S$110:S194)*252^0.5/100</f>
        <v>0.50200733006052101</v>
      </c>
      <c r="U194" s="37">
        <f>AVERAGE('Daily P&amp;L breakdown'!F86/'Historical NAV'!$B194)*252</f>
        <v>-4.3642868082338082E-3</v>
      </c>
      <c r="V194" s="37">
        <f>STDEV(U$110:U194)*252^0.5/100</f>
        <v>0.13078020036773569</v>
      </c>
      <c r="W194" s="37">
        <f>AVERAGE('Daily P&amp;L breakdown'!F86/'Historical NAV'!$B194)*252</f>
        <v>-4.3642868082338082E-3</v>
      </c>
      <c r="X194" s="37">
        <f>STDEV(W$110:W194)*252^0.5/100</f>
        <v>0.13078020036773569</v>
      </c>
      <c r="Y194" s="37">
        <f>AVERAGE('Daily P&amp;L breakdown'!G86/'Historical NAV'!$B194)*252</f>
        <v>0.17718594945012742</v>
      </c>
      <c r="Z194" s="37">
        <f>STDEV(Y$110:Y194)*252^0.5/100</f>
        <v>0.10133349359071066</v>
      </c>
      <c r="AA194" s="37">
        <f>AVERAGE('Daily P&amp;L breakdown'!H86/'Historical NAV'!$B194)*252</f>
        <v>8.1205713151295295E-2</v>
      </c>
      <c r="AB194" s="37">
        <f>STDEV(AA$110:AA194)*252^0.5/100</f>
        <v>3.7080160620057451E-2</v>
      </c>
    </row>
    <row r="195" spans="1:28" s="4" customFormat="1">
      <c r="A195" s="13">
        <v>45565</v>
      </c>
      <c r="B195" s="25">
        <v>65466153.520501398</v>
      </c>
      <c r="C195" s="24"/>
      <c r="D195" s="34">
        <f t="shared" si="17"/>
        <v>65466153.520501398</v>
      </c>
      <c r="E195" s="34">
        <f t="shared" si="18"/>
        <v>62205008.162722297</v>
      </c>
      <c r="F195" s="34">
        <f t="shared" si="19"/>
        <v>-134420.54348029941</v>
      </c>
      <c r="G195" s="35">
        <f t="shared" si="20"/>
        <v>-2.0490757192032508E-3</v>
      </c>
      <c r="H195" s="34">
        <f>IF(MONTH(A195)=MONTH(A194),H194+F195,F195)</f>
        <v>3531145.3577791005</v>
      </c>
      <c r="I195" s="35">
        <f>1+G195</f>
        <v>0.99795092428079679</v>
      </c>
      <c r="J195" s="35">
        <f>PRODUCT($I$2:I195)-1</f>
        <v>0.13541795471798723</v>
      </c>
      <c r="K195" s="35">
        <f>AVERAGE($G$2:G195)*252</f>
        <v>0.31050845428392343</v>
      </c>
      <c r="L195" s="35">
        <f>STDEV($G$2:G195)*252^0.5</f>
        <v>0.53889899172307565</v>
      </c>
      <c r="M195" s="35">
        <f>AVERAGE($G$110:$G195)*252</f>
        <v>0.6314302179776583</v>
      </c>
      <c r="N195" s="35">
        <f>STDEV($G$174:G195)*252^0.5</f>
        <v>0.61006728828974266</v>
      </c>
      <c r="O195" s="35">
        <f>AVERAGE('Daily P&amp;L breakdown'!B88/'Historical NAV'!B196)*252</f>
        <v>0.21099079647707739</v>
      </c>
      <c r="P195" s="35">
        <f>STDEV(O$110:O195)*252^0.5/100</f>
        <v>0.8111918040479934</v>
      </c>
      <c r="Q195" s="35">
        <f>AVERAGE('Daily P&amp;L breakdown'!C87/'Historical NAV'!$B195)*252</f>
        <v>-0.62968037654893949</v>
      </c>
      <c r="R195" s="35">
        <f>STDEV(Q$110:Q195)*252^0.5/100</f>
        <v>0.19955828420530874</v>
      </c>
      <c r="S195" s="35">
        <f>AVERAGE('Daily P&amp;L breakdown'!D87/'Historical NAV'!$B195)*252</f>
        <v>-1.9133243556271284</v>
      </c>
      <c r="T195" s="35">
        <f>STDEV(S$110:S195)*252^0.5/100</f>
        <v>0.50028956207394748</v>
      </c>
      <c r="U195" s="35">
        <f>AVERAGE('Daily P&amp;L breakdown'!F87/'Historical NAV'!$B195)*252</f>
        <v>-0.73160675836867428</v>
      </c>
      <c r="V195" s="35">
        <f>STDEV(U$110:U195)*252^0.5/100</f>
        <v>0.13066331838168721</v>
      </c>
      <c r="W195" s="35">
        <f>AVERAGE('Daily P&amp;L breakdown'!F87/'Historical NAV'!$B195)*252</f>
        <v>-0.73160675836867428</v>
      </c>
      <c r="X195" s="35">
        <f>STDEV(W$110:W195)*252^0.5/100</f>
        <v>0.13066331838168721</v>
      </c>
      <c r="Y195" s="35">
        <f>AVERAGE('Daily P&amp;L breakdown'!G87/'Historical NAV'!$B195)*252</f>
        <v>-0.69811219297751659</v>
      </c>
      <c r="Z195" s="35">
        <f>STDEV(Y$110:Y195)*252^0.5/100</f>
        <v>0.10156828227805371</v>
      </c>
      <c r="AA195" s="35">
        <f>AVERAGE('Daily P&amp;L breakdown'!H87/'Historical NAV'!$B195)*252</f>
        <v>1.2904412961049277E-2</v>
      </c>
      <c r="AB195" s="35">
        <f>STDEV(AA$110:AA195)*252^0.5/100</f>
        <v>3.6879500025646238E-2</v>
      </c>
    </row>
    <row r="196" spans="1:28" s="42" customFormat="1">
      <c r="A196" s="38">
        <v>45566</v>
      </c>
      <c r="B196" s="39">
        <v>63233929.359802604</v>
      </c>
      <c r="C196" s="40"/>
      <c r="D196" s="41">
        <f t="shared" si="17"/>
        <v>63233929.359802604</v>
      </c>
      <c r="E196" s="41">
        <f t="shared" si="18"/>
        <v>65466153.520501398</v>
      </c>
      <c r="F196" s="41">
        <f t="shared" si="19"/>
        <v>-2232224.1606987938</v>
      </c>
      <c r="G196" s="37">
        <f t="shared" si="20"/>
        <v>-3.4097377662485544E-2</v>
      </c>
      <c r="H196" s="41">
        <f>IF(MONTH(A196)=MONTH(A195),H195+F196,F196)</f>
        <v>-2232224.1606987938</v>
      </c>
      <c r="I196" s="37">
        <f>1+G196</f>
        <v>0.96590262233751445</v>
      </c>
      <c r="J196" s="37">
        <f>PRODUCT($I$2:I196)-1</f>
        <v>9.6703179911201032E-2</v>
      </c>
      <c r="K196" s="37">
        <f>AVERAGE($G$2:G196)*252</f>
        <v>0.26485179979556306</v>
      </c>
      <c r="L196" s="37">
        <f>STDEV($G$2:G196)*252^0.5</f>
        <v>0.53900666305329259</v>
      </c>
      <c r="M196" s="37">
        <f>AVERAGE($G$110:$G196)*252</f>
        <v>0.52540758132335941</v>
      </c>
      <c r="N196" s="37">
        <f>STDEV($G$189:G196)*252^0.5</f>
        <v>0.38347361523177431</v>
      </c>
      <c r="O196" s="37">
        <f>AVERAGE('Daily P&amp;L breakdown'!B89/'Historical NAV'!B197)*252</f>
        <v>3.9644733646799488</v>
      </c>
      <c r="P196" s="37">
        <f>STDEV(O$110:O196)*252^0.5/100</f>
        <v>0.80866138879411853</v>
      </c>
      <c r="Q196" s="37">
        <f>AVERAGE('Daily P&amp;L breakdown'!C88/'Historical NAV'!$B196)*252</f>
        <v>-0.15068799071115868</v>
      </c>
      <c r="R196" s="37">
        <f>STDEV(Q$110:Q196)*252^0.5/100</f>
        <v>0.19841254282954501</v>
      </c>
      <c r="S196" s="37">
        <f>AVERAGE('Daily P&amp;L breakdown'!D88/'Historical NAV'!$B196)*252</f>
        <v>-4.3886860868781268</v>
      </c>
      <c r="T196" s="37">
        <f>STDEV(S$110:S196)*252^0.5/100</f>
        <v>0.50326320422957738</v>
      </c>
      <c r="U196" s="37">
        <f>AVERAGE('Daily P&amp;L breakdown'!F88/'Historical NAV'!$B196)*252</f>
        <v>0.4550488487955926</v>
      </c>
      <c r="V196" s="37">
        <f>STDEV(U$110:U196)*252^0.5/100</f>
        <v>0.13010968675191625</v>
      </c>
      <c r="W196" s="37">
        <f>AVERAGE('Daily P&amp;L breakdown'!F88/'Historical NAV'!$B196)*252</f>
        <v>0.4550488487955926</v>
      </c>
      <c r="X196" s="37">
        <f>STDEV(W$110:W196)*252^0.5/100</f>
        <v>0.13010968675191625</v>
      </c>
      <c r="Y196" s="37">
        <f>AVERAGE('Daily P&amp;L breakdown'!G88/'Historical NAV'!$B196)*252</f>
        <v>-0.49027951155140392</v>
      </c>
      <c r="Z196" s="37">
        <f>STDEV(Y$110:Y196)*252^0.5/100</f>
        <v>0.10139579438561734</v>
      </c>
      <c r="AA196" s="37">
        <f>AVERAGE('Daily P&amp;L breakdown'!H88/'Historical NAV'!$B196)*252</f>
        <v>-3.6196795346629573E-3</v>
      </c>
      <c r="AB196" s="37">
        <f>STDEV(AA$110:AA196)*252^0.5/100</f>
        <v>3.6691814192153838E-2</v>
      </c>
    </row>
    <row r="197" spans="1:28" s="42" customFormat="1">
      <c r="A197" s="38">
        <v>45567</v>
      </c>
      <c r="B197" s="39">
        <v>64994249.600867599</v>
      </c>
      <c r="C197" s="40"/>
      <c r="D197" s="41">
        <f t="shared" si="17"/>
        <v>64994249.600867599</v>
      </c>
      <c r="E197" s="41">
        <f t="shared" si="18"/>
        <v>65466153.520501398</v>
      </c>
      <c r="F197" s="41">
        <f t="shared" si="19"/>
        <v>1760320.2410649955</v>
      </c>
      <c r="G197" s="37">
        <f t="shared" si="20"/>
        <v>2.7838223227418468E-2</v>
      </c>
      <c r="H197" s="41">
        <f>IF(MONTH(A197)=MONTH(A196),H196+F197,F197)</f>
        <v>-471903.9196337983</v>
      </c>
      <c r="I197" s="37">
        <f>1+G197</f>
        <v>1.0278382232274184</v>
      </c>
      <c r="J197" s="37">
        <f>PRODUCT($I$2:I197)-1</f>
        <v>0.12723344784778856</v>
      </c>
      <c r="K197" s="37">
        <f>AVERAGE($G$2:G197)*252</f>
        <v>0.29929251639512366</v>
      </c>
      <c r="L197" s="37">
        <f>STDEV($G$2:G197)*252^0.5</f>
        <v>0.53848014437847924</v>
      </c>
      <c r="M197" s="37">
        <f>AVERAGE($G$110:$G197)*252</f>
        <v>0.59915558895956489</v>
      </c>
      <c r="N197" s="37">
        <f>STDEV($G$189:G197)*252^0.5</f>
        <v>0.38488371455326659</v>
      </c>
      <c r="O197" s="37">
        <f>AVERAGE('Daily P&amp;L breakdown'!B90/'Historical NAV'!B198)*252</f>
        <v>0</v>
      </c>
      <c r="P197" s="37">
        <f>STDEV(O$110:O197)*252^0.5/100</f>
        <v>0.80404545822851636</v>
      </c>
      <c r="Q197" s="37">
        <f>AVERAGE('Daily P&amp;L breakdown'!C89/'Historical NAV'!$B197)*252</f>
        <v>0.96377862325783092</v>
      </c>
      <c r="R197" s="37">
        <f>STDEV(Q$110:Q197)*252^0.5/100</f>
        <v>0.19793643390884949</v>
      </c>
      <c r="S197" s="37">
        <f>AVERAGE('Daily P&amp;L breakdown'!D89/'Historical NAV'!$B197)*252</f>
        <v>1.6624418108299486</v>
      </c>
      <c r="T197" s="37">
        <f>STDEV(S$110:S197)*252^0.5/100</f>
        <v>0.50108712435700442</v>
      </c>
      <c r="U197" s="37">
        <f>AVERAGE('Daily P&amp;L breakdown'!F89/'Historical NAV'!$B197)*252</f>
        <v>-0.51733330081483331</v>
      </c>
      <c r="V197" s="37">
        <f>STDEV(U$110:U197)*252^0.5/100</f>
        <v>0.12968808901110937</v>
      </c>
      <c r="W197" s="37">
        <f>AVERAGE('Daily P&amp;L breakdown'!F89/'Historical NAV'!$B197)*252</f>
        <v>-0.51733330081483331</v>
      </c>
      <c r="X197" s="37">
        <f>STDEV(W$110:W197)*252^0.5/100</f>
        <v>0.12968808901110937</v>
      </c>
      <c r="Y197" s="37">
        <f>AVERAGE('Daily P&amp;L breakdown'!G89/'Historical NAV'!$B197)*252</f>
        <v>1.2529191505414805</v>
      </c>
      <c r="Z197" s="37">
        <f>STDEV(Y$110:Y197)*252^0.5/100</f>
        <v>0.10286268825676308</v>
      </c>
      <c r="AA197" s="37">
        <f>AVERAGE('Daily P&amp;L breakdown'!H89/'Historical NAV'!$B197)*252</f>
        <v>0.50859716117960607</v>
      </c>
      <c r="AB197" s="37">
        <f>STDEV(AA$110:AA197)*252^0.5/100</f>
        <v>3.7198762410294461E-2</v>
      </c>
    </row>
    <row r="198" spans="1:28" s="42" customFormat="1">
      <c r="A198" s="38">
        <v>45568</v>
      </c>
      <c r="B198" s="39">
        <v>65768492.211809203</v>
      </c>
      <c r="C198" s="40"/>
      <c r="D198" s="41">
        <f t="shared" si="17"/>
        <v>65768492.211809203</v>
      </c>
      <c r="E198" s="41">
        <f t="shared" si="18"/>
        <v>65466153.520501398</v>
      </c>
      <c r="F198" s="41">
        <f t="shared" si="19"/>
        <v>774242.61094160378</v>
      </c>
      <c r="G198" s="37">
        <f t="shared" si="20"/>
        <v>1.1912478653054077E-2</v>
      </c>
      <c r="H198" s="41">
        <f>IF(MONTH(A198)=MONTH(A197),H197+F198,F198)</f>
        <v>302338.69130780548</v>
      </c>
      <c r="I198" s="37">
        <f>1+G198</f>
        <v>1.011912478653054</v>
      </c>
      <c r="J198" s="37">
        <f>PRODUCT($I$2:I198)-1</f>
        <v>0.14066159223228381</v>
      </c>
      <c r="K198" s="37">
        <f>AVERAGE($G$2:G198)*252</f>
        <v>0.31301156260920748</v>
      </c>
      <c r="L198" s="37">
        <f>STDEV($G$2:G198)*252^0.5</f>
        <v>0.53724166618024527</v>
      </c>
      <c r="M198" s="37">
        <f>AVERAGE($G$110:$G198)*252</f>
        <v>0.62615321852821726</v>
      </c>
      <c r="N198" s="37">
        <f>STDEV($G$189:G198)*252^0.5</f>
        <v>0.36482543207323681</v>
      </c>
      <c r="O198" s="37">
        <f>AVERAGE('Daily P&amp;L breakdown'!B91/'Historical NAV'!B199)*252</f>
        <v>-15.40984445414213</v>
      </c>
      <c r="P198" s="37">
        <f>STDEV(O$110:O198)*252^0.5/100</f>
        <v>0.84308080038467481</v>
      </c>
      <c r="Q198" s="37">
        <f>AVERAGE('Daily P&amp;L breakdown'!C90/'Historical NAV'!$B198)*252</f>
        <v>-1.0069108658706514</v>
      </c>
      <c r="R198" s="37">
        <f>STDEV(Q$110:Q198)*252^0.5/100</f>
        <v>0.19755821793508599</v>
      </c>
      <c r="S198" s="37">
        <f>AVERAGE('Daily P&amp;L breakdown'!D90/'Historical NAV'!$B198)*252</f>
        <v>-9.9622171341546151E-3</v>
      </c>
      <c r="T198" s="37">
        <f>STDEV(S$110:S198)*252^0.5/100</f>
        <v>0.49823466840346986</v>
      </c>
      <c r="U198" s="37">
        <f>AVERAGE('Daily P&amp;L breakdown'!F90/'Historical NAV'!$B198)*252</f>
        <v>-0.12219260879690659</v>
      </c>
      <c r="V198" s="37">
        <f>STDEV(U$110:U198)*252^0.5/100</f>
        <v>0.12897177161348231</v>
      </c>
      <c r="W198" s="37">
        <f>AVERAGE('Daily P&amp;L breakdown'!F90/'Historical NAV'!$B198)*252</f>
        <v>-0.12219260879690659</v>
      </c>
      <c r="X198" s="37">
        <f>STDEV(W$110:W198)*252^0.5/100</f>
        <v>0.12897177161348231</v>
      </c>
      <c r="Y198" s="37">
        <f>AVERAGE('Daily P&amp;L breakdown'!G90/'Historical NAV'!$B198)*252</f>
        <v>0</v>
      </c>
      <c r="Z198" s="37">
        <f>STDEV(Y$110:Y198)*252^0.5/100</f>
        <v>0.10228135088066313</v>
      </c>
      <c r="AA198" s="37">
        <f>AVERAGE('Daily P&amp;L breakdown'!H90/'Historical NAV'!$B198)*252</f>
        <v>2.9460613355099748E-2</v>
      </c>
      <c r="AB198" s="37">
        <f>STDEV(AA$110:AA198)*252^0.5/100</f>
        <v>3.6997996673689498E-2</v>
      </c>
    </row>
    <row r="199" spans="1:28" s="42" customFormat="1">
      <c r="A199" s="38">
        <v>45569</v>
      </c>
      <c r="B199" s="39">
        <v>68053355.274336606</v>
      </c>
      <c r="C199" s="40"/>
      <c r="D199" s="41">
        <f t="shared" si="17"/>
        <v>68053355.274336606</v>
      </c>
      <c r="E199" s="41">
        <f t="shared" si="18"/>
        <v>65466153.520501398</v>
      </c>
      <c r="F199" s="41">
        <f t="shared" si="19"/>
        <v>2284863.0625274032</v>
      </c>
      <c r="G199" s="37">
        <f t="shared" si="20"/>
        <v>3.4740998093265391E-2</v>
      </c>
      <c r="H199" s="41">
        <f>IF(MONTH(A199)=MONTH(A198),H198+F199,F199)</f>
        <v>2587201.7538352087</v>
      </c>
      <c r="I199" s="37">
        <f>1+G199</f>
        <v>1.0347409980932654</v>
      </c>
      <c r="J199" s="37">
        <f>PRODUCT($I$2:I199)-1</f>
        <v>0.1802893144330866</v>
      </c>
      <c r="K199" s="37">
        <f>AVERAGE($G$2:G199)*252</f>
        <v>0.35564651188644825</v>
      </c>
      <c r="L199" s="37">
        <f>STDEV($G$2:G199)*252^0.5</f>
        <v>0.53720732633174295</v>
      </c>
      <c r="M199" s="37">
        <f>AVERAGE($G$110:$G199)*252</f>
        <v>0.71647075520571346</v>
      </c>
      <c r="N199" s="37">
        <f>STDEV($G$189:G199)*252^0.5</f>
        <v>0.37395725416182485</v>
      </c>
      <c r="O199" s="37">
        <f>AVERAGE('Daily P&amp;L breakdown'!B92/'Historical NAV'!B200)*252</f>
        <v>-0.96255122709944951</v>
      </c>
      <c r="P199" s="37">
        <f>STDEV(O$110:O199)*252^0.5/100</f>
        <v>0.83860487289856178</v>
      </c>
      <c r="Q199" s="37">
        <f>AVERAGE('Daily P&amp;L breakdown'!C91/'Historical NAV'!$B199)*252</f>
        <v>-0.15130596747935843</v>
      </c>
      <c r="R199" s="37">
        <f>STDEV(Q$110:Q199)*252^0.5/100</f>
        <v>0.19646226522131194</v>
      </c>
      <c r="S199" s="37">
        <f>AVERAGE('Daily P&amp;L breakdown'!D91/'Historical NAV'!$B199)*252</f>
        <v>-8.5371443553069319</v>
      </c>
      <c r="T199" s="37">
        <f>STDEV(S$110:S199)*252^0.5/100</f>
        <v>0.51601993701006266</v>
      </c>
      <c r="U199" s="37">
        <f>AVERAGE('Daily P&amp;L breakdown'!F91/'Historical NAV'!$B199)*252</f>
        <v>-0.64330920912740797</v>
      </c>
      <c r="V199" s="37">
        <f>STDEV(U$110:U199)*252^0.5/100</f>
        <v>0.12872434304372138</v>
      </c>
      <c r="W199" s="37">
        <f>AVERAGE('Daily P&amp;L breakdown'!F91/'Historical NAV'!$B199)*252</f>
        <v>-0.64330920912740797</v>
      </c>
      <c r="X199" s="37">
        <f>STDEV(W$110:W199)*252^0.5/100</f>
        <v>0.12872434304372138</v>
      </c>
      <c r="Y199" s="37">
        <f>AVERAGE('Daily P&amp;L breakdown'!G91/'Historical NAV'!$B199)*252</f>
        <v>2.4613174713395178</v>
      </c>
      <c r="Z199" s="37">
        <f>STDEV(Y$110:Y199)*252^0.5/100</f>
        <v>0.10936660686150937</v>
      </c>
      <c r="AA199" s="37">
        <f>AVERAGE('Daily P&amp;L breakdown'!H91/'Historical NAV'!$B199)*252</f>
        <v>-0.76526356753550484</v>
      </c>
      <c r="AB199" s="37">
        <f>STDEV(AA$110:AA199)*252^0.5/100</f>
        <v>3.9432423186556154E-2</v>
      </c>
    </row>
    <row r="200" spans="1:28" s="42" customFormat="1">
      <c r="A200" s="38">
        <v>45572</v>
      </c>
      <c r="B200" s="39">
        <v>67645256.446463093</v>
      </c>
      <c r="C200" s="40"/>
      <c r="D200" s="41">
        <f t="shared" si="17"/>
        <v>67645256.446463093</v>
      </c>
      <c r="E200" s="41">
        <f t="shared" si="18"/>
        <v>65466153.520501398</v>
      </c>
      <c r="F200" s="41">
        <f t="shared" si="19"/>
        <v>-408098.8278735131</v>
      </c>
      <c r="G200" s="37">
        <f t="shared" si="20"/>
        <v>-5.996748084328621E-3</v>
      </c>
      <c r="H200" s="41">
        <f>IF(MONTH(A200)=MONTH(A199),H199+F200,F200)</f>
        <v>2179102.9259616956</v>
      </c>
      <c r="I200" s="37">
        <f>1+G200</f>
        <v>0.9940032519156714</v>
      </c>
      <c r="J200" s="37">
        <f>PRODUCT($I$2:I200)-1</f>
        <v>0.17321141674780649</v>
      </c>
      <c r="K200" s="37">
        <f>AVERAGE($G$2:G200)*252</f>
        <v>0.34626547153902487</v>
      </c>
      <c r="L200" s="37">
        <f>STDEV($G$2:G200)*252^0.5</f>
        <v>0.5359138668906438</v>
      </c>
      <c r="M200" s="37">
        <f>AVERAGE($G$110:$G200)*252</f>
        <v>0.69199107089300438</v>
      </c>
      <c r="N200" s="37">
        <f>STDEV($G$189:G200)*252^0.5</f>
        <v>0.36215047943153511</v>
      </c>
      <c r="O200" s="37">
        <f>AVERAGE('Daily P&amp;L breakdown'!B93/'Historical NAV'!B201)*252</f>
        <v>-1.3618187557268866</v>
      </c>
      <c r="P200" s="37">
        <f>STDEV(O$110:O200)*252^0.5/100</f>
        <v>0.83439350382781341</v>
      </c>
      <c r="Q200" s="37">
        <f>AVERAGE('Daily P&amp;L breakdown'!C92/'Historical NAV'!$B200)*252</f>
        <v>-1.6890460138979044</v>
      </c>
      <c r="R200" s="37">
        <f>STDEV(Q$110:Q200)*252^0.5/100</f>
        <v>0.19738332984433357</v>
      </c>
      <c r="S200" s="37">
        <f>AVERAGE('Daily P&amp;L breakdown'!D92/'Historical NAV'!$B200)*252</f>
        <v>-0.71415758114885386</v>
      </c>
      <c r="T200" s="37">
        <f>STDEV(S$110:S200)*252^0.5/100</f>
        <v>0.51327958639105775</v>
      </c>
      <c r="U200" s="37">
        <f>AVERAGE('Daily P&amp;L breakdown'!F92/'Historical NAV'!$B200)*252</f>
        <v>-0.64590083939706144</v>
      </c>
      <c r="V200" s="37">
        <f>STDEV(U$110:U200)*252^0.5/100</f>
        <v>0.12847520770200144</v>
      </c>
      <c r="W200" s="37">
        <f>AVERAGE('Daily P&amp;L breakdown'!F92/'Historical NAV'!$B200)*252</f>
        <v>-0.64590083939706144</v>
      </c>
      <c r="X200" s="37">
        <f>STDEV(W$110:W200)*252^0.5/100</f>
        <v>0.12847520770200144</v>
      </c>
      <c r="Y200" s="37">
        <f>AVERAGE('Daily P&amp;L breakdown'!G92/'Historical NAV'!$B200)*252</f>
        <v>-1.2442887294930334</v>
      </c>
      <c r="Z200" s="37">
        <f>STDEV(Y$110:Y200)*252^0.5/100</f>
        <v>0.1109834918256152</v>
      </c>
      <c r="AA200" s="37">
        <f>AVERAGE('Daily P&amp;L breakdown'!H92/'Historical NAV'!$B200)*252</f>
        <v>-2.088650933148874E-2</v>
      </c>
      <c r="AB200" s="37">
        <f>STDEV(AA$110:AA200)*252^0.5/100</f>
        <v>3.9244195621196132E-2</v>
      </c>
    </row>
    <row r="201" spans="1:28" s="42" customFormat="1">
      <c r="A201" s="38">
        <v>45573</v>
      </c>
      <c r="B201" s="39">
        <v>68642659.184191197</v>
      </c>
      <c r="C201" s="40"/>
      <c r="D201" s="41">
        <f t="shared" si="17"/>
        <v>68642659.184191197</v>
      </c>
      <c r="E201" s="41">
        <f t="shared" si="18"/>
        <v>65466153.520501398</v>
      </c>
      <c r="F201" s="41">
        <f t="shared" si="19"/>
        <v>997402.737728104</v>
      </c>
      <c r="G201" s="37">
        <f t="shared" si="20"/>
        <v>1.4744607236687537E-2</v>
      </c>
      <c r="H201" s="41">
        <f>IF(MONTH(A201)=MONTH(A200),H200+F201,F201)</f>
        <v>3176505.6636897996</v>
      </c>
      <c r="I201" s="37">
        <f>1+G201</f>
        <v>1.0147446072366875</v>
      </c>
      <c r="J201" s="37">
        <f>PRODUCT($I$2:I201)-1</f>
        <v>0.19050995829335049</v>
      </c>
      <c r="K201" s="37">
        <f>AVERAGE($G$2:G201)*252</f>
        <v>0.36311234929955605</v>
      </c>
      <c r="L201" s="37">
        <f>STDEV($G$2:G201)*252^0.5</f>
        <v>0.5347762990326459</v>
      </c>
      <c r="M201" s="37">
        <f>AVERAGE($G$110:$G201)*252</f>
        <v>0.72485683124900724</v>
      </c>
      <c r="N201" s="37">
        <f>STDEV($G$189:G201)*252^0.5</f>
        <v>0.34854181794824329</v>
      </c>
      <c r="O201" s="37">
        <f>AVERAGE('Daily P&amp;L breakdown'!B94/'Historical NAV'!B202)*252</f>
        <v>-14.338300538406763</v>
      </c>
      <c r="P201" s="37">
        <f>STDEV(O$110:O201)*252^0.5/100</f>
        <v>0.86437289490377722</v>
      </c>
      <c r="Q201" s="37">
        <f>AVERAGE('Daily P&amp;L breakdown'!C93/'Historical NAV'!$B201)*252</f>
        <v>4.4579694265468511E-2</v>
      </c>
      <c r="R201" s="37">
        <f>STDEV(Q$110:Q201)*252^0.5/100</f>
        <v>0.19629844558031237</v>
      </c>
      <c r="S201" s="37">
        <f>AVERAGE('Daily P&amp;L breakdown'!D93/'Historical NAV'!$B201)*252</f>
        <v>0.95394964790467796</v>
      </c>
      <c r="T201" s="37">
        <f>STDEV(S$110:S201)*252^0.5/100</f>
        <v>0.51070394809498243</v>
      </c>
      <c r="U201" s="37">
        <f>AVERAGE('Daily P&amp;L breakdown'!F93/'Historical NAV'!$B201)*252</f>
        <v>0.24827367532878022</v>
      </c>
      <c r="V201" s="37">
        <f>STDEV(U$110:U201)*252^0.5/100</f>
        <v>0.12783064987441245</v>
      </c>
      <c r="W201" s="37">
        <f>AVERAGE('Daily P&amp;L breakdown'!F93/'Historical NAV'!$B201)*252</f>
        <v>0.24827367532878022</v>
      </c>
      <c r="X201" s="37">
        <f>STDEV(W$110:W201)*252^0.5/100</f>
        <v>0.12783064987441245</v>
      </c>
      <c r="Y201" s="37">
        <f>AVERAGE('Daily P&amp;L breakdown'!G93/'Historical NAV'!$B201)*252</f>
        <v>-0.17286699176614678</v>
      </c>
      <c r="Z201" s="37">
        <f>STDEV(Y$110:Y201)*252^0.5/100</f>
        <v>0.11044529498653846</v>
      </c>
      <c r="AA201" s="37">
        <f>AVERAGE('Daily P&amp;L breakdown'!H93/'Historical NAV'!$B201)*252</f>
        <v>0.30763349280127128</v>
      </c>
      <c r="AB201" s="37">
        <f>STDEV(AA$110:AA201)*252^0.5/100</f>
        <v>3.9221547820974215E-2</v>
      </c>
    </row>
    <row r="202" spans="1:28" s="42" customFormat="1">
      <c r="A202" s="38">
        <v>45574</v>
      </c>
      <c r="B202" s="39">
        <v>69303142.322780207</v>
      </c>
      <c r="C202" s="40"/>
      <c r="D202" s="41">
        <f t="shared" si="17"/>
        <v>69303142.322780207</v>
      </c>
      <c r="E202" s="41">
        <f t="shared" si="18"/>
        <v>65466153.520501398</v>
      </c>
      <c r="F202" s="41">
        <f t="shared" si="19"/>
        <v>660483.13858900964</v>
      </c>
      <c r="G202" s="37">
        <f t="shared" si="20"/>
        <v>9.6220505796069562E-3</v>
      </c>
      <c r="H202" s="41">
        <f>IF(MONTH(A202)=MONTH(A201),H201+F202,F202)</f>
        <v>3836988.8022788092</v>
      </c>
      <c r="I202" s="37">
        <f>1+G202</f>
        <v>1.009622050579607</v>
      </c>
      <c r="J202" s="37">
        <f>PRODUCT($I$2:I202)-1</f>
        <v>0.20196510532757483</v>
      </c>
      <c r="K202" s="37">
        <f>AVERAGE($G$2:G202)*252</f>
        <v>0.3733692865968764</v>
      </c>
      <c r="L202" s="37">
        <f>STDEV($G$2:G202)*252^0.5</f>
        <v>0.53351633047139735</v>
      </c>
      <c r="M202" s="37">
        <f>AVERAGE($G$110:$G202)*252</f>
        <v>0.74313532495666257</v>
      </c>
      <c r="N202" s="37">
        <f>STDEV($G$189:G202)*252^0.5</f>
        <v>0.33501192254747519</v>
      </c>
      <c r="O202" s="37">
        <f>AVERAGE('Daily P&amp;L breakdown'!B95/'Historical NAV'!B203)*252</f>
        <v>3.5535653289510658</v>
      </c>
      <c r="P202" s="37">
        <f>STDEV(O$110:O202)*252^0.5/100</f>
        <v>0.86151122205485497</v>
      </c>
      <c r="Q202" s="37">
        <f>AVERAGE('Daily P&amp;L breakdown'!C94/'Historical NAV'!$B202)*252</f>
        <v>-0.53946008430430126</v>
      </c>
      <c r="R202" s="37">
        <f>STDEV(Q$110:Q202)*252^0.5/100</f>
        <v>0.19541860100704789</v>
      </c>
      <c r="S202" s="37">
        <f>AVERAGE('Daily P&amp;L breakdown'!D94/'Historical NAV'!$B202)*252</f>
        <v>-8.4975950143377972</v>
      </c>
      <c r="T202" s="37">
        <f>STDEV(S$110:S202)*252^0.5/100</f>
        <v>0.52680609814758195</v>
      </c>
      <c r="U202" s="37">
        <f>AVERAGE('Daily P&amp;L breakdown'!F94/'Historical NAV'!$B202)*252</f>
        <v>-1.4061907834728393</v>
      </c>
      <c r="V202" s="37">
        <f>STDEV(U$110:U202)*252^0.5/100</f>
        <v>0.12924737190017396</v>
      </c>
      <c r="W202" s="37">
        <f>AVERAGE('Daily P&amp;L breakdown'!F94/'Historical NAV'!$B202)*252</f>
        <v>-1.4061907834728393</v>
      </c>
      <c r="X202" s="37">
        <f>STDEV(W$110:W202)*252^0.5/100</f>
        <v>0.12924737190017396</v>
      </c>
      <c r="Y202" s="37">
        <f>AVERAGE('Daily P&amp;L breakdown'!G94/'Historical NAV'!$B202)*252</f>
        <v>0.90525804310287439</v>
      </c>
      <c r="Z202" s="37">
        <f>STDEV(Y$110:Y202)*252^0.5/100</f>
        <v>0.11070557458452286</v>
      </c>
      <c r="AA202" s="37">
        <f>AVERAGE('Daily P&amp;L breakdown'!H94/'Historical NAV'!$B202)*252</f>
        <v>-0.25976647575592632</v>
      </c>
      <c r="AB202" s="37">
        <f>STDEV(AA$110:AA202)*252^0.5/100</f>
        <v>3.9395197231319526E-2</v>
      </c>
    </row>
    <row r="203" spans="1:28" s="42" customFormat="1">
      <c r="A203" s="38">
        <v>45575</v>
      </c>
      <c r="B203" s="39">
        <v>69906175.585444197</v>
      </c>
      <c r="C203" s="40"/>
      <c r="D203" s="41">
        <f t="shared" si="17"/>
        <v>69906175.585444197</v>
      </c>
      <c r="E203" s="41">
        <f t="shared" ref="E203:E234" si="21">IF(MONTH(A203)=MONTH(A202),E202,D202)</f>
        <v>65466153.520501398</v>
      </c>
      <c r="F203" s="41">
        <f t="shared" ref="F203:F234" si="22">B203-C203-D202</f>
        <v>603033.26266399026</v>
      </c>
      <c r="G203" s="37">
        <f t="shared" ref="G203:G234" si="23">F203/B202</f>
        <v>8.7013841285198245E-3</v>
      </c>
      <c r="H203" s="41">
        <f>IF(MONTH(A203)=MONTH(A202),H202+F203,F203)</f>
        <v>4440022.0649427995</v>
      </c>
      <c r="I203" s="37">
        <f>1+G203</f>
        <v>1.0087013841285197</v>
      </c>
      <c r="J203" s="37">
        <f>PRODUCT($I$2:I203)-1</f>
        <v>0.21242386541810676</v>
      </c>
      <c r="K203" s="37">
        <f>AVERAGE($G$2:G203)*252</f>
        <v>0.38237611587306514</v>
      </c>
      <c r="L203" s="37">
        <f>STDEV($G$2:G203)*252^0.5</f>
        <v>0.53224861130838796</v>
      </c>
      <c r="M203" s="37">
        <f>AVERAGE($G$110:$G203)*252</f>
        <v>0.75855674490804925</v>
      </c>
      <c r="N203" s="37">
        <f>STDEV($G$189:G203)*252^0.5</f>
        <v>0.32286475494267802</v>
      </c>
      <c r="O203" s="37">
        <f>AVERAGE('Daily P&amp;L breakdown'!B96/'Historical NAV'!B204)*252</f>
        <v>1.2871018652794393</v>
      </c>
      <c r="P203" s="37">
        <f>STDEV(O$110:O203)*252^0.5/100</f>
        <v>0.85706439469956197</v>
      </c>
      <c r="Q203" s="37">
        <f>AVERAGE('Daily P&amp;L breakdown'!C95/'Historical NAV'!$B203)*252</f>
        <v>-1.1212414546150709</v>
      </c>
      <c r="R203" s="37">
        <f>STDEV(Q$110:Q203)*252^0.5/100</f>
        <v>0.19519690586712593</v>
      </c>
      <c r="S203" s="37">
        <f>AVERAGE('Daily P&amp;L breakdown'!D95/'Historical NAV'!$B203)*252</f>
        <v>3.2725066923505679</v>
      </c>
      <c r="T203" s="37">
        <f>STDEV(S$110:S203)*252^0.5/100</f>
        <v>0.52686229208190416</v>
      </c>
      <c r="U203" s="37">
        <f>AVERAGE('Daily P&amp;L breakdown'!F95/'Historical NAV'!$B203)*252</f>
        <v>0.3179824594013192</v>
      </c>
      <c r="V203" s="37">
        <f>STDEV(U$110:U203)*252^0.5/100</f>
        <v>0.12866091590268311</v>
      </c>
      <c r="W203" s="37">
        <f>AVERAGE('Daily P&amp;L breakdown'!F95/'Historical NAV'!$B203)*252</f>
        <v>0.3179824594013192</v>
      </c>
      <c r="X203" s="37">
        <f>STDEV(W$110:W203)*252^0.5/100</f>
        <v>0.12866091590268311</v>
      </c>
      <c r="Y203" s="37">
        <f>AVERAGE('Daily P&amp;L breakdown'!G95/'Historical NAV'!$B203)*252</f>
        <v>-9.3702842490555591E-2</v>
      </c>
      <c r="Z203" s="37">
        <f>STDEV(Y$110:Y203)*252^0.5/100</f>
        <v>0.11014406157646497</v>
      </c>
      <c r="AA203" s="37">
        <f>AVERAGE('Daily P&amp;L breakdown'!H95/'Historical NAV'!$B203)*252</f>
        <v>0.92726095308662593</v>
      </c>
      <c r="AB203" s="37">
        <f>STDEV(AA$110:AA203)*252^0.5/100</f>
        <v>4.161310881792845E-2</v>
      </c>
    </row>
    <row r="204" spans="1:28" s="42" customFormat="1">
      <c r="A204" s="38">
        <v>45576</v>
      </c>
      <c r="B204" s="39">
        <v>71568160.597763598</v>
      </c>
      <c r="C204" s="40"/>
      <c r="D204" s="41">
        <f t="shared" si="17"/>
        <v>71568160.597763598</v>
      </c>
      <c r="E204" s="41">
        <f t="shared" si="21"/>
        <v>65466153.520501398</v>
      </c>
      <c r="F204" s="41">
        <f t="shared" si="22"/>
        <v>1661985.0123194009</v>
      </c>
      <c r="G204" s="37">
        <f t="shared" si="23"/>
        <v>2.3774509167477014E-2</v>
      </c>
      <c r="H204" s="41">
        <f>IF(MONTH(A204)=MONTH(A203),H203+F204,F204)</f>
        <v>6102007.0772622004</v>
      </c>
      <c r="I204" s="37">
        <f>1+G204</f>
        <v>1.023774509167477</v>
      </c>
      <c r="J204" s="37">
        <f>PRODUCT($I$2:I204)-1</f>
        <v>0.24124864772135757</v>
      </c>
      <c r="K204" s="37">
        <f>AVERAGE($G$2:G204)*252</f>
        <v>0.41000567348060768</v>
      </c>
      <c r="L204" s="37">
        <f>STDEV($G$2:G204)*252^0.5</f>
        <v>0.53150834474907804</v>
      </c>
      <c r="M204" s="37">
        <f>AVERAGE($G$110:$G204)*252</f>
        <v>0.81363695085853505</v>
      </c>
      <c r="N204" s="37">
        <f>STDEV($G$189:G204)*252^0.5</f>
        <v>0.31848880493018178</v>
      </c>
      <c r="O204" s="37">
        <f>AVERAGE('Daily P&amp;L breakdown'!B97/'Historical NAV'!B205)*252</f>
        <v>4.0490935311673804</v>
      </c>
      <c r="P204" s="37">
        <f>STDEV(O$110:O204)*252^0.5/100</f>
        <v>0.85482466923371092</v>
      </c>
      <c r="Q204" s="37">
        <f>AVERAGE('Daily P&amp;L breakdown'!C96/'Historical NAV'!$B204)*252</f>
        <v>-1.5804049042939142E-2</v>
      </c>
      <c r="R204" s="37">
        <f>STDEV(Q$110:Q204)*252^0.5/100</f>
        <v>0.19415606303473745</v>
      </c>
      <c r="S204" s="37">
        <f>AVERAGE('Daily P&amp;L breakdown'!D96/'Historical NAV'!$B204)*252</f>
        <v>1.8724822066223068</v>
      </c>
      <c r="T204" s="37">
        <f>STDEV(S$110:S204)*252^0.5/100</f>
        <v>0.52499756937123099</v>
      </c>
      <c r="U204" s="37">
        <f>AVERAGE('Daily P&amp;L breakdown'!F96/'Historical NAV'!$B204)*252</f>
        <v>0.27511019251506735</v>
      </c>
      <c r="V204" s="37">
        <f>STDEV(U$110:U204)*252^0.5/100</f>
        <v>0.12805535430608297</v>
      </c>
      <c r="W204" s="37">
        <f>AVERAGE('Daily P&amp;L breakdown'!F96/'Historical NAV'!$B204)*252</f>
        <v>0.27511019251506735</v>
      </c>
      <c r="X204" s="37">
        <f>STDEV(W$110:W204)*252^0.5/100</f>
        <v>0.12805535430608297</v>
      </c>
      <c r="Y204" s="37">
        <f>AVERAGE('Daily P&amp;L breakdown'!G96/'Historical NAV'!$B204)*252</f>
        <v>0.472532390347011</v>
      </c>
      <c r="Z204" s="37">
        <f>STDEV(Y$110:Y204)*252^0.5/100</f>
        <v>0.10974800989952227</v>
      </c>
      <c r="AA204" s="37">
        <f>AVERAGE('Daily P&amp;L breakdown'!H96/'Historical NAV'!$B204)*252</f>
        <v>0.61204366179237502</v>
      </c>
      <c r="AB204" s="37">
        <f>STDEV(AA$110:AA204)*252^0.5/100</f>
        <v>4.2286710327412678E-2</v>
      </c>
    </row>
    <row r="205" spans="1:28" s="42" customFormat="1">
      <c r="A205" s="38">
        <v>45579</v>
      </c>
      <c r="B205" s="39">
        <v>73318170.655941799</v>
      </c>
      <c r="C205" s="40"/>
      <c r="D205" s="41">
        <f t="shared" si="17"/>
        <v>73318170.655941799</v>
      </c>
      <c r="E205" s="41">
        <f t="shared" si="21"/>
        <v>65466153.520501398</v>
      </c>
      <c r="F205" s="41">
        <f t="shared" si="22"/>
        <v>1750010.0581782013</v>
      </c>
      <c r="G205" s="37">
        <f t="shared" si="23"/>
        <v>2.4452354839938233E-2</v>
      </c>
      <c r="H205" s="41">
        <f>IF(MONTH(A205)=MONTH(A204),H204+F205,F205)</f>
        <v>7852017.1354404017</v>
      </c>
      <c r="I205" s="37">
        <f>1+G205</f>
        <v>1.0244523548399382</v>
      </c>
      <c r="J205" s="37">
        <f>PRODUCT($I$2:I205)-1</f>
        <v>0.27160010010003366</v>
      </c>
      <c r="K205" s="37">
        <f>AVERAGE($G$2:G205)*252</f>
        <v>0.43820169184425395</v>
      </c>
      <c r="L205" s="37">
        <f>STDEV($G$2:G205)*252^0.5</f>
        <v>0.53080417607553698</v>
      </c>
      <c r="M205" s="37">
        <f>AVERAGE($G$110:$G205)*252</f>
        <v>0.86934899740859661</v>
      </c>
      <c r="N205" s="37">
        <f>STDEV($G$189:G205)*252^0.5</f>
        <v>0.31438008236849424</v>
      </c>
      <c r="O205" s="37">
        <f>AVERAGE('Daily P&amp;L breakdown'!B98/'Historical NAV'!B206)*252</f>
        <v>2.6197296239200742</v>
      </c>
      <c r="P205" s="37">
        <f>STDEV(O$110:O205)*252^0.5/100</f>
        <v>0.85120490312287078</v>
      </c>
      <c r="Q205" s="37">
        <f>AVERAGE('Daily P&amp;L breakdown'!C97/'Historical NAV'!$B205)*252</f>
        <v>-0.25726195227255583</v>
      </c>
      <c r="R205" s="37">
        <f>STDEV(Q$110:Q205)*252^0.5/100</f>
        <v>0.19316555547410169</v>
      </c>
      <c r="S205" s="37">
        <f>AVERAGE('Daily P&amp;L breakdown'!D97/'Historical NAV'!$B205)*252</f>
        <v>6.1430134310572768</v>
      </c>
      <c r="T205" s="37">
        <f>STDEV(S$110:S205)*252^0.5/100</f>
        <v>0.53175029378668959</v>
      </c>
      <c r="U205" s="37">
        <f>AVERAGE('Daily P&amp;L breakdown'!F97/'Historical NAV'!$B205)*252</f>
        <v>-2.905513573158635E-2</v>
      </c>
      <c r="V205" s="37">
        <f>STDEV(U$110:U205)*252^0.5/100</f>
        <v>0.1273804107839519</v>
      </c>
      <c r="W205" s="37">
        <f>AVERAGE('Daily P&amp;L breakdown'!F97/'Historical NAV'!$B205)*252</f>
        <v>-2.905513573158635E-2</v>
      </c>
      <c r="X205" s="37">
        <f>STDEV(W$110:W205)*252^0.5/100</f>
        <v>0.1273804107839519</v>
      </c>
      <c r="Y205" s="37">
        <f>AVERAGE('Daily P&amp;L breakdown'!G97/'Historical NAV'!$B205)*252</f>
        <v>0.37945506483726427</v>
      </c>
      <c r="Z205" s="37">
        <f>STDEV(Y$110:Y205)*252^0.5/100</f>
        <v>0.10927738240221169</v>
      </c>
      <c r="AA205" s="37">
        <f>AVERAGE('Daily P&amp;L breakdown'!H97/'Historical NAV'!$B205)*252</f>
        <v>0.97438530122696676</v>
      </c>
      <c r="AB205" s="37">
        <f>STDEV(AA$110:AA205)*252^0.5/100</f>
        <v>4.445733224653204E-2</v>
      </c>
    </row>
    <row r="206" spans="1:28" s="42" customFormat="1">
      <c r="A206" s="38">
        <v>45580</v>
      </c>
      <c r="B206" s="39">
        <v>69786815.498322502</v>
      </c>
      <c r="C206" s="40"/>
      <c r="D206" s="41">
        <f t="shared" si="17"/>
        <v>69786815.498322502</v>
      </c>
      <c r="E206" s="41">
        <f t="shared" si="21"/>
        <v>65466153.520501398</v>
      </c>
      <c r="F206" s="41">
        <f t="shared" si="22"/>
        <v>-3531355.1576192975</v>
      </c>
      <c r="G206" s="37">
        <f t="shared" si="23"/>
        <v>-4.8164801795052857E-2</v>
      </c>
      <c r="H206" s="41">
        <f>IF(MONTH(A206)=MONTH(A205),H205+F206,F206)</f>
        <v>4320661.9778211042</v>
      </c>
      <c r="I206" s="37">
        <f>1+G206</f>
        <v>0.95183519820494711</v>
      </c>
      <c r="J206" s="37">
        <f>PRODUCT($I$2:I206)-1</f>
        <v>0.21035373331614604</v>
      </c>
      <c r="K206" s="37">
        <f>AVERAGE($G$2:G206)*252</f>
        <v>0.37685665894572923</v>
      </c>
      <c r="L206" s="37">
        <f>STDEV($G$2:G206)*252^0.5</f>
        <v>0.53238451778904639</v>
      </c>
      <c r="M206" s="37">
        <f>AVERAGE($G$110:$G206)*252</f>
        <v>0.73525746081311294</v>
      </c>
      <c r="N206" s="37">
        <f>STDEV($G$189:G206)*252^0.5</f>
        <v>0.37360473244306569</v>
      </c>
      <c r="O206" s="37">
        <f>AVERAGE('Daily P&amp;L breakdown'!B99/'Historical NAV'!B207)*252</f>
        <v>2.8105101588781789</v>
      </c>
      <c r="P206" s="37">
        <f>STDEV(O$110:O206)*252^0.5/100</f>
        <v>0.84777196205934446</v>
      </c>
      <c r="Q206" s="37">
        <f>AVERAGE('Daily P&amp;L breakdown'!C98/'Historical NAV'!$B206)*252</f>
        <v>0.41452439509430494</v>
      </c>
      <c r="R206" s="37">
        <f>STDEV(Q$110:Q206)*252^0.5/100</f>
        <v>0.19229381582492347</v>
      </c>
      <c r="S206" s="37">
        <f>AVERAGE('Daily P&amp;L breakdown'!D98/'Historical NAV'!$B206)*252</f>
        <v>1.6185067507875472</v>
      </c>
      <c r="T206" s="37">
        <f>STDEV(S$110:S206)*252^0.5/100</f>
        <v>0.52959762045880088</v>
      </c>
      <c r="U206" s="37">
        <f>AVERAGE('Daily P&amp;L breakdown'!F98/'Historical NAV'!$B206)*252</f>
        <v>1.0311802119947686</v>
      </c>
      <c r="V206" s="37">
        <f>STDEV(U$110:U206)*252^0.5/100</f>
        <v>0.12780318313097402</v>
      </c>
      <c r="W206" s="37">
        <f>AVERAGE('Daily P&amp;L breakdown'!F98/'Historical NAV'!$B206)*252</f>
        <v>1.0311802119947686</v>
      </c>
      <c r="X206" s="37">
        <f>STDEV(W$110:W206)*252^0.5/100</f>
        <v>0.12780318313097402</v>
      </c>
      <c r="Y206" s="37">
        <f>AVERAGE('Daily P&amp;L breakdown'!G98/'Historical NAV'!$B206)*252</f>
        <v>0.21421446863927107</v>
      </c>
      <c r="Z206" s="37">
        <f>STDEV(Y$110:Y206)*252^0.5/100</f>
        <v>0.1087276033036655</v>
      </c>
      <c r="AA206" s="37">
        <f>AVERAGE('Daily P&amp;L breakdown'!H98/'Historical NAV'!$B206)*252</f>
        <v>7.6209880648986511E-2</v>
      </c>
      <c r="AB206" s="37">
        <f>STDEV(AA$110:AA206)*252^0.5/100</f>
        <v>4.4226257290452431E-2</v>
      </c>
    </row>
    <row r="207" spans="1:28" s="42" customFormat="1">
      <c r="A207" s="38">
        <v>45581</v>
      </c>
      <c r="B207" s="39">
        <v>71405431.660173804</v>
      </c>
      <c r="C207" s="40"/>
      <c r="D207" s="41">
        <f t="shared" si="17"/>
        <v>71405431.660173804</v>
      </c>
      <c r="E207" s="41">
        <f t="shared" si="21"/>
        <v>65466153.520501398</v>
      </c>
      <c r="F207" s="41">
        <f t="shared" si="22"/>
        <v>1618616.1618513018</v>
      </c>
      <c r="G207" s="37">
        <f t="shared" si="23"/>
        <v>2.3193724348837916E-2</v>
      </c>
      <c r="H207" s="41">
        <f>IF(MONTH(A207)=MONTH(A206),H206+F207,F207)</f>
        <v>5939278.139672406</v>
      </c>
      <c r="I207" s="37">
        <f>1+G207</f>
        <v>1.0231937243488378</v>
      </c>
      <c r="J207" s="37">
        <f>PRODUCT($I$2:I207)-1</f>
        <v>0.23842634417126751</v>
      </c>
      <c r="K207" s="37">
        <f>AVERAGE($G$2:G207)*252</f>
        <v>0.40340016320282357</v>
      </c>
      <c r="L207" s="37">
        <f>STDEV($G$2:G207)*252^0.5</f>
        <v>0.53162639262489475</v>
      </c>
      <c r="M207" s="37">
        <f>AVERAGE($G$110:$G207)*252</f>
        <v>0.78739583913039912</v>
      </c>
      <c r="N207" s="37">
        <f>STDEV($G$189:G207)*252^0.5</f>
        <v>0.36825435985993255</v>
      </c>
      <c r="O207" s="37">
        <f>AVERAGE('Daily P&amp;L breakdown'!B100/'Historical NAV'!B208)*252</f>
        <v>0.13790171848829097</v>
      </c>
      <c r="P207" s="37">
        <f>STDEV(O$110:O207)*252^0.5/100</f>
        <v>0.84339325262929965</v>
      </c>
      <c r="Q207" s="37">
        <f>AVERAGE('Daily P&amp;L breakdown'!C99/'Historical NAV'!$B207)*252</f>
        <v>0.30376056240687394</v>
      </c>
      <c r="R207" s="37">
        <f>STDEV(Q$110:Q207)*252^0.5/100</f>
        <v>0.19137536334300143</v>
      </c>
      <c r="S207" s="37">
        <f>AVERAGE('Daily P&amp;L breakdown'!D99/'Historical NAV'!$B207)*252</f>
        <v>0.3411816921147186</v>
      </c>
      <c r="T207" s="37">
        <f>STDEV(S$110:S207)*252^0.5/100</f>
        <v>0.52688276154713087</v>
      </c>
      <c r="U207" s="37">
        <f>AVERAGE('Daily P&amp;L breakdown'!F99/'Historical NAV'!$B207)*252</f>
        <v>0.68691424979308946</v>
      </c>
      <c r="V207" s="37">
        <f>STDEV(U$110:U207)*252^0.5/100</f>
        <v>0.12760600909962552</v>
      </c>
      <c r="W207" s="37">
        <f>AVERAGE('Daily P&amp;L breakdown'!F99/'Historical NAV'!$B207)*252</f>
        <v>0.68691424979308946</v>
      </c>
      <c r="X207" s="37">
        <f>STDEV(W$110:W207)*252^0.5/100</f>
        <v>0.12760600909962552</v>
      </c>
      <c r="Y207" s="37">
        <f>AVERAGE('Daily P&amp;L breakdown'!G99/'Historical NAV'!$B207)*252</f>
        <v>0.15440001892950064</v>
      </c>
      <c r="Z207" s="37">
        <f>STDEV(Y$110:Y207)*252^0.5/100</f>
        <v>0.10817168607158624</v>
      </c>
      <c r="AA207" s="37">
        <f>AVERAGE('Daily P&amp;L breakdown'!H99/'Historical NAV'!$B207)*252</f>
        <v>0.26652453626458023</v>
      </c>
      <c r="AB207" s="37">
        <f>STDEV(AA$110:AA207)*252^0.5/100</f>
        <v>4.4083400348686359E-2</v>
      </c>
    </row>
    <row r="208" spans="1:28" s="42" customFormat="1">
      <c r="A208" s="38">
        <v>45582</v>
      </c>
      <c r="B208" s="39">
        <v>73233905.644602194</v>
      </c>
      <c r="C208" s="40"/>
      <c r="D208" s="41">
        <f t="shared" si="17"/>
        <v>73233905.644602194</v>
      </c>
      <c r="E208" s="41">
        <f t="shared" si="21"/>
        <v>65466153.520501398</v>
      </c>
      <c r="F208" s="41">
        <f t="shared" si="22"/>
        <v>1828473.9844283909</v>
      </c>
      <c r="G208" s="37">
        <f t="shared" si="23"/>
        <v>2.5606931320439275E-2</v>
      </c>
      <c r="H208" s="41">
        <f>IF(MONTH(A208)=MONTH(A207),H207+F208,F208)</f>
        <v>7767752.1241007969</v>
      </c>
      <c r="I208" s="37">
        <f>1+G208</f>
        <v>1.0256069313204392</v>
      </c>
      <c r="J208" s="37">
        <f>PRODUCT($I$2:I208)-1</f>
        <v>0.27013864251188369</v>
      </c>
      <c r="K208" s="37">
        <f>AVERAGE($G$2:G208)*252</f>
        <v>0.43262502566440747</v>
      </c>
      <c r="L208" s="37">
        <f>STDEV($G$2:G208)*252^0.5</f>
        <v>0.53099550233319637</v>
      </c>
      <c r="M208" s="37">
        <f>AVERAGE($G$110:$G208)*252</f>
        <v>0.84462362553060411</v>
      </c>
      <c r="N208" s="37">
        <f>STDEV($G$189:G208)*252^0.5</f>
        <v>0.36434587726931533</v>
      </c>
      <c r="O208" s="37">
        <f>AVERAGE('Daily P&amp;L breakdown'!B101/'Historical NAV'!B209)*252</f>
        <v>0.81165137016740807</v>
      </c>
      <c r="P208" s="37">
        <f>STDEV(O$110:O208)*252^0.5/100</f>
        <v>0.83912428163432329</v>
      </c>
      <c r="Q208" s="37">
        <f>AVERAGE('Daily P&amp;L breakdown'!C100/'Historical NAV'!$B208)*252</f>
        <v>1.8668787195849502E-2</v>
      </c>
      <c r="R208" s="37">
        <f>STDEV(Q$110:Q208)*252^0.5/100</f>
        <v>0.19039788726056903</v>
      </c>
      <c r="S208" s="37">
        <f>AVERAGE('Daily P&amp;L breakdown'!D100/'Historical NAV'!$B208)*252</f>
        <v>-2.1015835717802376</v>
      </c>
      <c r="T208" s="37">
        <f>STDEV(S$110:S208)*252^0.5/100</f>
        <v>0.52530354042956406</v>
      </c>
      <c r="U208" s="37">
        <f>AVERAGE('Daily P&amp;L breakdown'!F100/'Historical NAV'!$B208)*252</f>
        <v>-7.6002078422677213E-2</v>
      </c>
      <c r="V208" s="37">
        <f>STDEV(U$110:U208)*252^0.5/100</f>
        <v>0.12696183565793812</v>
      </c>
      <c r="W208" s="37">
        <f>AVERAGE('Daily P&amp;L breakdown'!F100/'Historical NAV'!$B208)*252</f>
        <v>-7.6002078422677213E-2</v>
      </c>
      <c r="X208" s="37">
        <f>STDEV(W$110:W208)*252^0.5/100</f>
        <v>0.12696183565793812</v>
      </c>
      <c r="Y208" s="37">
        <f>AVERAGE('Daily P&amp;L breakdown'!G100/'Historical NAV'!$B208)*252</f>
        <v>-0.11160496122744236</v>
      </c>
      <c r="Z208" s="37">
        <f>STDEV(Y$110:Y208)*252^0.5/100</f>
        <v>0.10766368668922807</v>
      </c>
      <c r="AA208" s="37">
        <f>AVERAGE('Daily P&amp;L breakdown'!H100/'Historical NAV'!$B208)*252</f>
        <v>0.26606628812833466</v>
      </c>
      <c r="AB208" s="37">
        <f>STDEV(AA$110:AA208)*252^0.5/100</f>
        <v>4.3940841407994043E-2</v>
      </c>
    </row>
    <row r="209" spans="1:28" s="42" customFormat="1">
      <c r="A209" s="38">
        <v>45583</v>
      </c>
      <c r="B209" s="39">
        <v>74201919.757220402</v>
      </c>
      <c r="C209" s="40"/>
      <c r="D209" s="41">
        <f t="shared" si="17"/>
        <v>74201919.757220402</v>
      </c>
      <c r="E209" s="41">
        <f t="shared" si="21"/>
        <v>65466153.520501398</v>
      </c>
      <c r="F209" s="41">
        <f t="shared" si="22"/>
        <v>968014.11261820793</v>
      </c>
      <c r="G209" s="37">
        <f t="shared" si="23"/>
        <v>1.3218113988292481E-2</v>
      </c>
      <c r="H209" s="41">
        <f>IF(MONTH(A209)=MONTH(A208),H208+F209,F209)</f>
        <v>8735766.2367190048</v>
      </c>
      <c r="I209" s="37">
        <f>1+G209</f>
        <v>1.0132181139882925</v>
      </c>
      <c r="J209" s="37">
        <f>PRODUCT($I$2:I209)-1</f>
        <v>0.28692747986954092</v>
      </c>
      <c r="K209" s="37">
        <f>AVERAGE($G$2:G209)*252</f>
        <v>0.44655935114222145</v>
      </c>
      <c r="L209" s="37">
        <f>STDEV($G$2:G209)*252^0.5</f>
        <v>0.52986260451634282</v>
      </c>
      <c r="M209" s="37">
        <f>AVERAGE($G$110:$G209)*252</f>
        <v>0.86948703652579518</v>
      </c>
      <c r="N209" s="37">
        <f>STDEV($G$189:G209)*252^0.5</f>
        <v>0.35556100086593623</v>
      </c>
      <c r="O209" s="37">
        <f>AVERAGE('Daily P&amp;L breakdown'!B102/'Historical NAV'!B210)*252</f>
        <v>-1.3063092710716546</v>
      </c>
      <c r="P209" s="37">
        <f>STDEV(O$110:O209)*252^0.5/100</f>
        <v>0.83525135985142063</v>
      </c>
      <c r="Q209" s="37">
        <f>AVERAGE('Daily P&amp;L breakdown'!C101/'Historical NAV'!$B209)*252</f>
        <v>0.64573536475567428</v>
      </c>
      <c r="R209" s="37">
        <f>STDEV(Q$110:Q209)*252^0.5/100</f>
        <v>0.18973476533216638</v>
      </c>
      <c r="S209" s="37">
        <f>AVERAGE('Daily P&amp;L breakdown'!D101/'Historical NAV'!$B209)*252</f>
        <v>-1.0270126736523493</v>
      </c>
      <c r="T209" s="37">
        <f>STDEV(S$110:S209)*252^0.5/100</f>
        <v>0.5229088139890572</v>
      </c>
      <c r="U209" s="37">
        <f>AVERAGE('Daily P&amp;L breakdown'!F101/'Historical NAV'!$B209)*252</f>
        <v>-5.6763059686068942E-2</v>
      </c>
      <c r="V209" s="37">
        <f>STDEV(U$110:U209)*252^0.5/100</f>
        <v>0.12632418113743579</v>
      </c>
      <c r="W209" s="37">
        <f>AVERAGE('Daily P&amp;L breakdown'!F101/'Historical NAV'!$B209)*252</f>
        <v>-5.6763059686068942E-2</v>
      </c>
      <c r="X209" s="37">
        <f>STDEV(W$110:W209)*252^0.5/100</f>
        <v>0.12632418113743579</v>
      </c>
      <c r="Y209" s="37">
        <f>AVERAGE('Daily P&amp;L breakdown'!G101/'Historical NAV'!$B209)*252</f>
        <v>-7.0384971400848317E-2</v>
      </c>
      <c r="Z209" s="37">
        <f>STDEV(Y$110:Y209)*252^0.5/100</f>
        <v>0.10714592583479186</v>
      </c>
      <c r="AA209" s="37">
        <f>AVERAGE('Daily P&amp;L breakdown'!H101/'Historical NAV'!$B209)*252</f>
        <v>0.13448878455774638</v>
      </c>
      <c r="AB209" s="37">
        <f>STDEV(AA$110:AA209)*252^0.5/100</f>
        <v>4.3722057829170789E-2</v>
      </c>
    </row>
    <row r="210" spans="1:28" s="42" customFormat="1">
      <c r="A210" s="38">
        <v>45586</v>
      </c>
      <c r="B210" s="39">
        <v>74623096.259609193</v>
      </c>
      <c r="C210" s="40"/>
      <c r="D210" s="41">
        <f t="shared" si="17"/>
        <v>74623096.259609193</v>
      </c>
      <c r="E210" s="41">
        <f t="shared" si="21"/>
        <v>65466153.520501398</v>
      </c>
      <c r="F210" s="41">
        <f t="shared" si="22"/>
        <v>421176.50238879025</v>
      </c>
      <c r="G210" s="37">
        <f t="shared" si="23"/>
        <v>5.6760863299336215E-3</v>
      </c>
      <c r="H210" s="41">
        <f>IF(MONTH(A210)=MONTH(A209),H209+F210,F210)</f>
        <v>9156942.7391077951</v>
      </c>
      <c r="I210" s="37">
        <f>1+G210</f>
        <v>1.0056760863299337</v>
      </c>
      <c r="J210" s="37">
        <f>PRODUCT($I$2:I210)-1</f>
        <v>0.29423219134564449</v>
      </c>
      <c r="K210" s="37">
        <f>AVERAGE($G$2:G210)*252</f>
        <v>0.4512665970943795</v>
      </c>
      <c r="L210" s="37">
        <f>STDEV($G$2:G210)*252^0.5</f>
        <v>0.52860474477741659</v>
      </c>
      <c r="M210" s="37">
        <f>AVERAGE($G$110:$G210)*252</f>
        <v>0.87504037037349292</v>
      </c>
      <c r="N210" s="37">
        <f>STDEV($G$189:G210)*252^0.5</f>
        <v>0.34711029171212832</v>
      </c>
      <c r="O210" s="37">
        <f>AVERAGE('Daily P&amp;L breakdown'!B103/'Historical NAV'!B211)*252</f>
        <v>6.6005891653157613</v>
      </c>
      <c r="P210" s="37">
        <f>STDEV(O$110:O210)*252^0.5/100</f>
        <v>0.8370850818175406</v>
      </c>
      <c r="Q210" s="37">
        <f>AVERAGE('Daily P&amp;L breakdown'!C102/'Historical NAV'!$B210)*252</f>
        <v>-7.0382482947746669E-3</v>
      </c>
      <c r="R210" s="37">
        <f>STDEV(Q$110:Q210)*252^0.5/100</f>
        <v>0.18878382633444127</v>
      </c>
      <c r="S210" s="37">
        <f>AVERAGE('Daily P&amp;L breakdown'!D102/'Historical NAV'!$B210)*252</f>
        <v>-1.3073114208583618</v>
      </c>
      <c r="T210" s="37">
        <f>STDEV(S$110:S210)*252^0.5/100</f>
        <v>0.52070436238265294</v>
      </c>
      <c r="U210" s="37">
        <f>AVERAGE('Daily P&amp;L breakdown'!F102/'Historical NAV'!$B210)*252</f>
        <v>-0.33008519660329888</v>
      </c>
      <c r="V210" s="37">
        <f>STDEV(U$110:U210)*252^0.5/100</f>
        <v>0.12580889278820856</v>
      </c>
      <c r="W210" s="37">
        <f>AVERAGE('Daily P&amp;L breakdown'!F102/'Historical NAV'!$B210)*252</f>
        <v>-0.33008519660329888</v>
      </c>
      <c r="X210" s="37">
        <f>STDEV(W$110:W210)*252^0.5/100</f>
        <v>0.12580889278820856</v>
      </c>
      <c r="Y210" s="37">
        <f>AVERAGE('Daily P&amp;L breakdown'!G102/'Historical NAV'!$B210)*252</f>
        <v>-0.21274914598515673</v>
      </c>
      <c r="Z210" s="37">
        <f>STDEV(Y$110:Y210)*252^0.5/100</f>
        <v>0.10670953875524194</v>
      </c>
      <c r="AA210" s="37">
        <f>AVERAGE('Daily P&amp;L breakdown'!H102/'Historical NAV'!$B210)*252</f>
        <v>4.4811352618853564E-2</v>
      </c>
      <c r="AB210" s="37">
        <f>STDEV(AA$110:AA210)*252^0.5/100</f>
        <v>4.3511318544168759E-2</v>
      </c>
    </row>
    <row r="211" spans="1:28" s="42" customFormat="1">
      <c r="A211" s="38">
        <v>45587</v>
      </c>
      <c r="B211" s="39">
        <v>74214194.359203994</v>
      </c>
      <c r="C211" s="40"/>
      <c r="D211" s="41">
        <f t="shared" si="17"/>
        <v>74214194.359203994</v>
      </c>
      <c r="E211" s="41">
        <f t="shared" si="21"/>
        <v>65466153.520501398</v>
      </c>
      <c r="F211" s="41">
        <f t="shared" si="22"/>
        <v>-408901.90040519834</v>
      </c>
      <c r="G211" s="37">
        <f t="shared" si="23"/>
        <v>-5.4795622387826632E-3</v>
      </c>
      <c r="H211" s="41">
        <f>IF(MONTH(A211)=MONTH(A210),H210+F211,F211)</f>
        <v>8748040.8387025967</v>
      </c>
      <c r="I211" s="37">
        <f>1+G211</f>
        <v>0.99452043776121735</v>
      </c>
      <c r="J211" s="37">
        <f>PRODUCT($I$2:I211)-1</f>
        <v>0.28714036550172994</v>
      </c>
      <c r="K211" s="37">
        <f>AVERAGE($G$2:G211)*252</f>
        <v>0.44254223385024805</v>
      </c>
      <c r="L211" s="37">
        <f>STDEV($G$2:G211)*252^0.5</f>
        <v>0.52739876082868953</v>
      </c>
      <c r="M211" s="37">
        <f>AVERAGE($G$110:$G211)*252</f>
        <v>0.8529238012112702</v>
      </c>
      <c r="N211" s="37">
        <f>STDEV($G$189:G211)*252^0.5</f>
        <v>0.34215308156389584</v>
      </c>
      <c r="O211" s="37">
        <f>AVERAGE('Daily P&amp;L breakdown'!B104/'Historical NAV'!B212)*252</f>
        <v>-1.3981919704059278</v>
      </c>
      <c r="P211" s="37">
        <f>STDEV(O$110:O211)*252^0.5/100</f>
        <v>0.83336797597372358</v>
      </c>
      <c r="Q211" s="37">
        <f>AVERAGE('Daily P&amp;L breakdown'!C103/'Historical NAV'!$B211)*252</f>
        <v>1.0783492981497935</v>
      </c>
      <c r="R211" s="37">
        <f>STDEV(Q$110:Q211)*252^0.5/100</f>
        <v>0.18863900050953283</v>
      </c>
      <c r="S211" s="37">
        <f>AVERAGE('Daily P&amp;L breakdown'!D103/'Historical NAV'!$B211)*252</f>
        <v>4.3499580476138799</v>
      </c>
      <c r="T211" s="37">
        <f>STDEV(S$110:S211)*252^0.5/100</f>
        <v>0.52261598380337726</v>
      </c>
      <c r="U211" s="37">
        <f>AVERAGE('Daily P&amp;L breakdown'!F103/'Historical NAV'!$B211)*252</f>
        <v>1.0714560055065574</v>
      </c>
      <c r="V211" s="37">
        <f>STDEV(U$110:U211)*252^0.5/100</f>
        <v>0.12628879963058623</v>
      </c>
      <c r="W211" s="37">
        <f>AVERAGE('Daily P&amp;L breakdown'!F103/'Historical NAV'!$B211)*252</f>
        <v>1.0714560055065574</v>
      </c>
      <c r="X211" s="37">
        <f>STDEV(W$110:W211)*252^0.5/100</f>
        <v>0.12628879963058623</v>
      </c>
      <c r="Y211" s="37">
        <f>AVERAGE('Daily P&amp;L breakdown'!G103/'Historical NAV'!$B211)*252</f>
        <v>1.1908287998418408</v>
      </c>
      <c r="Z211" s="37">
        <f>STDEV(Y$110:Y211)*252^0.5/100</f>
        <v>0.10761169323735605</v>
      </c>
      <c r="AA211" s="37">
        <f>AVERAGE('Daily P&amp;L breakdown'!H103/'Historical NAV'!$B211)*252</f>
        <v>0.26623040633398209</v>
      </c>
      <c r="AB211" s="37">
        <f>STDEV(AA$110:AA211)*252^0.5/100</f>
        <v>4.3375609375401331E-2</v>
      </c>
    </row>
    <row r="212" spans="1:28" s="42" customFormat="1">
      <c r="A212" s="38">
        <v>45588</v>
      </c>
      <c r="B212" s="39">
        <v>71812303.778893396</v>
      </c>
      <c r="C212" s="40"/>
      <c r="D212" s="41">
        <f t="shared" si="17"/>
        <v>71812303.778893396</v>
      </c>
      <c r="E212" s="41">
        <f t="shared" si="21"/>
        <v>65466153.520501398</v>
      </c>
      <c r="F212" s="41">
        <f t="shared" si="22"/>
        <v>-2401890.580310598</v>
      </c>
      <c r="G212" s="37">
        <f t="shared" si="23"/>
        <v>-3.236430174913995E-2</v>
      </c>
      <c r="H212" s="41">
        <f>IF(MONTH(A212)=MONTH(A211),H211+F212,F212)</f>
        <v>6346150.2583919987</v>
      </c>
      <c r="I212" s="37">
        <f>1+G212</f>
        <v>0.96763569825086004</v>
      </c>
      <c r="J212" s="37">
        <f>PRODUCT($I$2:I212)-1</f>
        <v>0.24548296631913358</v>
      </c>
      <c r="K212" s="37">
        <f>AVERAGE($G$2:G212)*252</f>
        <v>0.40179177757236412</v>
      </c>
      <c r="L212" s="37">
        <f>STDEV($G$2:G212)*252^0.5</f>
        <v>0.52746123504283782</v>
      </c>
      <c r="M212" s="37">
        <f>AVERAGE($G$110:$G212)*252</f>
        <v>0.76546042410452697</v>
      </c>
      <c r="N212" s="37">
        <f>STDEV($G$189:G212)*252^0.5</f>
        <v>0.35885737730256889</v>
      </c>
      <c r="O212" s="37">
        <f>AVERAGE('Daily P&amp;L breakdown'!B105/'Historical NAV'!B213)*252</f>
        <v>0.5098682435425631</v>
      </c>
      <c r="P212" s="37">
        <f>STDEV(O$110:O212)*252^0.5/100</f>
        <v>0.8292791427489683</v>
      </c>
      <c r="Q212" s="37">
        <f>AVERAGE('Daily P&amp;L breakdown'!C104/'Historical NAV'!$B212)*252</f>
        <v>0.18919065960940765</v>
      </c>
      <c r="R212" s="37">
        <f>STDEV(Q$110:Q212)*252^0.5/100</f>
        <v>0.1877377534749943</v>
      </c>
      <c r="S212" s="37">
        <f>AVERAGE('Daily P&amp;L breakdown'!D104/'Historical NAV'!$B212)*252</f>
        <v>-1.4638972218977593</v>
      </c>
      <c r="T212" s="37">
        <f>STDEV(S$110:S212)*252^0.5/100</f>
        <v>0.52058013297870498</v>
      </c>
      <c r="U212" s="37">
        <f>AVERAGE('Daily P&amp;L breakdown'!F104/'Historical NAV'!$B212)*252</f>
        <v>0.67627622405109211</v>
      </c>
      <c r="V212" s="37">
        <f>STDEV(U$110:U212)*252^0.5/100</f>
        <v>0.1260846622168573</v>
      </c>
      <c r="W212" s="37">
        <f>AVERAGE('Daily P&amp;L breakdown'!F104/'Historical NAV'!$B212)*252</f>
        <v>0.67627622405109211</v>
      </c>
      <c r="X212" s="37">
        <f>STDEV(W$110:W212)*252^0.5/100</f>
        <v>0.1260846622168573</v>
      </c>
      <c r="Y212" s="37">
        <f>AVERAGE('Daily P&amp;L breakdown'!G104/'Historical NAV'!$B212)*252</f>
        <v>-4.8208674806746996E-2</v>
      </c>
      <c r="Z212" s="37">
        <f>STDEV(Y$110:Y212)*252^0.5/100</f>
        <v>0.10710428436892655</v>
      </c>
      <c r="AA212" s="37">
        <f>AVERAGE('Daily P&amp;L breakdown'!H104/'Historical NAV'!$B212)*252</f>
        <v>0.25407736724584384</v>
      </c>
      <c r="AB212" s="37">
        <f>STDEV(AA$110:AA212)*252^0.5/100</f>
        <v>4.3229595207427682E-2</v>
      </c>
    </row>
    <row r="213" spans="1:28" s="42" customFormat="1">
      <c r="A213" s="38">
        <v>45589</v>
      </c>
      <c r="B213" s="39">
        <v>72382545.387765795</v>
      </c>
      <c r="C213" s="40"/>
      <c r="D213" s="41">
        <f t="shared" si="17"/>
        <v>72382545.387765795</v>
      </c>
      <c r="E213" s="41">
        <f t="shared" si="21"/>
        <v>65466153.520501398</v>
      </c>
      <c r="F213" s="41">
        <f t="shared" si="22"/>
        <v>570241.60887239873</v>
      </c>
      <c r="G213" s="37">
        <f t="shared" si="23"/>
        <v>7.9407229522693631E-3</v>
      </c>
      <c r="H213" s="41">
        <f>IF(MONTH(A213)=MONTH(A212),H212+F213,F213)</f>
        <v>6916391.8672643974</v>
      </c>
      <c r="I213" s="37">
        <f>1+G213</f>
        <v>1.0079407229522694</v>
      </c>
      <c r="J213" s="37">
        <f>PRODUCT($I$2:I213)-1</f>
        <v>0.2553730014964446</v>
      </c>
      <c r="K213" s="37">
        <f>AVERAGE($G$2:G213)*252</f>
        <v>0.40933550590443735</v>
      </c>
      <c r="L213" s="37">
        <f>STDEV($G$2:G213)*252^0.5</f>
        <v>0.52625533074516617</v>
      </c>
      <c r="M213" s="37">
        <f>AVERAGE($G$110:$G213)*252</f>
        <v>0.7773412102570979</v>
      </c>
      <c r="N213" s="37">
        <f>STDEV($G$189:G213)*252^0.5</f>
        <v>0.3513574189777085</v>
      </c>
      <c r="O213" s="37">
        <f>AVERAGE('Daily P&amp;L breakdown'!B106/'Historical NAV'!B214)*252</f>
        <v>1.1948645873588379</v>
      </c>
      <c r="P213" s="37">
        <f>STDEV(O$110:O213)*252^0.5/100</f>
        <v>0.82536016411196855</v>
      </c>
      <c r="Q213" s="37">
        <f>AVERAGE('Daily P&amp;L breakdown'!C105/'Historical NAV'!$B213)*252</f>
        <v>-0.16882358328981098</v>
      </c>
      <c r="R213" s="37">
        <f>STDEV(Q$110:Q213)*252^0.5/100</f>
        <v>0.1868410391976949</v>
      </c>
      <c r="S213" s="37">
        <f>AVERAGE('Daily P&amp;L breakdown'!D105/'Historical NAV'!$B213)*252</f>
        <v>0.31537885104353364</v>
      </c>
      <c r="T213" s="37">
        <f>STDEV(S$110:S213)*252^0.5/100</f>
        <v>0.51806644085544373</v>
      </c>
      <c r="U213" s="37">
        <f>AVERAGE('Daily P&amp;L breakdown'!F105/'Historical NAV'!$B213)*252</f>
        <v>0.24936632917928306</v>
      </c>
      <c r="V213" s="37">
        <f>STDEV(U$110:U213)*252^0.5/100</f>
        <v>0.12551840948902315</v>
      </c>
      <c r="W213" s="37">
        <f>AVERAGE('Daily P&amp;L breakdown'!F105/'Historical NAV'!$B213)*252</f>
        <v>0.24936632917928306</v>
      </c>
      <c r="X213" s="37">
        <f>STDEV(W$110:W213)*252^0.5/100</f>
        <v>0.12551840948902315</v>
      </c>
      <c r="Y213" s="37">
        <f>AVERAGE('Daily P&amp;L breakdown'!G105/'Historical NAV'!$B213)*252</f>
        <v>0.16049725714624505</v>
      </c>
      <c r="Z213" s="37">
        <f>STDEV(Y$110:Y213)*252^0.5/100</f>
        <v>0.10658917722566659</v>
      </c>
      <c r="AA213" s="37">
        <f>AVERAGE('Daily P&amp;L breakdown'!H105/'Historical NAV'!$B213)*252</f>
        <v>0.22129330481803347</v>
      </c>
      <c r="AB213" s="37">
        <f>STDEV(AA$110:AA213)*252^0.5/100</f>
        <v>4.3059556402768734E-2</v>
      </c>
    </row>
    <row r="214" spans="1:28" s="42" customFormat="1">
      <c r="A214" s="38">
        <v>45590</v>
      </c>
      <c r="B214" s="39">
        <v>73000981.067492694</v>
      </c>
      <c r="C214" s="40"/>
      <c r="D214" s="41">
        <f t="shared" si="17"/>
        <v>73000981.067492694</v>
      </c>
      <c r="E214" s="41">
        <f t="shared" si="21"/>
        <v>65466153.520501398</v>
      </c>
      <c r="F214" s="41">
        <f t="shared" si="22"/>
        <v>618435.67972689867</v>
      </c>
      <c r="G214" s="37">
        <f t="shared" si="23"/>
        <v>8.5439891124832919E-3</v>
      </c>
      <c r="H214" s="41">
        <f>IF(MONTH(A214)=MONTH(A213),H213+F214,F214)</f>
        <v>7534827.5469912961</v>
      </c>
      <c r="I214" s="37">
        <f>1+G214</f>
        <v>1.0085439891124832</v>
      </c>
      <c r="J214" s="37">
        <f>PRODUCT($I$2:I214)-1</f>
        <v>0.26609889475333559</v>
      </c>
      <c r="K214" s="37">
        <f>AVERAGE($G$2:G214)*252</f>
        <v>0.41752212445111031</v>
      </c>
      <c r="L214" s="37">
        <f>STDEV($G$2:G214)*252^0.5</f>
        <v>0.52506664225441735</v>
      </c>
      <c r="M214" s="37">
        <f>AVERAGE($G$110:$G214)*252</f>
        <v>0.79044353450556148</v>
      </c>
      <c r="N214" s="37">
        <f>STDEV($G$189:G214)*252^0.5</f>
        <v>0.34434626610476671</v>
      </c>
      <c r="O214" s="37">
        <f>AVERAGE('Daily P&amp;L breakdown'!B107/'Historical NAV'!B215)*252</f>
        <v>-2.7442024588142764</v>
      </c>
      <c r="P214" s="37">
        <f>STDEV(O$110:O214)*252^0.5/100</f>
        <v>0.82274658932334177</v>
      </c>
      <c r="Q214" s="37">
        <f>AVERAGE('Daily P&amp;L breakdown'!C106/'Historical NAV'!$B214)*252</f>
        <v>2.0343128060525486</v>
      </c>
      <c r="R214" s="37">
        <f>STDEV(Q$110:Q214)*252^0.5/100</f>
        <v>0.1886162149429958</v>
      </c>
      <c r="S214" s="37">
        <f>AVERAGE('Daily P&amp;L breakdown'!D106/'Historical NAV'!$B214)*252</f>
        <v>4.1670067814397926</v>
      </c>
      <c r="T214" s="37">
        <f>STDEV(S$110:S214)*252^0.5/100</f>
        <v>0.51953995303013223</v>
      </c>
      <c r="U214" s="37">
        <f>AVERAGE('Daily P&amp;L breakdown'!F106/'Historical NAV'!$B214)*252</f>
        <v>0.84470849265694592</v>
      </c>
      <c r="V214" s="37">
        <f>STDEV(U$110:U214)*252^0.5/100</f>
        <v>0.12554929657610228</v>
      </c>
      <c r="W214" s="37">
        <f>AVERAGE('Daily P&amp;L breakdown'!F106/'Historical NAV'!$B214)*252</f>
        <v>0.84470849265694592</v>
      </c>
      <c r="X214" s="37">
        <f>STDEV(W$110:W214)*252^0.5/100</f>
        <v>0.12554929657610228</v>
      </c>
      <c r="Y214" s="37">
        <f>AVERAGE('Daily P&amp;L breakdown'!G106/'Historical NAV'!$B214)*252</f>
        <v>0.297908325093513</v>
      </c>
      <c r="Z214" s="37">
        <f>STDEV(Y$110:Y214)*252^0.5/100</f>
        <v>0.10612530800705246</v>
      </c>
      <c r="AA214" s="37">
        <f>AVERAGE('Daily P&amp;L breakdown'!H106/'Historical NAV'!$B214)*252</f>
        <v>0.194554744776224</v>
      </c>
      <c r="AB214" s="37">
        <f>STDEV(AA$110:AA214)*252^0.5/100</f>
        <v>4.2875631602879098E-2</v>
      </c>
    </row>
    <row r="215" spans="1:28" s="42" customFormat="1">
      <c r="A215" s="38">
        <v>45593</v>
      </c>
      <c r="B215" s="39">
        <v>72614532.021846801</v>
      </c>
      <c r="C215" s="40"/>
      <c r="D215" s="41">
        <f t="shared" si="17"/>
        <v>72614532.021846801</v>
      </c>
      <c r="E215" s="41">
        <f t="shared" si="21"/>
        <v>65466153.520501398</v>
      </c>
      <c r="F215" s="41">
        <f t="shared" si="22"/>
        <v>-386449.04564589262</v>
      </c>
      <c r="G215" s="37">
        <f t="shared" si="23"/>
        <v>-5.2937513988832981E-3</v>
      </c>
      <c r="H215" s="41">
        <f>IF(MONTH(A215)=MONTH(A214),H214+F215,F215)</f>
        <v>7148378.5013454035</v>
      </c>
      <c r="I215" s="37">
        <f>1+G215</f>
        <v>0.99470624860111667</v>
      </c>
      <c r="J215" s="37">
        <f>PRODUCT($I$2:I215)-1</f>
        <v>0.25939648195811049</v>
      </c>
      <c r="K215" s="37">
        <f>AVERAGE($G$2:G215)*252</f>
        <v>0.40933732315685939</v>
      </c>
      <c r="L215" s="37">
        <f>STDEV($G$2:G215)*252^0.5</f>
        <v>0.52388693946668408</v>
      </c>
      <c r="M215" s="37">
        <f>AVERAGE($G$110:$G215)*252</f>
        <v>0.77040137519401297</v>
      </c>
      <c r="N215" s="37">
        <f>STDEV($G$189:G215)*252^0.5</f>
        <v>0.33946243829537348</v>
      </c>
      <c r="O215" s="37">
        <f>AVERAGE('Daily P&amp;L breakdown'!B108/'Historical NAV'!B216)*252</f>
        <v>4.7780021669819046</v>
      </c>
      <c r="P215" s="37">
        <f>STDEV(O$110:O215)*252^0.5/100</f>
        <v>0.82174652485185806</v>
      </c>
      <c r="Q215" s="37">
        <f>AVERAGE('Daily P&amp;L breakdown'!C107/'Historical NAV'!$B215)*252</f>
        <v>9.3969450053703732E-2</v>
      </c>
      <c r="R215" s="37">
        <f>STDEV(Q$110:Q215)*252^0.5/100</f>
        <v>0.18772032481274489</v>
      </c>
      <c r="S215" s="37">
        <f>AVERAGE('Daily P&amp;L breakdown'!D107/'Historical NAV'!$B215)*252</f>
        <v>5.1565573520097283</v>
      </c>
      <c r="T215" s="37">
        <f>STDEV(S$110:S215)*252^0.5/100</f>
        <v>0.52297799238371712</v>
      </c>
      <c r="U215" s="37">
        <f>AVERAGE('Daily P&amp;L breakdown'!F107/'Historical NAV'!$B215)*252</f>
        <v>-0.8324074335673548</v>
      </c>
      <c r="V215" s="37">
        <f>STDEV(U$110:U215)*252^0.5/100</f>
        <v>0.12566851467283147</v>
      </c>
      <c r="W215" s="37">
        <f>AVERAGE('Daily P&amp;L breakdown'!F107/'Historical NAV'!$B215)*252</f>
        <v>-0.8324074335673548</v>
      </c>
      <c r="X215" s="37">
        <f>STDEV(W$110:W215)*252^0.5/100</f>
        <v>0.12566851467283147</v>
      </c>
      <c r="Y215" s="37">
        <f>AVERAGE('Daily P&amp;L breakdown'!G107/'Historical NAV'!$B215)*252</f>
        <v>0.24570288485274791</v>
      </c>
      <c r="Z215" s="37">
        <f>STDEV(Y$110:Y215)*252^0.5/100</f>
        <v>0.10564600917748292</v>
      </c>
      <c r="AA215" s="37">
        <f>AVERAGE('Daily P&amp;L breakdown'!H107/'Historical NAV'!$B215)*252</f>
        <v>0.11781189579829814</v>
      </c>
      <c r="AB215" s="37">
        <f>STDEV(AA$110:AA215)*252^0.5/100</f>
        <v>4.2671533791464163E-2</v>
      </c>
    </row>
    <row r="216" spans="1:28" s="42" customFormat="1">
      <c r="A216" s="38">
        <v>45594</v>
      </c>
      <c r="B216" s="39">
        <v>73588655.892573103</v>
      </c>
      <c r="C216" s="40"/>
      <c r="D216" s="41">
        <f t="shared" si="17"/>
        <v>73588655.892573103</v>
      </c>
      <c r="E216" s="41">
        <f t="shared" si="21"/>
        <v>65466153.520501398</v>
      </c>
      <c r="F216" s="41">
        <f t="shared" si="22"/>
        <v>974123.87072630227</v>
      </c>
      <c r="G216" s="37">
        <f t="shared" si="23"/>
        <v>1.3414998948602016E-2</v>
      </c>
      <c r="H216" s="41">
        <f>IF(MONTH(A216)=MONTH(A215),H215+F216,F216)</f>
        <v>8122502.3720717058</v>
      </c>
      <c r="I216" s="37">
        <f>1+G216</f>
        <v>1.0134149989486021</v>
      </c>
      <c r="J216" s="37">
        <f>PRODUCT($I$2:I216)-1</f>
        <v>0.27629128443945183</v>
      </c>
      <c r="K216" s="37">
        <f>AVERAGE($G$2:G216)*252</f>
        <v>0.42315705530518899</v>
      </c>
      <c r="L216" s="37">
        <f>STDEV($G$2:G216)*252^0.5</f>
        <v>0.5228173266943511</v>
      </c>
      <c r="M216" s="37">
        <f>AVERAGE($G$110:$G216)*252</f>
        <v>0.79479556547301955</v>
      </c>
      <c r="N216" s="37">
        <f>STDEV($G$189:G216)*252^0.5</f>
        <v>0.33391569993284625</v>
      </c>
      <c r="O216" s="37">
        <f>AVERAGE('Daily P&amp;L breakdown'!B109/'Historical NAV'!B217)*252</f>
        <v>0.26182409420885216</v>
      </c>
      <c r="P216" s="37">
        <f>STDEV(O$110:O216)*252^0.5/100</f>
        <v>0.81786176972084901</v>
      </c>
      <c r="Q216" s="37">
        <f>AVERAGE('Daily P&amp;L breakdown'!C108/'Historical NAV'!$B216)*252</f>
        <v>4.0309426549797518</v>
      </c>
      <c r="R216" s="37">
        <f>STDEV(Q$110:Q216)*252^0.5/100</f>
        <v>0.19675407888884297</v>
      </c>
      <c r="S216" s="37">
        <f>AVERAGE('Daily P&amp;L breakdown'!D108/'Historical NAV'!$B216)*252</f>
        <v>1.771848574464306</v>
      </c>
      <c r="T216" s="37">
        <f>STDEV(S$110:S216)*252^0.5/100</f>
        <v>0.52112492451553893</v>
      </c>
      <c r="U216" s="37">
        <f>AVERAGE('Daily P&amp;L breakdown'!F108/'Historical NAV'!$B216)*252</f>
        <v>0.60538121616236917</v>
      </c>
      <c r="V216" s="37">
        <f>STDEV(U$110:U216)*252^0.5/100</f>
        <v>0.12538597593867373</v>
      </c>
      <c r="W216" s="37">
        <f>AVERAGE('Daily P&amp;L breakdown'!F108/'Historical NAV'!$B216)*252</f>
        <v>0.60538121616236917</v>
      </c>
      <c r="X216" s="37">
        <f>STDEV(W$110:W216)*252^0.5/100</f>
        <v>0.12538597593867373</v>
      </c>
      <c r="Y216" s="37">
        <f>AVERAGE('Daily P&amp;L breakdown'!G108/'Historical NAV'!$B216)*252</f>
        <v>1.0810959791973751</v>
      </c>
      <c r="Z216" s="37">
        <f>STDEV(Y$110:Y216)*252^0.5/100</f>
        <v>0.10623757960010563</v>
      </c>
      <c r="AA216" s="37">
        <f>AVERAGE('Daily P&amp;L breakdown'!H108/'Historical NAV'!$B216)*252</f>
        <v>0.27280681399191192</v>
      </c>
      <c r="AB216" s="37">
        <f>STDEV(AA$110:AA216)*252^0.5/100</f>
        <v>4.2548934813511734E-2</v>
      </c>
    </row>
    <row r="217" spans="1:28" s="42" customFormat="1">
      <c r="A217" s="38">
        <v>45595</v>
      </c>
      <c r="B217" s="39">
        <v>72282550.836989194</v>
      </c>
      <c r="C217" s="40"/>
      <c r="D217" s="41">
        <f t="shared" si="17"/>
        <v>72282550.836989194</v>
      </c>
      <c r="E217" s="41">
        <f t="shared" si="21"/>
        <v>65466153.520501398</v>
      </c>
      <c r="F217" s="41">
        <f t="shared" si="22"/>
        <v>-1306105.0555839092</v>
      </c>
      <c r="G217" s="37">
        <f t="shared" si="23"/>
        <v>-1.7748728248150096E-2</v>
      </c>
      <c r="H217" s="41">
        <f>IF(MONTH(A217)=MONTH(A216),H216+F217,F217)</f>
        <v>6816397.3164877966</v>
      </c>
      <c r="I217" s="37">
        <f>1+G217</f>
        <v>0.9822512717518499</v>
      </c>
      <c r="J217" s="37">
        <f>PRODUCT($I$2:I217)-1</f>
        <v>0.25363873726645347</v>
      </c>
      <c r="K217" s="37">
        <f>AVERAGE($G$2:G217)*252</f>
        <v>0.40049114524111945</v>
      </c>
      <c r="L217" s="37">
        <f>STDEV($G$2:G217)*252^0.5</f>
        <v>0.52202200079112893</v>
      </c>
      <c r="M217" s="37">
        <f>AVERAGE($G$110:$G217)*252</f>
        <v>0.7460226480285117</v>
      </c>
      <c r="N217" s="37">
        <f>STDEV($G$189:G217)*252^0.5</f>
        <v>0.33528563158813118</v>
      </c>
      <c r="O217" s="37">
        <f>AVERAGE('Daily P&amp;L breakdown'!B110/'Historical NAV'!B218)*252</f>
        <v>0.68619541186098088</v>
      </c>
      <c r="P217" s="37">
        <f>STDEV(O$110:O217)*252^0.5/100</f>
        <v>0.81404967054738564</v>
      </c>
      <c r="Q217" s="37">
        <f>AVERAGE('Daily P&amp;L breakdown'!C109/'Historical NAV'!$B217)*252</f>
        <v>0.57995352342418971</v>
      </c>
      <c r="R217" s="37">
        <f>STDEV(Q$110:Q217)*252^0.5/100</f>
        <v>0.19600059039999693</v>
      </c>
      <c r="S217" s="37">
        <f>AVERAGE('Daily P&amp;L breakdown'!D109/'Historical NAV'!$B217)*252</f>
        <v>-5.1974281434427647</v>
      </c>
      <c r="T217" s="37">
        <f>STDEV(S$110:S217)*252^0.5/100</f>
        <v>0.52503339621821243</v>
      </c>
      <c r="U217" s="37">
        <f>AVERAGE('Daily P&amp;L breakdown'!F109/'Historical NAV'!$B217)*252</f>
        <v>-0.21284937155437064</v>
      </c>
      <c r="V217" s="37">
        <f>STDEV(U$110:U217)*252^0.5/100</f>
        <v>0.12485613097264586</v>
      </c>
      <c r="W217" s="37">
        <f>AVERAGE('Daily P&amp;L breakdown'!F109/'Historical NAV'!$B217)*252</f>
        <v>-0.21284937155437064</v>
      </c>
      <c r="X217" s="37">
        <f>STDEV(W$110:W217)*252^0.5/100</f>
        <v>0.12485613097264586</v>
      </c>
      <c r="Y217" s="37">
        <f>AVERAGE('Daily P&amp;L breakdown'!G109/'Historical NAV'!$B217)*252</f>
        <v>-0.64767083421803062</v>
      </c>
      <c r="Z217" s="37">
        <f>STDEV(Y$110:Y217)*252^0.5/100</f>
        <v>0.10635620025117998</v>
      </c>
      <c r="AA217" s="37">
        <f>AVERAGE('Daily P&amp;L breakdown'!H109/'Historical NAV'!$B217)*252</f>
        <v>0.37369911613823636</v>
      </c>
      <c r="AB217" s="37">
        <f>STDEV(AA$110:AA217)*252^0.5/100</f>
        <v>4.2547568670707726E-2</v>
      </c>
    </row>
    <row r="218" spans="1:28" s="4" customFormat="1">
      <c r="A218" s="13">
        <v>45596</v>
      </c>
      <c r="B218" s="25">
        <v>68111189.483541399</v>
      </c>
      <c r="C218" s="24"/>
      <c r="D218" s="34">
        <f t="shared" si="17"/>
        <v>68111189.483541399</v>
      </c>
      <c r="E218" s="34">
        <f t="shared" si="21"/>
        <v>65466153.520501398</v>
      </c>
      <c r="F218" s="34">
        <f t="shared" si="22"/>
        <v>-4171361.3534477949</v>
      </c>
      <c r="G218" s="35">
        <f t="shared" si="23"/>
        <v>-5.7709105519186822E-2</v>
      </c>
      <c r="H218" s="34">
        <f>IF(MONTH(A218)=MONTH(A217),H217+F218,F218)</f>
        <v>2645035.9630400017</v>
      </c>
      <c r="I218" s="35">
        <f>1+G218</f>
        <v>0.94229089448081316</v>
      </c>
      <c r="J218" s="35">
        <f>PRODUCT($I$2:I218)-1</f>
        <v>0.18129236709460361</v>
      </c>
      <c r="K218" s="35">
        <f>AVERAGE($G$2:G218)*252</f>
        <v>0.33162853816242721</v>
      </c>
      <c r="L218" s="35">
        <f>STDEV($G$2:G218)*252^0.5</f>
        <v>0.52471783118814919</v>
      </c>
      <c r="M218" s="35">
        <f>AVERAGE($G$110:$G218)*252</f>
        <v>0.60575918712150623</v>
      </c>
      <c r="N218" s="35">
        <f>STDEV($G$189:G218)*252^0.5</f>
        <v>0.37650807034876432</v>
      </c>
      <c r="O218" s="35">
        <f>AVERAGE('Daily P&amp;L breakdown'!B111/'Historical NAV'!B219)*252</f>
        <v>-2.4048606061766136</v>
      </c>
      <c r="P218" s="35">
        <f>STDEV(O$110:O218)*252^0.5/100</f>
        <v>0.81133752171996387</v>
      </c>
      <c r="Q218" s="35">
        <f>AVERAGE('Daily P&amp;L breakdown'!C110/'Historical NAV'!$B218)*252</f>
        <v>0.7692078531774883</v>
      </c>
      <c r="R218" s="35">
        <f>STDEV(Q$110:Q218)*252^0.5/100</f>
        <v>0.1953942677647541</v>
      </c>
      <c r="S218" s="35">
        <f>AVERAGE('Daily P&amp;L breakdown'!D110/'Historical NAV'!$B218)*252</f>
        <v>-1.4185016525566119</v>
      </c>
      <c r="T218" s="35">
        <f>STDEV(S$110:S218)*252^0.5/100</f>
        <v>0.52309514964155557</v>
      </c>
      <c r="U218" s="35">
        <f>AVERAGE('Daily P&amp;L breakdown'!F110/'Historical NAV'!$B218)*252</f>
        <v>-0.57707310381795374</v>
      </c>
      <c r="V218" s="35">
        <f>STDEV(U$110:U218)*252^0.5/100</f>
        <v>0.12462220683540198</v>
      </c>
      <c r="W218" s="35">
        <f>AVERAGE('Daily P&amp;L breakdown'!F110/'Historical NAV'!$B218)*252</f>
        <v>-0.57707310381795374</v>
      </c>
      <c r="X218" s="35">
        <f>STDEV(W$110:W218)*252^0.5/100</f>
        <v>0.12462220683540198</v>
      </c>
      <c r="Y218" s="35">
        <f>AVERAGE('Daily P&amp;L breakdown'!G110/'Historical NAV'!$B218)*252</f>
        <v>0.33353990984828713</v>
      </c>
      <c r="Z218" s="35">
        <f>STDEV(Y$110:Y218)*252^0.5/100</f>
        <v>0.10592539495259266</v>
      </c>
      <c r="AA218" s="35">
        <f>AVERAGE('Daily P&amp;L breakdown'!H110/'Historical NAV'!$B218)*252</f>
        <v>0.36011295861933162</v>
      </c>
      <c r="AB218" s="35">
        <f>STDEV(AA$110:AA218)*252^0.5/100</f>
        <v>4.2523505190299377E-2</v>
      </c>
    </row>
    <row r="219" spans="1:28" s="42" customFormat="1">
      <c r="A219" s="38">
        <v>45597</v>
      </c>
      <c r="B219" s="39">
        <v>69482168.659104601</v>
      </c>
      <c r="C219" s="40"/>
      <c r="D219" s="41">
        <f t="shared" si="17"/>
        <v>69482168.659104601</v>
      </c>
      <c r="E219" s="41">
        <f t="shared" si="21"/>
        <v>68111189.483541399</v>
      </c>
      <c r="F219" s="41">
        <f t="shared" si="22"/>
        <v>1370979.1755632013</v>
      </c>
      <c r="G219" s="37">
        <f t="shared" si="23"/>
        <v>2.012854548509227E-2</v>
      </c>
      <c r="H219" s="41">
        <f>IF(MONTH(A219)=MONTH(A218),H218+F219,F219)</f>
        <v>1370979.1755632013</v>
      </c>
      <c r="I219" s="37">
        <f>1+G219</f>
        <v>1.0201285454850924</v>
      </c>
      <c r="J219" s="37">
        <f>PRODUCT($I$2:I219)-1</f>
        <v>0.20507006423685969</v>
      </c>
      <c r="K219" s="37">
        <f>AVERAGE($G$2:G219)*252</f>
        <v>0.35337516625454118</v>
      </c>
      <c r="L219" s="37">
        <f>STDEV($G$2:G219)*252^0.5</f>
        <v>0.52389800130502273</v>
      </c>
      <c r="M219" s="37">
        <f>AVERAGE($G$110:$G219)*252</f>
        <v>0.64636495325897669</v>
      </c>
      <c r="N219" s="37">
        <f>STDEV($G$196:G219)*252^0.5</f>
        <v>0.3899503208500445</v>
      </c>
      <c r="O219" s="37">
        <f>AVERAGE('Daily P&amp;L breakdown'!B112/'Historical NAV'!B220)*252</f>
        <v>0.47956740179678803</v>
      </c>
      <c r="P219" s="37">
        <f>STDEV(O$110:O219)*252^0.5/100</f>
        <v>0.80761160319707737</v>
      </c>
      <c r="Q219" s="37">
        <f>AVERAGE('Daily P&amp;L breakdown'!C111/'Historical NAV'!$B219)*252</f>
        <v>0.12715070485702729</v>
      </c>
      <c r="R219" s="37">
        <f>STDEV(Q$110:Q219)*252^0.5/100</f>
        <v>0.19449854154231225</v>
      </c>
      <c r="S219" s="37">
        <f>AVERAGE('Daily P&amp;L breakdown'!D111/'Historical NAV'!$B219)*252</f>
        <v>-4.2835144864322006</v>
      </c>
      <c r="T219" s="37">
        <f>STDEV(S$110:S219)*252^0.5/100</f>
        <v>0.52484056859468553</v>
      </c>
      <c r="U219" s="37">
        <f>AVERAGE('Daily P&amp;L breakdown'!F111/'Historical NAV'!$B219)*252</f>
        <v>0.56807811330206492</v>
      </c>
      <c r="V219" s="37">
        <f>STDEV(U$110:U219)*252^0.5/100</f>
        <v>0.12431909014626084</v>
      </c>
      <c r="W219" s="37">
        <f>AVERAGE('Daily P&amp;L breakdown'!F111/'Historical NAV'!$B219)*252</f>
        <v>0.56807811330206492</v>
      </c>
      <c r="X219" s="37">
        <f>STDEV(W$110:W219)*252^0.5/100</f>
        <v>0.12431909014626084</v>
      </c>
      <c r="Y219" s="37">
        <f>AVERAGE('Daily P&amp;L breakdown'!G111/'Historical NAV'!$B219)*252</f>
        <v>-1.7499453794620075</v>
      </c>
      <c r="Z219" s="37">
        <f>STDEV(Y$110:Y219)*252^0.5/100</f>
        <v>0.10907749776024175</v>
      </c>
      <c r="AA219" s="37">
        <f>AVERAGE('Daily P&amp;L breakdown'!H111/'Historical NAV'!$B219)*252</f>
        <v>-0.41013957667059431</v>
      </c>
      <c r="AB219" s="37">
        <f>STDEV(AA$110:AA219)*252^0.5/100</f>
        <v>4.3054296598392341E-2</v>
      </c>
    </row>
    <row r="220" spans="1:28" s="42" customFormat="1">
      <c r="A220" s="38">
        <v>45600</v>
      </c>
      <c r="B220" s="39">
        <v>67877466.562653303</v>
      </c>
      <c r="C220" s="40">
        <v>-1580000</v>
      </c>
      <c r="D220" s="41">
        <f t="shared" si="17"/>
        <v>67877466.562653303</v>
      </c>
      <c r="E220" s="41">
        <f t="shared" si="21"/>
        <v>68111189.483541399</v>
      </c>
      <c r="F220" s="41">
        <f t="shared" si="22"/>
        <v>-24702.096451297402</v>
      </c>
      <c r="G220" s="37">
        <f t="shared" si="23"/>
        <v>-3.5551706183051848E-4</v>
      </c>
      <c r="H220" s="41">
        <f>IF(MONTH(A220)=MONTH(A219),H219+F220,F220)</f>
        <v>1346277.0791119039</v>
      </c>
      <c r="I220" s="37">
        <f>1+G220</f>
        <v>0.99964448293816943</v>
      </c>
      <c r="J220" s="37">
        <f>PRODUCT($I$2:I220)-1</f>
        <v>0.20464164126832229</v>
      </c>
      <c r="K220" s="37">
        <f>AVERAGE($G$2:G220)*252</f>
        <v>0.35135249289456016</v>
      </c>
      <c r="L220" s="37">
        <f>STDEV($G$2:G220)*252^0.5</f>
        <v>0.5226984203002718</v>
      </c>
      <c r="M220" s="37">
        <f>AVERAGE($G$110:$G220)*252</f>
        <v>0.63973472575591117</v>
      </c>
      <c r="N220" s="37">
        <f>STDEV($G$196:G220)*252^0.5</f>
        <v>0.38186947791670345</v>
      </c>
      <c r="O220" s="37">
        <f>AVERAGE('Daily P&amp;L breakdown'!B113/'Historical NAV'!B221)*252</f>
        <v>-0.25900351533906929</v>
      </c>
      <c r="P220" s="37">
        <f>STDEV(O$110:O220)*252^0.5/100</f>
        <v>0.80397721549850221</v>
      </c>
      <c r="Q220" s="37">
        <f>AVERAGE('Daily P&amp;L breakdown'!C112/'Historical NAV'!$B220)*252</f>
        <v>2.9230766604534306</v>
      </c>
      <c r="R220" s="37">
        <f>STDEV(Q$110:Q220)*252^0.5/100</f>
        <v>0.19835766878612701</v>
      </c>
      <c r="S220" s="37">
        <f>AVERAGE('Daily P&amp;L breakdown'!D112/'Historical NAV'!$B220)*252</f>
        <v>2.9363996344210173</v>
      </c>
      <c r="T220" s="37">
        <f>STDEV(S$110:S220)*252^0.5/100</f>
        <v>0.52428265598050128</v>
      </c>
      <c r="U220" s="37">
        <f>AVERAGE('Daily P&amp;L breakdown'!F112/'Historical NAV'!$B220)*252</f>
        <v>-2.7495124590092648E-2</v>
      </c>
      <c r="V220" s="37">
        <f>STDEV(U$110:U220)*252^0.5/100</f>
        <v>0.12375597065169992</v>
      </c>
      <c r="W220" s="37">
        <f>AVERAGE('Daily P&amp;L breakdown'!F112/'Historical NAV'!$B220)*252</f>
        <v>-2.7495124590092648E-2</v>
      </c>
      <c r="X220" s="37">
        <f>STDEV(W$110:W220)*252^0.5/100</f>
        <v>0.12375597065169992</v>
      </c>
      <c r="Y220" s="37">
        <f>AVERAGE('Daily P&amp;L breakdown'!G112/'Historical NAV'!$B220)*252</f>
        <v>0.18432921311892461</v>
      </c>
      <c r="Z220" s="37">
        <f>STDEV(Y$110:Y220)*252^0.5/100</f>
        <v>0.10859210383274449</v>
      </c>
      <c r="AA220" s="37">
        <f>AVERAGE('Daily P&amp;L breakdown'!H112/'Historical NAV'!$B220)*252</f>
        <v>0.32788569531328748</v>
      </c>
      <c r="AB220" s="37">
        <f>STDEV(AA$110:AA220)*252^0.5/100</f>
        <v>4.2989038414689665E-2</v>
      </c>
    </row>
    <row r="221" spans="1:28" s="42" customFormat="1">
      <c r="A221" s="38">
        <v>45601</v>
      </c>
      <c r="B221" s="39">
        <v>71021314.965238407</v>
      </c>
      <c r="C221" s="40"/>
      <c r="D221" s="41">
        <f t="shared" si="17"/>
        <v>71021314.965238407</v>
      </c>
      <c r="E221" s="41">
        <f t="shared" si="21"/>
        <v>68111189.483541399</v>
      </c>
      <c r="F221" s="41">
        <f t="shared" si="22"/>
        <v>3143848.4025851041</v>
      </c>
      <c r="G221" s="37">
        <f t="shared" si="23"/>
        <v>4.6316525377140011E-2</v>
      </c>
      <c r="H221" s="41">
        <f>IF(MONTH(A221)=MONTH(A220),H220+F221,F221)</f>
        <v>4490125.481697008</v>
      </c>
      <c r="I221" s="37">
        <f>1+G221</f>
        <v>1.04631652537714</v>
      </c>
      <c r="J221" s="37">
        <f>PRODUCT($I$2:I221)-1</f>
        <v>0.26043645641648627</v>
      </c>
      <c r="K221" s="37">
        <f>AVERAGE($G$2:G221)*252</f>
        <v>0.40280891063158164</v>
      </c>
      <c r="L221" s="37">
        <f>STDEV($G$2:G221)*252^0.5</f>
        <v>0.52371521534699561</v>
      </c>
      <c r="M221" s="37">
        <f>AVERAGE($G$110:$G221)*252</f>
        <v>0.73823499066022702</v>
      </c>
      <c r="N221" s="37">
        <f>STDEV($G$196:G221)*252^0.5</f>
        <v>0.39808365530720236</v>
      </c>
      <c r="O221" s="37">
        <f>AVERAGE('Daily P&amp;L breakdown'!B114/'Historical NAV'!B222)*252</f>
        <v>2.7528509306308719</v>
      </c>
      <c r="P221" s="37">
        <f>STDEV(O$110:O221)*252^0.5/100</f>
        <v>0.80119263412431141</v>
      </c>
      <c r="Q221" s="37">
        <f>AVERAGE('Daily P&amp;L breakdown'!C113/'Historical NAV'!$B221)*252</f>
        <v>-0.80845134602341651</v>
      </c>
      <c r="R221" s="37">
        <f>STDEV(Q$110:Q221)*252^0.5/100</f>
        <v>0.1979179925780726</v>
      </c>
      <c r="S221" s="37">
        <f>AVERAGE('Daily P&amp;L breakdown'!D113/'Historical NAV'!$B221)*252</f>
        <v>4.2883737107524791</v>
      </c>
      <c r="T221" s="37">
        <f>STDEV(S$110:S221)*252^0.5/100</f>
        <v>0.5257638563319994</v>
      </c>
      <c r="U221" s="37">
        <f>AVERAGE('Daily P&amp;L breakdown'!F113/'Historical NAV'!$B221)*252</f>
        <v>2.3199147478562446E-2</v>
      </c>
      <c r="V221" s="37">
        <f>STDEV(U$110:U221)*252^0.5/100</f>
        <v>0.12319731394563306</v>
      </c>
      <c r="W221" s="37">
        <f>AVERAGE('Daily P&amp;L breakdown'!F113/'Historical NAV'!$B221)*252</f>
        <v>2.3199147478562446E-2</v>
      </c>
      <c r="X221" s="37">
        <f>STDEV(W$110:W221)*252^0.5/100</f>
        <v>0.12319731394563306</v>
      </c>
      <c r="Y221" s="37">
        <f>AVERAGE('Daily P&amp;L breakdown'!G113/'Historical NAV'!$B221)*252</f>
        <v>-0.17315365121047249</v>
      </c>
      <c r="Z221" s="37">
        <f>STDEV(Y$110:Y221)*252^0.5/100</f>
        <v>0.10816861548702444</v>
      </c>
      <c r="AA221" s="37">
        <f>AVERAGE('Daily P&amp;L breakdown'!H113/'Historical NAV'!$B221)*252</f>
        <v>6.0407276915385937E-2</v>
      </c>
      <c r="AB221" s="37">
        <f>STDEV(AA$110:AA221)*252^0.5/100</f>
        <v>4.280076501850439E-2</v>
      </c>
    </row>
    <row r="222" spans="1:28" s="42" customFormat="1">
      <c r="A222" s="38">
        <v>45602</v>
      </c>
      <c r="B222" s="39">
        <v>74575517.459259003</v>
      </c>
      <c r="C222" s="40"/>
      <c r="D222" s="41">
        <f t="shared" si="17"/>
        <v>74575517.459259003</v>
      </c>
      <c r="E222" s="41">
        <f t="shared" si="21"/>
        <v>68111189.483541399</v>
      </c>
      <c r="F222" s="41">
        <f t="shared" si="22"/>
        <v>3554202.4940205961</v>
      </c>
      <c r="G222" s="37">
        <f t="shared" si="23"/>
        <v>5.0044166258540988E-2</v>
      </c>
      <c r="H222" s="41">
        <f>IF(MONTH(A222)=MONTH(A221),H221+F222,F222)</f>
        <v>8044327.9757176042</v>
      </c>
      <c r="I222" s="37">
        <f>1+G222</f>
        <v>1.0500441662585409</v>
      </c>
      <c r="J222" s="37">
        <f>PRODUCT($I$2:I222)-1</f>
        <v>0.32351394799971911</v>
      </c>
      <c r="K222" s="37">
        <f>AVERAGE($G$2:G222)*252</f>
        <v>0.45805018206380216</v>
      </c>
      <c r="L222" s="37">
        <f>STDEV($G$2:G222)*252^0.5</f>
        <v>0.52507819738530459</v>
      </c>
      <c r="M222" s="37">
        <f>AVERAGE($G$110:$G222)*252</f>
        <v>0.84330485708936054</v>
      </c>
      <c r="N222" s="37">
        <f>STDEV($G$196:G222)*252^0.5</f>
        <v>0.41458297196066335</v>
      </c>
      <c r="O222" s="37">
        <f>AVERAGE('Daily P&amp;L breakdown'!B115/'Historical NAV'!B223)*252</f>
        <v>-2.5678464381662089</v>
      </c>
      <c r="P222" s="37">
        <f>STDEV(O$110:O222)*252^0.5/100</f>
        <v>0.79877455755095073</v>
      </c>
      <c r="Q222" s="37">
        <f>AVERAGE('Daily P&amp;L breakdown'!C114/'Historical NAV'!$B222)*252</f>
        <v>1.1059225167972369</v>
      </c>
      <c r="R222" s="37">
        <f>STDEV(Q$110:Q222)*252^0.5/100</f>
        <v>0.1976288540797361</v>
      </c>
      <c r="S222" s="37">
        <f>AVERAGE('Daily P&amp;L breakdown'!D114/'Historical NAV'!$B222)*252</f>
        <v>2.1988743972119851</v>
      </c>
      <c r="T222" s="37">
        <f>STDEV(S$110:S222)*252^0.5/100</f>
        <v>0.52435519423503307</v>
      </c>
      <c r="U222" s="37">
        <f>AVERAGE('Daily P&amp;L breakdown'!F114/'Historical NAV'!$B222)*252</f>
        <v>-5.631271365021686E-2</v>
      </c>
      <c r="V222" s="37">
        <f>STDEV(U$110:U222)*252^0.5/100</f>
        <v>0.12265310094484198</v>
      </c>
      <c r="W222" s="37">
        <f>AVERAGE('Daily P&amp;L breakdown'!F114/'Historical NAV'!$B222)*252</f>
        <v>-5.631271365021686E-2</v>
      </c>
      <c r="X222" s="37">
        <f>STDEV(W$110:W222)*252^0.5/100</f>
        <v>0.12265310094484198</v>
      </c>
      <c r="Y222" s="37">
        <f>AVERAGE('Daily P&amp;L breakdown'!G114/'Historical NAV'!$B222)*252</f>
        <v>1.4624853264958315</v>
      </c>
      <c r="Z222" s="37">
        <f>STDEV(Y$110:Y222)*252^0.5/100</f>
        <v>0.10965167950842078</v>
      </c>
      <c r="AA222" s="37">
        <f>AVERAGE('Daily P&amp;L breakdown'!H114/'Historical NAV'!$B222)*252</f>
        <v>0.74167074456059123</v>
      </c>
      <c r="AB222" s="37">
        <f>STDEV(AA$110:AA222)*252^0.5/100</f>
        <v>4.3650652987713451E-2</v>
      </c>
    </row>
    <row r="223" spans="1:28" s="42" customFormat="1">
      <c r="A223" s="38">
        <v>45603</v>
      </c>
      <c r="B223" s="39">
        <v>77248829.062246501</v>
      </c>
      <c r="C223" s="40"/>
      <c r="D223" s="41">
        <f t="shared" si="17"/>
        <v>77248829.062246501</v>
      </c>
      <c r="E223" s="41">
        <f t="shared" si="21"/>
        <v>68111189.483541399</v>
      </c>
      <c r="F223" s="41">
        <f t="shared" si="22"/>
        <v>2673311.602987498</v>
      </c>
      <c r="G223" s="37">
        <f t="shared" si="23"/>
        <v>3.5847040611524314E-2</v>
      </c>
      <c r="H223" s="41">
        <f>IF(MONTH(A223)=MONTH(A222),H222+F223,F223)</f>
        <v>10717639.578705102</v>
      </c>
      <c r="I223" s="37">
        <f>1+G223</f>
        <v>1.0358470406115243</v>
      </c>
      <c r="J223" s="37">
        <f>PRODUCT($I$2:I223)-1</f>
        <v>0.37095800624358399</v>
      </c>
      <c r="K223" s="37">
        <f>AVERAGE($G$2:G223)*252</f>
        <v>0.49667812824416407</v>
      </c>
      <c r="L223" s="37">
        <f>STDEV($G$2:G223)*252^0.5</f>
        <v>0.52514193793102104</v>
      </c>
      <c r="M223" s="37">
        <f>AVERAGE($G$110:$G223)*252</f>
        <v>0.91514827267720944</v>
      </c>
      <c r="N223" s="37">
        <f>STDEV($G$196:G223)*252^0.5</f>
        <v>0.41655446841948979</v>
      </c>
      <c r="O223" s="37">
        <f>AVERAGE('Daily P&amp;L breakdown'!B116/'Historical NAV'!B224)*252</f>
        <v>1.6572409586020005</v>
      </c>
      <c r="P223" s="37">
        <f>STDEV(O$110:O223)*252^0.5/100</f>
        <v>0.79548960929410439</v>
      </c>
      <c r="Q223" s="37">
        <f>AVERAGE('Daily P&amp;L breakdown'!C115/'Historical NAV'!$B223)*252</f>
        <v>0.74633562191011615</v>
      </c>
      <c r="R223" s="37">
        <f>STDEV(Q$110:Q223)*252^0.5/100</f>
        <v>0.19699601768779618</v>
      </c>
      <c r="S223" s="37">
        <f>AVERAGE('Daily P&amp;L breakdown'!D115/'Historical NAV'!$B223)*252</f>
        <v>2.8135957352164329</v>
      </c>
      <c r="T223" s="37">
        <f>STDEV(S$110:S223)*252^0.5/100</f>
        <v>0.52357314502769348</v>
      </c>
      <c r="U223" s="37">
        <f>AVERAGE('Daily P&amp;L breakdown'!F115/'Historical NAV'!$B223)*252</f>
        <v>-0.15638665474483088</v>
      </c>
      <c r="V223" s="37">
        <f>STDEV(U$110:U223)*252^0.5/100</f>
        <v>0.12214086240134309</v>
      </c>
      <c r="W223" s="37">
        <f>AVERAGE('Daily P&amp;L breakdown'!F115/'Historical NAV'!$B223)*252</f>
        <v>-0.15638665474483088</v>
      </c>
      <c r="X223" s="37">
        <f>STDEV(W$110:W223)*252^0.5/100</f>
        <v>0.12214086240134309</v>
      </c>
      <c r="Y223" s="37">
        <f>AVERAGE('Daily P&amp;L breakdown'!G115/'Historical NAV'!$B223)*252</f>
        <v>-1.4314469402623233</v>
      </c>
      <c r="Z223" s="37">
        <f>STDEV(Y$110:Y223)*252^0.5/100</f>
        <v>0.11148497861952893</v>
      </c>
      <c r="AA223" s="37">
        <f>AVERAGE('Daily P&amp;L breakdown'!H115/'Historical NAV'!$B223)*252</f>
        <v>-0.20923105652483223</v>
      </c>
      <c r="AB223" s="37">
        <f>STDEV(AA$110:AA223)*252^0.5/100</f>
        <v>4.3719735507433362E-2</v>
      </c>
    </row>
    <row r="224" spans="1:28" s="42" customFormat="1">
      <c r="A224" s="38">
        <v>45604</v>
      </c>
      <c r="B224" s="39">
        <v>77271761.294160798</v>
      </c>
      <c r="C224" s="40"/>
      <c r="D224" s="41">
        <f t="shared" ref="D224:D247" si="24">B224</f>
        <v>77271761.294160798</v>
      </c>
      <c r="E224" s="41">
        <f t="shared" si="21"/>
        <v>68111189.483541399</v>
      </c>
      <c r="F224" s="41">
        <f t="shared" si="22"/>
        <v>22932.231914296746</v>
      </c>
      <c r="G224" s="37">
        <f t="shared" si="23"/>
        <v>2.9686187082289794E-4</v>
      </c>
      <c r="H224" s="41">
        <f>IF(MONTH(A224)=MONTH(A223),H223+F224,F224)</f>
        <v>10740571.810619399</v>
      </c>
      <c r="I224" s="37">
        <f>1+G224</f>
        <v>1.000296861870823</v>
      </c>
      <c r="J224" s="37">
        <f>PRODUCT($I$2:I224)-1</f>
        <v>0.3713649914021373</v>
      </c>
      <c r="K224" s="37">
        <f>AVERAGE($G$2:G224)*252</f>
        <v>0.49478633928991833</v>
      </c>
      <c r="L224" s="37">
        <f>STDEV($G$2:G224)*252^0.5</f>
        <v>0.52396087307448524</v>
      </c>
      <c r="M224" s="37">
        <f>AVERAGE($G$110:$G224)*252</f>
        <v>0.9078409763186891</v>
      </c>
      <c r="N224" s="37">
        <f>STDEV($G$196:G224)*252^0.5</f>
        <v>0.40953817134453596</v>
      </c>
      <c r="O224" s="37">
        <f>AVERAGE('Daily P&amp;L breakdown'!B117/'Historical NAV'!B225)*252</f>
        <v>1.9318458871098021</v>
      </c>
      <c r="P224" s="37">
        <f>STDEV(O$110:O224)*252^0.5/100</f>
        <v>0.79235744238525652</v>
      </c>
      <c r="Q224" s="37">
        <f>AVERAGE('Daily P&amp;L breakdown'!C116/'Historical NAV'!$B224)*252</f>
        <v>-4.0252384507702974</v>
      </c>
      <c r="R224" s="37">
        <f>STDEV(Q$110:Q224)*252^0.5/100</f>
        <v>0.2053879882020814</v>
      </c>
      <c r="S224" s="37">
        <f>AVERAGE('Daily P&amp;L breakdown'!D116/'Historical NAV'!$B224)*252</f>
        <v>4.4093548573707366</v>
      </c>
      <c r="T224" s="37">
        <f>STDEV(S$110:S224)*252^0.5/100</f>
        <v>0.52509697569928493</v>
      </c>
      <c r="U224" s="37">
        <f>AVERAGE('Daily P&amp;L breakdown'!F116/'Historical NAV'!$B224)*252</f>
        <v>-0.60243096339927371</v>
      </c>
      <c r="V224" s="37">
        <f>STDEV(U$110:U224)*252^0.5/100</f>
        <v>0.1219627584433529</v>
      </c>
      <c r="W224" s="37">
        <f>AVERAGE('Daily P&amp;L breakdown'!F116/'Historical NAV'!$B224)*252</f>
        <v>-0.60243096339927371</v>
      </c>
      <c r="X224" s="37">
        <f>STDEV(W$110:W224)*252^0.5/100</f>
        <v>0.1219627584433529</v>
      </c>
      <c r="Y224" s="37">
        <f>AVERAGE('Daily P&amp;L breakdown'!G116/'Historical NAV'!$B224)*252</f>
        <v>2.0499196258383967</v>
      </c>
      <c r="Z224" s="37">
        <f>STDEV(Y$110:Y224)*252^0.5/100</f>
        <v>0.11477355086692079</v>
      </c>
      <c r="AA224" s="37">
        <f>AVERAGE('Daily P&amp;L breakdown'!H116/'Historical NAV'!$B224)*252</f>
        <v>-0.26148319155146338</v>
      </c>
      <c r="AB224" s="37">
        <f>STDEV(AA$110:AA224)*252^0.5/100</f>
        <v>4.3873161822889875E-2</v>
      </c>
    </row>
    <row r="225" spans="1:28" s="42" customFormat="1">
      <c r="A225" s="38">
        <v>45607</v>
      </c>
      <c r="B225" s="39">
        <v>76190741.105237097</v>
      </c>
      <c r="C225" s="40"/>
      <c r="D225" s="41">
        <f t="shared" si="24"/>
        <v>76190741.105237097</v>
      </c>
      <c r="E225" s="41">
        <f t="shared" si="21"/>
        <v>68111189.483541399</v>
      </c>
      <c r="F225" s="41">
        <f t="shared" si="22"/>
        <v>-1081020.1889237016</v>
      </c>
      <c r="G225" s="37">
        <f t="shared" si="23"/>
        <v>-1.3989847918807452E-2</v>
      </c>
      <c r="H225" s="41">
        <f>IF(MONTH(A225)=MONTH(A224),H224+F225,F225)</f>
        <v>9659551.6216956973</v>
      </c>
      <c r="I225" s="37">
        <f>1+G225</f>
        <v>0.98601015208119258</v>
      </c>
      <c r="J225" s="37">
        <f>PRODUCT($I$2:I225)-1</f>
        <v>0.35217980373124469</v>
      </c>
      <c r="K225" s="37">
        <f>AVERAGE($G$2:G225)*252</f>
        <v>0.47683889279514419</v>
      </c>
      <c r="L225" s="37">
        <f>STDEV($G$2:G225)*252^0.5</f>
        <v>0.52305852312789469</v>
      </c>
      <c r="M225" s="37">
        <f>AVERAGE($G$110:$G225)*252</f>
        <v>0.86962302242335998</v>
      </c>
      <c r="N225" s="37">
        <f>STDEV($G$196:G225)*252^0.5</f>
        <v>0.40692504420751657</v>
      </c>
      <c r="O225" s="37">
        <f>AVERAGE('Daily P&amp;L breakdown'!B118/'Historical NAV'!B226)*252</f>
        <v>-0.5736996731793389</v>
      </c>
      <c r="P225" s="37">
        <f>STDEV(O$110:O225)*252^0.5/100</f>
        <v>0.78901547918711035</v>
      </c>
      <c r="Q225" s="37">
        <f>AVERAGE('Daily P&amp;L breakdown'!C117/'Historical NAV'!$B225)*252</f>
        <v>-0.74901328340114204</v>
      </c>
      <c r="R225" s="37">
        <f>STDEV(Q$110:Q225)*252^0.5/100</f>
        <v>0.20483836504719963</v>
      </c>
      <c r="S225" s="37">
        <f>AVERAGE('Daily P&amp;L breakdown'!D117/'Historical NAV'!$B225)*252</f>
        <v>0.36945638789783503</v>
      </c>
      <c r="T225" s="37">
        <f>STDEV(S$110:S225)*252^0.5/100</f>
        <v>0.52281700809821796</v>
      </c>
      <c r="U225" s="37">
        <f>AVERAGE('Daily P&amp;L breakdown'!F117/'Historical NAV'!$B225)*252</f>
        <v>-0.25790115117608886</v>
      </c>
      <c r="V225" s="37">
        <f>STDEV(U$110:U225)*252^0.5/100</f>
        <v>0.12150217842002206</v>
      </c>
      <c r="W225" s="37">
        <f>AVERAGE('Daily P&amp;L breakdown'!F117/'Historical NAV'!$B225)*252</f>
        <v>-0.25790115117608886</v>
      </c>
      <c r="X225" s="37">
        <f>STDEV(W$110:W225)*252^0.5/100</f>
        <v>0.12150217842002206</v>
      </c>
      <c r="Y225" s="37">
        <f>AVERAGE('Daily P&amp;L breakdown'!G117/'Historical NAV'!$B225)*252</f>
        <v>0.64090858405685591</v>
      </c>
      <c r="Z225" s="37">
        <f>STDEV(Y$110:Y225)*252^0.5/100</f>
        <v>0.1145574193049409</v>
      </c>
      <c r="AA225" s="37">
        <f>AVERAGE('Daily P&amp;L breakdown'!H117/'Historical NAV'!$B225)*252</f>
        <v>0.44734926351382071</v>
      </c>
      <c r="AB225" s="37">
        <f>STDEV(AA$110:AA225)*252^0.5/100</f>
        <v>4.3969830447176415E-2</v>
      </c>
    </row>
    <row r="226" spans="1:28" s="42" customFormat="1">
      <c r="A226" s="38">
        <v>45608</v>
      </c>
      <c r="B226" s="39">
        <v>75307420.693779007</v>
      </c>
      <c r="C226" s="40"/>
      <c r="D226" s="41">
        <f t="shared" si="24"/>
        <v>75307420.693779007</v>
      </c>
      <c r="E226" s="41">
        <f t="shared" si="21"/>
        <v>68111189.483541399</v>
      </c>
      <c r="F226" s="41">
        <f t="shared" si="22"/>
        <v>-883320.41145808995</v>
      </c>
      <c r="G226" s="37">
        <f t="shared" si="23"/>
        <v>-1.1593540089576231E-2</v>
      </c>
      <c r="H226" s="41">
        <f>IF(MONTH(A226)=MONTH(A225),H225+F226,F226)</f>
        <v>8776231.2102376074</v>
      </c>
      <c r="I226" s="37">
        <f>1+G226</f>
        <v>0.98840645991042375</v>
      </c>
      <c r="J226" s="37">
        <f>PRODUCT($I$2:I226)-1</f>
        <v>0.33650325296837114</v>
      </c>
      <c r="K226" s="37">
        <f>AVERAGE($G$2:G226)*252</f>
        <v>0.46173484392684039</v>
      </c>
      <c r="L226" s="37">
        <f>STDEV($G$2:G226)*252^0.5</f>
        <v>0.52208478550788751</v>
      </c>
      <c r="M226" s="37">
        <f>AVERAGE($G$110:$G226)*252</f>
        <v>0.83721964528663717</v>
      </c>
      <c r="N226" s="37">
        <f>STDEV($G$196:G226)*252^0.5</f>
        <v>0.40327497691311681</v>
      </c>
      <c r="O226" s="37">
        <f>AVERAGE('Daily P&amp;L breakdown'!B119/'Historical NAV'!B227)*252</f>
        <v>2.1721454241514939</v>
      </c>
      <c r="P226" s="37">
        <f>STDEV(O$110:O226)*252^0.5/100</f>
        <v>0.7860799271554586</v>
      </c>
      <c r="Q226" s="37">
        <f>AVERAGE('Daily P&amp;L breakdown'!C118/'Historical NAV'!$B226)*252</f>
        <v>1.2260993563364408</v>
      </c>
      <c r="R226" s="37">
        <f>STDEV(Q$110:Q226)*252^0.5/100</f>
        <v>0.20468177091658646</v>
      </c>
      <c r="S226" s="37">
        <f>AVERAGE('Daily P&amp;L breakdown'!D118/'Historical NAV'!$B226)*252</f>
        <v>1.1094842111210708</v>
      </c>
      <c r="T226" s="37">
        <f>STDEV(S$110:S226)*252^0.5/100</f>
        <v>0.5207394903635002</v>
      </c>
      <c r="U226" s="37">
        <f>AVERAGE('Daily P&amp;L breakdown'!F118/'Historical NAV'!$B226)*252</f>
        <v>0.41695154276600865</v>
      </c>
      <c r="V226" s="37">
        <f>STDEV(U$110:U226)*252^0.5/100</f>
        <v>0.1211167035927973</v>
      </c>
      <c r="W226" s="37">
        <f>AVERAGE('Daily P&amp;L breakdown'!F118/'Historical NAV'!$B226)*252</f>
        <v>0.41695154276600865</v>
      </c>
      <c r="X226" s="37">
        <f>STDEV(W$110:W226)*252^0.5/100</f>
        <v>0.1211167035927973</v>
      </c>
      <c r="Y226" s="37">
        <f>AVERAGE('Daily P&amp;L breakdown'!G118/'Historical NAV'!$B226)*252</f>
        <v>-0.20805519370675127</v>
      </c>
      <c r="Z226" s="37">
        <f>STDEV(Y$110:Y226)*252^0.5/100</f>
        <v>0.11415137859453628</v>
      </c>
      <c r="AA226" s="37">
        <f>AVERAGE('Daily P&amp;L breakdown'!H118/'Historical NAV'!$B226)*252</f>
        <v>0.24522885938550765</v>
      </c>
      <c r="AB226" s="37">
        <f>STDEV(AA$110:AA226)*252^0.5/100</f>
        <v>4.3825188019553485E-2</v>
      </c>
    </row>
    <row r="227" spans="1:28" s="42" customFormat="1">
      <c r="A227" s="38">
        <v>45609</v>
      </c>
      <c r="B227" s="39">
        <v>74224569.205802605</v>
      </c>
      <c r="C227" s="40"/>
      <c r="D227" s="41">
        <f t="shared" si="24"/>
        <v>74224569.205802605</v>
      </c>
      <c r="E227" s="41">
        <f t="shared" si="21"/>
        <v>68111189.483541399</v>
      </c>
      <c r="F227" s="41">
        <f t="shared" si="22"/>
        <v>-1082851.487976402</v>
      </c>
      <c r="G227" s="37">
        <f t="shared" si="23"/>
        <v>-1.4379080813026095E-2</v>
      </c>
      <c r="H227" s="41">
        <f>IF(MONTH(A227)=MONTH(A226),H226+F227,F227)</f>
        <v>7693379.7222612053</v>
      </c>
      <c r="I227" s="37">
        <f>1+G227</f>
        <v>0.98562091918697392</v>
      </c>
      <c r="J227" s="37">
        <f>PRODUCT($I$2:I227)-1</f>
        <v>0.3172855646870667</v>
      </c>
      <c r="K227" s="37">
        <f>AVERAGE($G$2:G227)*252</f>
        <v>0.4436584580471527</v>
      </c>
      <c r="L227" s="37">
        <f>STDEV($G$2:G227)*252^0.5</f>
        <v>0.52120450176122679</v>
      </c>
      <c r="M227" s="37">
        <f>AVERAGE($G$110:$G227)*252</f>
        <v>0.79941669604791499</v>
      </c>
      <c r="N227" s="37">
        <f>STDEV($G$196:G227)*252^0.5</f>
        <v>0.40065461866298291</v>
      </c>
      <c r="O227" s="37">
        <f>AVERAGE('Daily P&amp;L breakdown'!B120/'Historical NAV'!B228)*252</f>
        <v>1.8308534502311227</v>
      </c>
      <c r="P227" s="37">
        <f>STDEV(O$110:O227)*252^0.5/100</f>
        <v>0.78302035420498617</v>
      </c>
      <c r="Q227" s="37">
        <f>AVERAGE('Daily P&amp;L breakdown'!C119/'Historical NAV'!$B227)*252</f>
        <v>0.10219342572360814</v>
      </c>
      <c r="R227" s="37">
        <f>STDEV(Q$110:Q227)*252^0.5/100</f>
        <v>0.20380608695480182</v>
      </c>
      <c r="S227" s="37">
        <f>AVERAGE('Daily P&amp;L breakdown'!D119/'Historical NAV'!$B227)*252</f>
        <v>1.849651691737501</v>
      </c>
      <c r="T227" s="37">
        <f>STDEV(S$110:S227)*252^0.5/100</f>
        <v>0.51908150692319399</v>
      </c>
      <c r="U227" s="37">
        <f>AVERAGE('Daily P&amp;L breakdown'!F119/'Historical NAV'!$B227)*252</f>
        <v>0.88464362275970954</v>
      </c>
      <c r="V227" s="37">
        <f>STDEV(U$110:U227)*252^0.5/100</f>
        <v>0.12125125437471004</v>
      </c>
      <c r="W227" s="37">
        <f>AVERAGE('Daily P&amp;L breakdown'!F119/'Historical NAV'!$B227)*252</f>
        <v>0.88464362275970954</v>
      </c>
      <c r="X227" s="37">
        <f>STDEV(W$110:W227)*252^0.5/100</f>
        <v>0.12125125437471004</v>
      </c>
      <c r="Y227" s="37">
        <f>AVERAGE('Daily P&amp;L breakdown'!G119/'Historical NAV'!$B227)*252</f>
        <v>0.23910007413842418</v>
      </c>
      <c r="Z227" s="37">
        <f>STDEV(Y$110:Y227)*252^0.5/100</f>
        <v>0.11368171977013483</v>
      </c>
      <c r="AA227" s="37">
        <f>AVERAGE('Daily P&amp;L breakdown'!H119/'Historical NAV'!$B227)*252</f>
        <v>0.34735161841780626</v>
      </c>
      <c r="AB227" s="37">
        <f>STDEV(AA$110:AA227)*252^0.5/100</f>
        <v>4.3774370788336972E-2</v>
      </c>
    </row>
    <row r="228" spans="1:28" s="42" customFormat="1">
      <c r="A228" s="38">
        <v>45610</v>
      </c>
      <c r="B228" s="39">
        <v>73440036.406532899</v>
      </c>
      <c r="C228" s="40"/>
      <c r="D228" s="41">
        <f t="shared" si="24"/>
        <v>73440036.406532899</v>
      </c>
      <c r="E228" s="41">
        <f t="shared" si="21"/>
        <v>68111189.483541399</v>
      </c>
      <c r="F228" s="41">
        <f t="shared" si="22"/>
        <v>-784532.79926970601</v>
      </c>
      <c r="G228" s="37">
        <f t="shared" si="23"/>
        <v>-1.0569718459320801E-2</v>
      </c>
      <c r="H228" s="41">
        <f>IF(MONTH(A228)=MONTH(A227),H227+F228,F228)</f>
        <v>6908846.9229914993</v>
      </c>
      <c r="I228" s="37">
        <f>1+G228</f>
        <v>0.98943028154067925</v>
      </c>
      <c r="J228" s="37">
        <f>PRODUCT($I$2:I228)-1</f>
        <v>0.30336222713779715</v>
      </c>
      <c r="K228" s="37">
        <f>AVERAGE($G$2:G228)*252</f>
        <v>0.42997023113175187</v>
      </c>
      <c r="L228" s="37">
        <f>STDEV($G$2:G228)*252^0.5</f>
        <v>0.5202123631023442</v>
      </c>
      <c r="M228" s="37">
        <f>AVERAGE($G$110:$G228)*252</f>
        <v>0.77031597547819441</v>
      </c>
      <c r="N228" s="37">
        <f>STDEV($G$196:G228)*252^0.5</f>
        <v>0.39667408141807481</v>
      </c>
      <c r="O228" s="37">
        <f>AVERAGE('Daily P&amp;L breakdown'!B121/'Historical NAV'!B229)*252</f>
        <v>-3.0493629828796989</v>
      </c>
      <c r="P228" s="37">
        <f>STDEV(O$110:O228)*252^0.5/100</f>
        <v>0.78125703099117805</v>
      </c>
      <c r="Q228" s="37">
        <f>AVERAGE('Daily P&amp;L breakdown'!C120/'Historical NAV'!$B228)*252</f>
        <v>0.10859564714609203</v>
      </c>
      <c r="R228" s="37">
        <f>STDEV(Q$110:Q228)*252^0.5/100</f>
        <v>0.20294184317958877</v>
      </c>
      <c r="S228" s="37">
        <f>AVERAGE('Daily P&amp;L breakdown'!D120/'Historical NAV'!$B228)*252</f>
        <v>2.7684380981858294</v>
      </c>
      <c r="T228" s="37">
        <f>STDEV(S$110:S228)*252^0.5/100</f>
        <v>0.51823065006964353</v>
      </c>
      <c r="U228" s="37">
        <f>AVERAGE('Daily P&amp;L breakdown'!F120/'Historical NAV'!$B228)*252</f>
        <v>5.4928011986131876E-2</v>
      </c>
      <c r="V228" s="37">
        <f>STDEV(U$110:U228)*252^0.5/100</f>
        <v>0.12073685292081357</v>
      </c>
      <c r="W228" s="37">
        <f>AVERAGE('Daily P&amp;L breakdown'!F120/'Historical NAV'!$B228)*252</f>
        <v>5.4928011986131876E-2</v>
      </c>
      <c r="X228" s="37">
        <f>STDEV(W$110:W228)*252^0.5/100</f>
        <v>0.12073685292081357</v>
      </c>
      <c r="Y228" s="37">
        <f>AVERAGE('Daily P&amp;L breakdown'!G120/'Historical NAV'!$B228)*252</f>
        <v>0.86470545369107366</v>
      </c>
      <c r="Z228" s="37">
        <f>STDEV(Y$110:Y228)*252^0.5/100</f>
        <v>0.11374851671215568</v>
      </c>
      <c r="AA228" s="37">
        <f>AVERAGE('Daily P&amp;L breakdown'!H120/'Historical NAV'!$B228)*252</f>
        <v>0.56106663852817218</v>
      </c>
      <c r="AB228" s="37">
        <f>STDEV(AA$110:AA228)*252^0.5/100</f>
        <v>4.4074195393518832E-2</v>
      </c>
    </row>
    <row r="229" spans="1:28" s="42" customFormat="1">
      <c r="A229" s="38">
        <v>45611</v>
      </c>
      <c r="B229" s="39">
        <v>71031633.038140401</v>
      </c>
      <c r="C229" s="40"/>
      <c r="D229" s="41">
        <f t="shared" si="24"/>
        <v>71031633.038140401</v>
      </c>
      <c r="E229" s="41">
        <f t="shared" si="21"/>
        <v>68111189.483541399</v>
      </c>
      <c r="F229" s="41">
        <f t="shared" si="22"/>
        <v>-2408403.3683924973</v>
      </c>
      <c r="G229" s="37">
        <f t="shared" si="23"/>
        <v>-3.279414725587277E-2</v>
      </c>
      <c r="H229" s="41">
        <f>IF(MONTH(A229)=MONTH(A228),H228+F229,F229)</f>
        <v>4500443.554599002</v>
      </c>
      <c r="I229" s="37">
        <f>1+G229</f>
        <v>0.96720585274412718</v>
      </c>
      <c r="J229" s="37">
        <f>PRODUCT($I$2:I229)-1</f>
        <v>0.26061957433329797</v>
      </c>
      <c r="K229" s="37">
        <f>AVERAGE($G$2:G229)*252</f>
        <v>0.39183823402819179</v>
      </c>
      <c r="L229" s="37">
        <f>STDEV($G$2:G229)*252^0.5</f>
        <v>0.52033096052808203</v>
      </c>
      <c r="M229" s="37">
        <f>AVERAGE($G$110:$G229)*252</f>
        <v>0.69502896644521006</v>
      </c>
      <c r="N229" s="37">
        <f>STDEV($G$196:G229)*252^0.5</f>
        <v>0.40359261403532098</v>
      </c>
      <c r="O229" s="37">
        <f>AVERAGE('Daily P&amp;L breakdown'!B122/'Historical NAV'!B230)*252</f>
        <v>1.543299226230108</v>
      </c>
      <c r="P229" s="37">
        <f>STDEV(O$110:O229)*252^0.5/100</f>
        <v>0.77817114519808683</v>
      </c>
      <c r="Q229" s="37">
        <f>AVERAGE('Daily P&amp;L breakdown'!C121/'Historical NAV'!$B229)*252</f>
        <v>-1.6623342579861271</v>
      </c>
      <c r="R229" s="37">
        <f>STDEV(Q$110:Q229)*252^0.5/100</f>
        <v>0.20362540649961292</v>
      </c>
      <c r="S229" s="37">
        <f>AVERAGE('Daily P&amp;L breakdown'!D121/'Historical NAV'!$B229)*252</f>
        <v>-6.3971015808690757</v>
      </c>
      <c r="T229" s="37">
        <f>STDEV(S$110:S229)*252^0.5/100</f>
        <v>0.52487703454897716</v>
      </c>
      <c r="U229" s="37">
        <f>AVERAGE('Daily P&amp;L breakdown'!F121/'Historical NAV'!$B229)*252</f>
        <v>8.7021372529630145E-2</v>
      </c>
      <c r="V229" s="37">
        <f>STDEV(U$110:U229)*252^0.5/100</f>
        <v>0.12023112726037664</v>
      </c>
      <c r="W229" s="37">
        <f>AVERAGE('Daily P&amp;L breakdown'!F121/'Historical NAV'!$B229)*252</f>
        <v>8.7021372529630145E-2</v>
      </c>
      <c r="X229" s="37">
        <f>STDEV(W$110:W229)*252^0.5/100</f>
        <v>0.12023112726037664</v>
      </c>
      <c r="Y229" s="37">
        <f>AVERAGE('Daily P&amp;L breakdown'!G121/'Historical NAV'!$B229)*252</f>
        <v>-1.2513678230130556</v>
      </c>
      <c r="Z229" s="37">
        <f>STDEV(Y$110:Y229)*252^0.5/100</f>
        <v>0.11495922541681658</v>
      </c>
      <c r="AA229" s="37">
        <f>AVERAGE('Daily P&amp;L breakdown'!H121/'Historical NAV'!$B229)*252</f>
        <v>-0.47283071109974406</v>
      </c>
      <c r="AB229" s="37">
        <f>STDEV(AA$110:AA229)*252^0.5/100</f>
        <v>4.4711628962158217E-2</v>
      </c>
    </row>
    <row r="230" spans="1:28" s="42" customFormat="1">
      <c r="A230" s="38">
        <v>45614</v>
      </c>
      <c r="B230" s="39">
        <v>72105957.2820701</v>
      </c>
      <c r="C230" s="40"/>
      <c r="D230" s="41">
        <f t="shared" si="24"/>
        <v>72105957.2820701</v>
      </c>
      <c r="E230" s="41">
        <f t="shared" si="21"/>
        <v>68111189.483541399</v>
      </c>
      <c r="F230" s="41">
        <f t="shared" si="22"/>
        <v>1074324.2439296991</v>
      </c>
      <c r="G230" s="37">
        <f t="shared" si="23"/>
        <v>1.5124588834285158E-2</v>
      </c>
      <c r="H230" s="41">
        <f>IF(MONTH(A230)=MONTH(A229),H229+F230,F230)</f>
        <v>5574767.7985287011</v>
      </c>
      <c r="I230" s="37">
        <f>1+G230</f>
        <v>1.0151245888342852</v>
      </c>
      <c r="J230" s="37">
        <f>PRODUCT($I$2:I230)-1</f>
        <v>0.27968592707154083</v>
      </c>
      <c r="K230" s="37">
        <f>AVERAGE($G$2:G230)*252</f>
        <v>0.40677080237846108</v>
      </c>
      <c r="L230" s="37">
        <f>STDEV($G$2:G230)*252^0.5</f>
        <v>0.5193837343904677</v>
      </c>
      <c r="M230" s="37">
        <f>AVERAGE($G$110:$G230)*252</f>
        <v>0.72078406908814086</v>
      </c>
      <c r="N230" s="37">
        <f>STDEV($G$196:G230)*252^0.5</f>
        <v>0.39885657147986331</v>
      </c>
      <c r="O230" s="37">
        <f>AVERAGE('Daily P&amp;L breakdown'!B123/'Historical NAV'!B231)*252</f>
        <v>-9.8686899794281885E-2</v>
      </c>
      <c r="P230" s="37">
        <f>STDEV(O$110:O230)*252^0.5/100</f>
        <v>0.77494612019294717</v>
      </c>
      <c r="Q230" s="37">
        <f>AVERAGE('Daily P&amp;L breakdown'!C122/'Historical NAV'!$B230)*252</f>
        <v>2.3768940939172221E-2</v>
      </c>
      <c r="R230" s="37">
        <f>STDEV(Q$110:Q230)*252^0.5/100</f>
        <v>0.20277547181078093</v>
      </c>
      <c r="S230" s="37">
        <f>AVERAGE('Daily P&amp;L breakdown'!D122/'Historical NAV'!$B230)*252</f>
        <v>3.264972172535606</v>
      </c>
      <c r="T230" s="37">
        <f>STDEV(S$110:S230)*252^0.5/100</f>
        <v>0.52459902161668315</v>
      </c>
      <c r="U230" s="37">
        <f>AVERAGE('Daily P&amp;L breakdown'!F122/'Historical NAV'!$B230)*252</f>
        <v>0.36589973636700535</v>
      </c>
      <c r="V230" s="37">
        <f>STDEV(U$110:U230)*252^0.5/100</f>
        <v>0.11982576719083625</v>
      </c>
      <c r="W230" s="37">
        <f>AVERAGE('Daily P&amp;L breakdown'!F122/'Historical NAV'!$B230)*252</f>
        <v>0.36589973636700535</v>
      </c>
      <c r="X230" s="37">
        <f>STDEV(W$110:W230)*252^0.5/100</f>
        <v>0.11982576719083625</v>
      </c>
      <c r="Y230" s="37">
        <f>AVERAGE('Daily P&amp;L breakdown'!G122/'Historical NAV'!$B230)*252</f>
        <v>0.17124798651096279</v>
      </c>
      <c r="Z230" s="37">
        <f>STDEV(Y$110:Y230)*252^0.5/100</f>
        <v>0.11448487455018831</v>
      </c>
      <c r="AA230" s="37">
        <f>AVERAGE('Daily P&amp;L breakdown'!H122/'Historical NAV'!$B230)*252</f>
        <v>0.18231161994806261</v>
      </c>
      <c r="AB230" s="37">
        <f>STDEV(AA$110:AA230)*252^0.5/100</f>
        <v>4.4536658586951508E-2</v>
      </c>
    </row>
    <row r="231" spans="1:28" s="42" customFormat="1">
      <c r="A231" s="38">
        <v>45615</v>
      </c>
      <c r="B231" s="39">
        <v>74005933.2619057</v>
      </c>
      <c r="C231" s="40"/>
      <c r="D231" s="41">
        <f t="shared" si="24"/>
        <v>74005933.2619057</v>
      </c>
      <c r="E231" s="41">
        <f t="shared" si="21"/>
        <v>68111189.483541399</v>
      </c>
      <c r="F231" s="41">
        <f t="shared" si="22"/>
        <v>1899975.9798355997</v>
      </c>
      <c r="G231" s="37">
        <f t="shared" si="23"/>
        <v>2.6349778179951416E-2</v>
      </c>
      <c r="H231" s="41">
        <f>IF(MONTH(A231)=MONTH(A230),H230+F231,F231)</f>
        <v>7474743.7783643007</v>
      </c>
      <c r="I231" s="37">
        <f>1+G231</f>
        <v>1.0263497781799513</v>
      </c>
      <c r="J231" s="37">
        <f>PRODUCT($I$2:I231)-1</f>
        <v>0.31340536738988134</v>
      </c>
      <c r="K231" s="37">
        <f>AVERAGE($G$2:G231)*252</f>
        <v>0.43387242541745807</v>
      </c>
      <c r="L231" s="37">
        <f>STDEV($G$2:G231)*252^0.5</f>
        <v>0.51889483496964106</v>
      </c>
      <c r="M231" s="37">
        <f>AVERAGE($G$110:$G231)*252</f>
        <v>0.7693034136148591</v>
      </c>
      <c r="N231" s="37">
        <f>STDEV($G$196:G231)*252^0.5</f>
        <v>0.39764599606198725</v>
      </c>
      <c r="O231" s="37">
        <f>AVERAGE('Daily P&amp;L breakdown'!B124/'Historical NAV'!B232)*252</f>
        <v>0.77174299849451922</v>
      </c>
      <c r="P231" s="37">
        <f>STDEV(O$110:O231)*252^0.5/100</f>
        <v>0.77176433161161229</v>
      </c>
      <c r="Q231" s="37">
        <f>AVERAGE('Daily P&amp;L breakdown'!C123/'Historical NAV'!$B231)*252</f>
        <v>-0.49981507008492926</v>
      </c>
      <c r="R231" s="37">
        <f>STDEV(Q$110:Q231)*252^0.5/100</f>
        <v>0.20208863233933408</v>
      </c>
      <c r="S231" s="37">
        <f>AVERAGE('Daily P&amp;L breakdown'!D123/'Historical NAV'!$B231)*252</f>
        <v>6.784460675917849</v>
      </c>
      <c r="T231" s="37">
        <f>STDEV(S$110:S231)*252^0.5/100</f>
        <v>0.53095772714911915</v>
      </c>
      <c r="U231" s="37">
        <f>AVERAGE('Daily P&amp;L breakdown'!F123/'Historical NAV'!$B231)*252</f>
        <v>0.41536444991800436</v>
      </c>
      <c r="V231" s="37">
        <f>STDEV(U$110:U231)*252^0.5/100</f>
        <v>0.11945459176620599</v>
      </c>
      <c r="W231" s="37">
        <f>AVERAGE('Daily P&amp;L breakdown'!F123/'Historical NAV'!$B231)*252</f>
        <v>0.41536444991800436</v>
      </c>
      <c r="X231" s="37">
        <f>STDEV(W$110:W231)*252^0.5/100</f>
        <v>0.11945459176620599</v>
      </c>
      <c r="Y231" s="37">
        <f>AVERAGE('Daily P&amp;L breakdown'!G123/'Historical NAV'!$B231)*252</f>
        <v>5.3460578437655393E-2</v>
      </c>
      <c r="Z231" s="37">
        <f>STDEV(Y$110:Y231)*252^0.5/100</f>
        <v>0.11401223841056325</v>
      </c>
      <c r="AA231" s="37">
        <f>AVERAGE('Daily P&amp;L breakdown'!H123/'Historical NAV'!$B231)*252</f>
        <v>7.5217739911475012E-2</v>
      </c>
      <c r="AB231" s="37">
        <f>STDEV(AA$110:AA231)*252^0.5/100</f>
        <v>4.4355409917035321E-2</v>
      </c>
    </row>
    <row r="232" spans="1:28" s="42" customFormat="1">
      <c r="A232" s="38">
        <v>45616</v>
      </c>
      <c r="B232" s="39">
        <v>73965902.057231799</v>
      </c>
      <c r="C232" s="40"/>
      <c r="D232" s="41">
        <f t="shared" si="24"/>
        <v>73965902.057231799</v>
      </c>
      <c r="E232" s="41">
        <f t="shared" si="21"/>
        <v>68111189.483541399</v>
      </c>
      <c r="F232" s="41">
        <f t="shared" si="22"/>
        <v>-40031.2046739012</v>
      </c>
      <c r="G232" s="37">
        <f t="shared" si="23"/>
        <v>-5.4091885487385816E-4</v>
      </c>
      <c r="H232" s="41">
        <f>IF(MONTH(A232)=MONTH(A231),H231+F232,F232)</f>
        <v>7434712.5736903995</v>
      </c>
      <c r="I232" s="37">
        <f>1+G232</f>
        <v>0.99945908114512616</v>
      </c>
      <c r="J232" s="37">
        <f>PRODUCT($I$2:I232)-1</f>
        <v>0.31269492166256763</v>
      </c>
      <c r="K232" s="37">
        <f>AVERAGE($G$2:G232)*252</f>
        <v>0.43140409651336425</v>
      </c>
      <c r="L232" s="37">
        <f>STDEV($G$2:G232)*252^0.5</f>
        <v>0.51777096719377591</v>
      </c>
      <c r="M232" s="37">
        <f>AVERAGE($G$110:$G232)*252</f>
        <v>0.7619406903218261</v>
      </c>
      <c r="N232" s="37">
        <f>STDEV($G$196:G232)*252^0.5</f>
        <v>0.39229278086320701</v>
      </c>
      <c r="O232" s="37">
        <f>AVERAGE('Daily P&amp;L breakdown'!B125/'Historical NAV'!B233)*252</f>
        <v>-1.3747185501909602</v>
      </c>
      <c r="P232" s="37">
        <f>STDEV(O$110:O232)*252^0.5/100</f>
        <v>0.76897996160635795</v>
      </c>
      <c r="Q232" s="37">
        <f>AVERAGE('Daily P&amp;L breakdown'!C124/'Historical NAV'!$B232)*252</f>
        <v>1.2942694005938928</v>
      </c>
      <c r="R232" s="37">
        <f>STDEV(Q$110:Q232)*252^0.5/100</f>
        <v>0.20205477134682334</v>
      </c>
      <c r="S232" s="37">
        <f>AVERAGE('Daily P&amp;L breakdown'!D124/'Historical NAV'!$B232)*252</f>
        <v>-0.84315299598110549</v>
      </c>
      <c r="T232" s="37">
        <f>STDEV(S$110:S232)*252^0.5/100</f>
        <v>0.52900554455217152</v>
      </c>
      <c r="U232" s="37">
        <f>AVERAGE('Daily P&amp;L breakdown'!F124/'Historical NAV'!$B232)*252</f>
        <v>0.68779962476001422</v>
      </c>
      <c r="V232" s="37">
        <f>STDEV(U$110:U232)*252^0.5/100</f>
        <v>0.11932666367550918</v>
      </c>
      <c r="W232" s="37">
        <f>AVERAGE('Daily P&amp;L breakdown'!F124/'Historical NAV'!$B232)*252</f>
        <v>0.68779962476001422</v>
      </c>
      <c r="X232" s="37">
        <f>STDEV(W$110:W232)*252^0.5/100</f>
        <v>0.11932666367550918</v>
      </c>
      <c r="Y232" s="37">
        <f>AVERAGE('Daily P&amp;L breakdown'!G124/'Historical NAV'!$B232)*252</f>
        <v>0.56862417452107339</v>
      </c>
      <c r="Z232" s="37">
        <f>STDEV(Y$110:Y232)*252^0.5/100</f>
        <v>0.11374811695527276</v>
      </c>
      <c r="AA232" s="37">
        <f>AVERAGE('Daily P&amp;L breakdown'!H124/'Historical NAV'!$B232)*252</f>
        <v>0.93375175964946255</v>
      </c>
      <c r="AB232" s="37">
        <f>STDEV(AA$110:AA232)*252^0.5/100</f>
        <v>4.5713134725597751E-2</v>
      </c>
    </row>
    <row r="233" spans="1:28" s="42" customFormat="1">
      <c r="A233" s="38">
        <v>45617</v>
      </c>
      <c r="B233" s="39">
        <v>75356816.030168399</v>
      </c>
      <c r="C233" s="40"/>
      <c r="D233" s="41">
        <f t="shared" si="24"/>
        <v>75356816.030168399</v>
      </c>
      <c r="E233" s="41">
        <f t="shared" si="21"/>
        <v>68111189.483541399</v>
      </c>
      <c r="F233" s="41">
        <f t="shared" si="22"/>
        <v>1390913.9729366004</v>
      </c>
      <c r="G233" s="37">
        <f t="shared" si="23"/>
        <v>1.8804799701629651E-2</v>
      </c>
      <c r="H233" s="41">
        <f>IF(MONTH(A233)=MONTH(A232),H232+F233,F233)</f>
        <v>8825626.546627</v>
      </c>
      <c r="I233" s="37">
        <f>1+G233</f>
        <v>1.0188047997016296</v>
      </c>
      <c r="J233" s="37">
        <f>PRODUCT($I$2:I233)-1</f>
        <v>0.3373798867337785</v>
      </c>
      <c r="K233" s="37">
        <f>AVERAGE($G$2:G233)*252</f>
        <v>0.44997049922154231</v>
      </c>
      <c r="L233" s="37">
        <f>STDEV($G$2:G233)*252^0.5</f>
        <v>0.51695607060043125</v>
      </c>
      <c r="M233" s="37">
        <f>AVERAGE($G$110:$G233)*252</f>
        <v>0.794012213180607</v>
      </c>
      <c r="N233" s="37">
        <f>STDEV($G$196:G233)*252^0.5</f>
        <v>0.388771867508513</v>
      </c>
      <c r="O233" s="37">
        <f>AVERAGE('Daily P&amp;L breakdown'!B126/'Historical NAV'!B234)*252</f>
        <v>-0.79491137118076316</v>
      </c>
      <c r="P233" s="37">
        <f>STDEV(O$110:O233)*252^0.5/100</f>
        <v>0.76601005228434516</v>
      </c>
      <c r="Q233" s="37">
        <f>AVERAGE('Daily P&amp;L breakdown'!C125/'Historical NAV'!$B233)*252</f>
        <v>-0.55723781088613178</v>
      </c>
      <c r="R233" s="37">
        <f>STDEV(Q$110:Q233)*252^0.5/100</f>
        <v>0.20141944136547077</v>
      </c>
      <c r="S233" s="37">
        <f>AVERAGE('Daily P&amp;L breakdown'!D125/'Historical NAV'!$B233)*252</f>
        <v>4.1560923151877507</v>
      </c>
      <c r="T233" s="37">
        <f>STDEV(S$110:S233)*252^0.5/100</f>
        <v>0.52980954206150366</v>
      </c>
      <c r="U233" s="37">
        <f>AVERAGE('Daily P&amp;L breakdown'!F125/'Historical NAV'!$B233)*252</f>
        <v>-6.9955192877172029E-2</v>
      </c>
      <c r="V233" s="37">
        <f>STDEV(U$110:U233)*252^0.5/100</f>
        <v>0.11885163608913871</v>
      </c>
      <c r="W233" s="37">
        <f>AVERAGE('Daily P&amp;L breakdown'!F125/'Historical NAV'!$B233)*252</f>
        <v>-6.9955192877172029E-2</v>
      </c>
      <c r="X233" s="37">
        <f>STDEV(W$110:W233)*252^0.5/100</f>
        <v>0.11885163608913871</v>
      </c>
      <c r="Y233" s="37">
        <f>AVERAGE('Daily P&amp;L breakdown'!G125/'Historical NAV'!$B233)*252</f>
        <v>6.153126212423439E-2</v>
      </c>
      <c r="Z233" s="37">
        <f>STDEV(Y$110:Y233)*252^0.5/100</f>
        <v>0.11328588841945493</v>
      </c>
      <c r="AA233" s="37">
        <f>AVERAGE('Daily P&amp;L breakdown'!H125/'Historical NAV'!$B233)*252</f>
        <v>3.1478658002885095E-2</v>
      </c>
      <c r="AB233" s="37">
        <f>STDEV(AA$110:AA233)*252^0.5/100</f>
        <v>4.5543823899477726E-2</v>
      </c>
    </row>
    <row r="234" spans="1:28" s="42" customFormat="1">
      <c r="A234" s="38">
        <v>45618</v>
      </c>
      <c r="B234" s="39">
        <v>75131531.646461993</v>
      </c>
      <c r="C234" s="40"/>
      <c r="D234" s="41">
        <f t="shared" si="24"/>
        <v>75131531.646461993</v>
      </c>
      <c r="E234" s="41">
        <f t="shared" si="21"/>
        <v>68111189.483541399</v>
      </c>
      <c r="F234" s="41">
        <f t="shared" si="22"/>
        <v>-225284.38370640576</v>
      </c>
      <c r="G234" s="37">
        <f t="shared" si="23"/>
        <v>-2.9895687686196195E-3</v>
      </c>
      <c r="H234" s="41">
        <f>IF(MONTH(A234)=MONTH(A233),H233+F234,F234)</f>
        <v>8600342.1629205942</v>
      </c>
      <c r="I234" s="37">
        <f>1+G234</f>
        <v>0.99701043123138033</v>
      </c>
      <c r="J234" s="37">
        <f>PRODUCT($I$2:I234)-1</f>
        <v>0.33338169759261915</v>
      </c>
      <c r="K234" s="37">
        <f>AVERAGE($G$2:G234)*252</f>
        <v>0.44480594201590412</v>
      </c>
      <c r="L234" s="37">
        <f>STDEV($G$2:G234)*252^0.5</f>
        <v>0.51586464171369506</v>
      </c>
      <c r="M234" s="37">
        <f>AVERAGE($G$110:$G234)*252</f>
        <v>0.78163314483762503</v>
      </c>
      <c r="N234" s="37">
        <f>STDEV($G$196:G234)*252^0.5</f>
        <v>0.38410854292031332</v>
      </c>
      <c r="O234" s="37">
        <f>AVERAGE('Daily P&amp;L breakdown'!B127/'Historical NAV'!B235)*252</f>
        <v>-2.7079405416308591</v>
      </c>
      <c r="P234" s="37">
        <f>STDEV(O$110:O234)*252^0.5/100</f>
        <v>0.76411159270501072</v>
      </c>
      <c r="Q234" s="37">
        <f>AVERAGE('Daily P&amp;L breakdown'!C126/'Historical NAV'!$B234)*252</f>
        <v>-4.9731402489995025E-2</v>
      </c>
      <c r="R234" s="37">
        <f>STDEV(Q$110:Q234)*252^0.5/100</f>
        <v>0.20061039040523643</v>
      </c>
      <c r="S234" s="37">
        <f>AVERAGE('Daily P&amp;L breakdown'!D126/'Historical NAV'!$B234)*252</f>
        <v>-1.167442457219364</v>
      </c>
      <c r="T234" s="37">
        <f>STDEV(S$110:S234)*252^0.5/100</f>
        <v>0.5280609632933434</v>
      </c>
      <c r="U234" s="37">
        <f>AVERAGE('Daily P&amp;L breakdown'!F126/'Historical NAV'!$B234)*252</f>
        <v>0.51414770434563684</v>
      </c>
      <c r="V234" s="37">
        <f>STDEV(U$110:U234)*252^0.5/100</f>
        <v>0.11856053566950325</v>
      </c>
      <c r="W234" s="37">
        <f>AVERAGE('Daily P&amp;L breakdown'!F126/'Historical NAV'!$B234)*252</f>
        <v>0.51414770434563684</v>
      </c>
      <c r="X234" s="37">
        <f>STDEV(W$110:W234)*252^0.5/100</f>
        <v>0.11856053566950325</v>
      </c>
      <c r="Y234" s="37">
        <f>AVERAGE('Daily P&amp;L breakdown'!G126/'Historical NAV'!$B234)*252</f>
        <v>6.5405295117944059E-2</v>
      </c>
      <c r="Z234" s="37">
        <f>STDEV(Y$110:Y234)*252^0.5/100</f>
        <v>0.11282902184814922</v>
      </c>
      <c r="AA234" s="37">
        <f>AVERAGE('Daily P&amp;L breakdown'!H126/'Historical NAV'!$B234)*252</f>
        <v>0.11822225110218781</v>
      </c>
      <c r="AB234" s="37">
        <f>STDEV(AA$110:AA234)*252^0.5/100</f>
        <v>4.5359808118207924E-2</v>
      </c>
    </row>
    <row r="235" spans="1:28" s="42" customFormat="1">
      <c r="A235" s="38">
        <v>45621</v>
      </c>
      <c r="B235" s="39">
        <v>73781182.403537303</v>
      </c>
      <c r="C235" s="40"/>
      <c r="D235" s="41">
        <f t="shared" si="24"/>
        <v>73781182.403537303</v>
      </c>
      <c r="E235" s="41">
        <f t="shared" ref="E235:E247" si="25">IF(MONTH(A235)=MONTH(A234),E234,D234)</f>
        <v>68111189.483541399</v>
      </c>
      <c r="F235" s="41">
        <f t="shared" ref="F235:F247" si="26">B235-C235-D234</f>
        <v>-1350349.2429246902</v>
      </c>
      <c r="G235" s="37">
        <f t="shared" ref="G235:G247" si="27">F235/B234</f>
        <v>-1.7973136089902666E-2</v>
      </c>
      <c r="H235" s="41">
        <f>IF(MONTH(A235)=MONTH(A234),H234+F235,F235)</f>
        <v>7249992.919995904</v>
      </c>
      <c r="I235" s="37">
        <f>1+G235</f>
        <v>0.9820268639100973</v>
      </c>
      <c r="J235" s="37">
        <f>PRODUCT($I$2:I235)-1</f>
        <v>0.30941664688200143</v>
      </c>
      <c r="K235" s="37">
        <f>AVERAGE($G$2:G235)*252</f>
        <v>0.42354937690192396</v>
      </c>
      <c r="L235" s="37">
        <f>STDEV($G$2:G235)*252^0.5</f>
        <v>0.51516382400953875</v>
      </c>
      <c r="M235" s="37">
        <f>AVERAGE($G$110:$G235)*252</f>
        <v>0.73948343500037828</v>
      </c>
      <c r="N235" s="37">
        <f>STDEV($G$196:G235)*252^0.5</f>
        <v>0.38329408344854443</v>
      </c>
      <c r="O235" s="37">
        <f>AVERAGE('Daily P&amp;L breakdown'!B128/'Historical NAV'!B236)*252</f>
        <v>0.98409610898133948</v>
      </c>
      <c r="P235" s="37">
        <f>STDEV(O$110:O235)*252^0.5/100</f>
        <v>0.76111442438624111</v>
      </c>
      <c r="Q235" s="37">
        <f>AVERAGE('Daily P&amp;L breakdown'!C127/'Historical NAV'!$B235)*252</f>
        <v>0.24014279282071446</v>
      </c>
      <c r="R235" s="37">
        <f>STDEV(Q$110:Q235)*252^0.5/100</f>
        <v>0.19982502531557947</v>
      </c>
      <c r="S235" s="37">
        <f>AVERAGE('Daily P&amp;L breakdown'!D127/'Historical NAV'!$B235)*252</f>
        <v>-2.5229345198332798</v>
      </c>
      <c r="T235" s="37">
        <f>STDEV(S$110:S235)*252^0.5/100</f>
        <v>0.52740862646102382</v>
      </c>
      <c r="U235" s="37">
        <f>AVERAGE('Daily P&amp;L breakdown'!F127/'Historical NAV'!$B235)*252</f>
        <v>-0.83677093140540515</v>
      </c>
      <c r="V235" s="37">
        <f>STDEV(U$110:U235)*252^0.5/100</f>
        <v>0.11874415733512679</v>
      </c>
      <c r="W235" s="37">
        <f>AVERAGE('Daily P&amp;L breakdown'!F127/'Historical NAV'!$B235)*252</f>
        <v>-0.83677093140540515</v>
      </c>
      <c r="X235" s="37">
        <f>STDEV(W$110:W235)*252^0.5/100</f>
        <v>0.11874415733512679</v>
      </c>
      <c r="Y235" s="37">
        <f>AVERAGE('Daily P&amp;L breakdown'!G127/'Historical NAV'!$B235)*252</f>
        <v>-1.6916996439191783</v>
      </c>
      <c r="Z235" s="37">
        <f>STDEV(Y$110:Y235)*252^0.5/100</f>
        <v>0.11518593526939071</v>
      </c>
      <c r="AA235" s="37">
        <f>AVERAGE('Daily P&amp;L breakdown'!H127/'Historical NAV'!$B235)*252</f>
        <v>-0.30150650769366738</v>
      </c>
      <c r="AB235" s="37">
        <f>STDEV(AA$110:AA235)*252^0.5/100</f>
        <v>4.5565491941298858E-2</v>
      </c>
    </row>
    <row r="236" spans="1:28" s="42" customFormat="1">
      <c r="A236" s="38">
        <v>45622</v>
      </c>
      <c r="B236" s="39">
        <v>73988967.515956998</v>
      </c>
      <c r="C236" s="40"/>
      <c r="D236" s="41">
        <f t="shared" si="24"/>
        <v>73988967.515956998</v>
      </c>
      <c r="E236" s="41">
        <f t="shared" si="25"/>
        <v>68111189.483541399</v>
      </c>
      <c r="F236" s="41">
        <f t="shared" si="26"/>
        <v>207785.11241969466</v>
      </c>
      <c r="G236" s="37">
        <f t="shared" si="27"/>
        <v>2.8162345146929063E-3</v>
      </c>
      <c r="H236" s="41">
        <f>IF(MONTH(A236)=MONTH(A235),H235+F236,F236)</f>
        <v>7457778.0324155986</v>
      </c>
      <c r="I236" s="37">
        <f>1+G236</f>
        <v>1.0028162345146929</v>
      </c>
      <c r="J236" s="37">
        <f>PRODUCT($I$2:I236)-1</f>
        <v>0.31310427123706397</v>
      </c>
      <c r="K236" s="37">
        <f>AVERAGE($G$2:G236)*252</f>
        <v>0.42476700124575667</v>
      </c>
      <c r="L236" s="37">
        <f>STDEV($G$2:G236)*252^0.5</f>
        <v>0.5140632128139303</v>
      </c>
      <c r="M236" s="37">
        <f>AVERAGE($G$110:$G236)*252</f>
        <v>0.73924884966732507</v>
      </c>
      <c r="N236" s="37">
        <f>STDEV($G$196:G236)*252^0.5</f>
        <v>0.37848136649874881</v>
      </c>
      <c r="O236" s="37">
        <f>AVERAGE('Daily P&amp;L breakdown'!B129/'Historical NAV'!B237)*252</f>
        <v>-0.41777434441911704</v>
      </c>
      <c r="P236" s="37">
        <f>STDEV(O$110:O236)*252^0.5/100</f>
        <v>0.75815258101405258</v>
      </c>
      <c r="Q236" s="37">
        <f>AVERAGE('Daily P&amp;L breakdown'!C128/'Historical NAV'!$B236)*252</f>
        <v>-0.3968966150753046</v>
      </c>
      <c r="R236" s="37">
        <f>STDEV(Q$110:Q236)*252^0.5/100</f>
        <v>0.19912932452633222</v>
      </c>
      <c r="S236" s="37">
        <f>AVERAGE('Daily P&amp;L breakdown'!D128/'Historical NAV'!$B236)*252</f>
        <v>-0.32212105128862512</v>
      </c>
      <c r="T236" s="37">
        <f>STDEV(S$110:S236)*252^0.5/100</f>
        <v>0.52536954393453328</v>
      </c>
      <c r="U236" s="37">
        <f>AVERAGE('Daily P&amp;L breakdown'!F128/'Historical NAV'!$B236)*252</f>
        <v>0.49128025948139686</v>
      </c>
      <c r="V236" s="37">
        <f>STDEV(U$110:U236)*252^0.5/100</f>
        <v>0.11844312325533438</v>
      </c>
      <c r="W236" s="37">
        <f>AVERAGE('Daily P&amp;L breakdown'!F128/'Historical NAV'!$B236)*252</f>
        <v>0.49128025948139686</v>
      </c>
      <c r="X236" s="37">
        <f>STDEV(W$110:W236)*252^0.5/100</f>
        <v>0.11844312325533438</v>
      </c>
      <c r="Y236" s="37">
        <f>AVERAGE('Daily P&amp;L breakdown'!G128/'Historical NAV'!$B236)*252</f>
        <v>0.7295466042063451</v>
      </c>
      <c r="Z236" s="37">
        <f>STDEV(Y$110:Y236)*252^0.5/100</f>
        <v>0.11509006153192938</v>
      </c>
      <c r="AA236" s="37">
        <f>AVERAGE('Daily P&amp;L breakdown'!H128/'Historical NAV'!$B236)*252</f>
        <v>0.28679985830892335</v>
      </c>
      <c r="AB236" s="37">
        <f>STDEV(AA$110:AA236)*252^0.5/100</f>
        <v>4.5449196088186497E-2</v>
      </c>
    </row>
    <row r="237" spans="1:28" s="42" customFormat="1">
      <c r="A237" s="38">
        <v>45623</v>
      </c>
      <c r="B237" s="39">
        <v>73546391.563899994</v>
      </c>
      <c r="C237" s="40"/>
      <c r="D237" s="41">
        <f t="shared" si="24"/>
        <v>73546391.563899994</v>
      </c>
      <c r="E237" s="41">
        <f t="shared" si="25"/>
        <v>68111189.483541399</v>
      </c>
      <c r="F237" s="41">
        <f t="shared" si="26"/>
        <v>-442575.95205700397</v>
      </c>
      <c r="G237" s="37">
        <f t="shared" si="27"/>
        <v>-5.9816478985404795E-3</v>
      </c>
      <c r="H237" s="41">
        <f>IF(MONTH(A237)=MONTH(A236),H236+F237,F237)</f>
        <v>7015202.0803585947</v>
      </c>
      <c r="I237" s="37">
        <f>1+G237</f>
        <v>0.9940183521014595</v>
      </c>
      <c r="J237" s="37">
        <f>PRODUCT($I$2:I237)-1</f>
        <v>0.30524974383245418</v>
      </c>
      <c r="K237" s="37">
        <f>AVERAGE($G$2:G237)*252</f>
        <v>0.41657995772169748</v>
      </c>
      <c r="L237" s="37">
        <f>STDEV($G$2:G237)*252^0.5</f>
        <v>0.51302947662596532</v>
      </c>
      <c r="M237" s="37">
        <f>AVERAGE($G$110:$G237)*252</f>
        <v>0.72169709872904741</v>
      </c>
      <c r="N237" s="37">
        <f>STDEV($G$196:G237)*252^0.5</f>
        <v>0.37460914655209387</v>
      </c>
      <c r="O237" s="37">
        <f>AVERAGE('Daily P&amp;L breakdown'!B130/'Historical NAV'!B238)*252</f>
        <v>1.3357358167913298</v>
      </c>
      <c r="P237" s="37">
        <f>STDEV(O$110:O237)*252^0.5/100</f>
        <v>0.75530749663860663</v>
      </c>
      <c r="Q237" s="37">
        <f>AVERAGE('Daily P&amp;L breakdown'!C129/'Historical NAV'!$B237)*252</f>
        <v>-4.9571705728517879E-2</v>
      </c>
      <c r="R237" s="37">
        <f>STDEV(Q$110:Q237)*252^0.5/100</f>
        <v>0.1983482337317243</v>
      </c>
      <c r="S237" s="37">
        <f>AVERAGE('Daily P&amp;L breakdown'!D129/'Historical NAV'!$B237)*252</f>
        <v>2.1173647093848298</v>
      </c>
      <c r="T237" s="37">
        <f>STDEV(S$110:S237)*252^0.5/100</f>
        <v>0.52396842883937933</v>
      </c>
      <c r="U237" s="37">
        <f>AVERAGE('Daily P&amp;L breakdown'!F129/'Historical NAV'!$B237)*252</f>
        <v>8.2274927040337635E-4</v>
      </c>
      <c r="V237" s="37">
        <f>STDEV(U$110:U237)*252^0.5/100</f>
        <v>0.11797737654898509</v>
      </c>
      <c r="W237" s="37">
        <f>AVERAGE('Daily P&amp;L breakdown'!F129/'Historical NAV'!$B237)*252</f>
        <v>8.2274927040337635E-4</v>
      </c>
      <c r="X237" s="37">
        <f>STDEV(W$110:W237)*252^0.5/100</f>
        <v>0.11797737654898509</v>
      </c>
      <c r="Y237" s="37">
        <f>AVERAGE('Daily P&amp;L breakdown'!G129/'Historical NAV'!$B237)*252</f>
        <v>0.1154699750649421</v>
      </c>
      <c r="Z237" s="37">
        <f>STDEV(Y$110:Y237)*252^0.5/100</f>
        <v>0.11463675044864158</v>
      </c>
      <c r="AA237" s="37">
        <f>AVERAGE('Daily P&amp;L breakdown'!H129/'Historical NAV'!$B237)*252</f>
        <v>0.59825936343554309</v>
      </c>
      <c r="AB237" s="37">
        <f>STDEV(AA$110:AA237)*252^0.5/100</f>
        <v>4.5773211904113521E-2</v>
      </c>
    </row>
    <row r="238" spans="1:28" s="42" customFormat="1">
      <c r="A238" s="38">
        <v>45624</v>
      </c>
      <c r="B238" s="39">
        <v>73406976.774448395</v>
      </c>
      <c r="C238" s="40"/>
      <c r="D238" s="41">
        <f t="shared" si="24"/>
        <v>73406976.774448395</v>
      </c>
      <c r="E238" s="41">
        <f t="shared" si="25"/>
        <v>68111189.483541399</v>
      </c>
      <c r="F238" s="41">
        <f t="shared" si="26"/>
        <v>-139414.78945159912</v>
      </c>
      <c r="G238" s="37">
        <f t="shared" si="27"/>
        <v>-1.8956033938180377E-3</v>
      </c>
      <c r="H238" s="41">
        <f>IF(MONTH(A238)=MONTH(A237),H237+F238,F238)</f>
        <v>6875787.2909069955</v>
      </c>
      <c r="I238" s="37">
        <f>1+G238</f>
        <v>0.998104396606182</v>
      </c>
      <c r="J238" s="37">
        <f>PRODUCT($I$2:I238)-1</f>
        <v>0.30277550798826525</v>
      </c>
      <c r="K238" s="37">
        <f>AVERAGE($G$2:G238)*252</f>
        <v>0.41280665808893868</v>
      </c>
      <c r="L238" s="37">
        <f>STDEV($G$2:G238)*252^0.5</f>
        <v>0.51195447371451253</v>
      </c>
      <c r="M238" s="37">
        <f>AVERAGE($G$110:$G238)*252</f>
        <v>0.71239950838818544</v>
      </c>
      <c r="N238" s="37">
        <f>STDEV($G$196:G238)*252^0.5</f>
        <v>0.37036144323969927</v>
      </c>
      <c r="O238" s="37">
        <f>AVERAGE('Daily P&amp;L breakdown'!B131/'Historical NAV'!B239)*252</f>
        <v>0.43784110830981532</v>
      </c>
      <c r="P238" s="37">
        <f>STDEV(O$110:O238)*252^0.5/100</f>
        <v>0.75235425204683726</v>
      </c>
      <c r="Q238" s="37">
        <f>AVERAGE('Daily P&amp;L breakdown'!C130/'Historical NAV'!$B238)*252</f>
        <v>-2.5229805685781367E-2</v>
      </c>
      <c r="R238" s="37">
        <f>STDEV(Q$110:Q238)*252^0.5/100</f>
        <v>0.19757429935545157</v>
      </c>
      <c r="S238" s="37">
        <f>AVERAGE('Daily P&amp;L breakdown'!D130/'Historical NAV'!$B238)*252</f>
        <v>-3.3257158423799491</v>
      </c>
      <c r="T238" s="37">
        <f>STDEV(S$110:S238)*252^0.5/100</f>
        <v>0.52429482094829094</v>
      </c>
      <c r="U238" s="37">
        <f>AVERAGE('Daily P&amp;L breakdown'!F130/'Historical NAV'!$B238)*252</f>
        <v>0.21531185201324848</v>
      </c>
      <c r="V238" s="37">
        <f>STDEV(U$110:U238)*252^0.5/100</f>
        <v>0.11754038559417544</v>
      </c>
      <c r="W238" s="37">
        <f>AVERAGE('Daily P&amp;L breakdown'!F130/'Historical NAV'!$B238)*252</f>
        <v>0.21531185201324848</v>
      </c>
      <c r="X238" s="37">
        <f>STDEV(W$110:W238)*252^0.5/100</f>
        <v>0.11754038559417544</v>
      </c>
      <c r="Y238" s="37">
        <f>AVERAGE('Daily P&amp;L breakdown'!G130/'Historical NAV'!$B238)*252</f>
        <v>0.15001843808166765</v>
      </c>
      <c r="Z238" s="37">
        <f>STDEV(Y$110:Y238)*252^0.5/100</f>
        <v>0.11419144314617563</v>
      </c>
      <c r="AA238" s="37">
        <f>AVERAGE('Daily P&amp;L breakdown'!H130/'Historical NAV'!$B238)*252</f>
        <v>0.53209099184147002</v>
      </c>
      <c r="AB238" s="37">
        <f>STDEV(AA$110:AA238)*252^0.5/100</f>
        <v>4.5957137569157265E-2</v>
      </c>
    </row>
    <row r="239" spans="1:28" s="42" customFormat="1">
      <c r="A239" s="38">
        <v>45625</v>
      </c>
      <c r="B239" s="39">
        <v>75288855.555961996</v>
      </c>
      <c r="C239" s="40"/>
      <c r="D239" s="41">
        <f t="shared" si="24"/>
        <v>75288855.555961996</v>
      </c>
      <c r="E239" s="41">
        <f t="shared" si="25"/>
        <v>68111189.483541399</v>
      </c>
      <c r="F239" s="41">
        <f t="shared" si="26"/>
        <v>1881878.7815136015</v>
      </c>
      <c r="G239" s="37">
        <f t="shared" si="27"/>
        <v>2.5636238736488171E-2</v>
      </c>
      <c r="H239" s="41">
        <f>IF(MONTH(A239)=MONTH(A238),H238+F239,F239)</f>
        <v>8757666.0724205971</v>
      </c>
      <c r="I239" s="37">
        <f>1+G239</f>
        <v>1.0256362387364881</v>
      </c>
      <c r="J239" s="37">
        <f>PRODUCT($I$2:I239)-1</f>
        <v>0.33617377193110198</v>
      </c>
      <c r="K239" s="37">
        <f>AVERAGE($G$2:G239)*252</f>
        <v>0.43821642911207348</v>
      </c>
      <c r="L239" s="37">
        <f>STDEV($G$2:G239)*252^0.5</f>
        <v>0.51146971922565043</v>
      </c>
      <c r="M239" s="37">
        <f>AVERAGE($G$110:$G239)*252</f>
        <v>0.75661437495131501</v>
      </c>
      <c r="N239" s="37">
        <f>STDEV($G$196:G239)*252^0.5</f>
        <v>0.36985376515941948</v>
      </c>
      <c r="O239" s="37">
        <f>AVERAGE('Daily P&amp;L breakdown'!B132/'Historical NAV'!B240)*252</f>
        <v>-1.0962626072791966</v>
      </c>
      <c r="P239" s="37">
        <f>STDEV(O$110:O239)*252^0.5/100</f>
        <v>0.74968025446802922</v>
      </c>
      <c r="Q239" s="37">
        <f>AVERAGE('Daily P&amp;L breakdown'!C131/'Historical NAV'!$B239)*252</f>
        <v>-9.2181421390332391E-2</v>
      </c>
      <c r="R239" s="37">
        <f>STDEV(Q$110:Q239)*252^0.5/100</f>
        <v>0.19681610435297359</v>
      </c>
      <c r="S239" s="37">
        <f>AVERAGE('Daily P&amp;L breakdown'!D131/'Historical NAV'!$B239)*252</f>
        <v>1.1754510989241882</v>
      </c>
      <c r="T239" s="37">
        <f>STDEV(S$110:S239)*252^0.5/100</f>
        <v>0.52242999269790735</v>
      </c>
      <c r="U239" s="37">
        <f>AVERAGE('Daily P&amp;L breakdown'!F131/'Historical NAV'!$B239)*252</f>
        <v>0.72089215222108716</v>
      </c>
      <c r="V239" s="37">
        <f>STDEV(U$110:U239)*252^0.5/100</f>
        <v>0.11746254963151311</v>
      </c>
      <c r="W239" s="37">
        <f>AVERAGE('Daily P&amp;L breakdown'!F131/'Historical NAV'!$B239)*252</f>
        <v>0.72089215222108716</v>
      </c>
      <c r="X239" s="37">
        <f>STDEV(W$110:W239)*252^0.5/100</f>
        <v>0.11746254963151311</v>
      </c>
      <c r="Y239" s="37">
        <f>AVERAGE('Daily P&amp;L breakdown'!G131/'Historical NAV'!$B239)*252</f>
        <v>0.85987228152086637</v>
      </c>
      <c r="Z239" s="37">
        <f>STDEV(Y$110:Y239)*252^0.5/100</f>
        <v>0.11425486445550721</v>
      </c>
      <c r="AA239" s="37">
        <f>AVERAGE('Daily P&amp;L breakdown'!H131/'Historical NAV'!$B239)*252</f>
        <v>0.25527837417735905</v>
      </c>
      <c r="AB239" s="37">
        <f>STDEV(AA$110:AA239)*252^0.5/100</f>
        <v>4.5815813346489057E-2</v>
      </c>
    </row>
    <row r="240" spans="1:28" s="42" customFormat="1">
      <c r="A240" s="38">
        <v>45628</v>
      </c>
      <c r="B240" s="39">
        <v>76557682.732879505</v>
      </c>
      <c r="C240" s="40"/>
      <c r="D240" s="41">
        <f t="shared" si="24"/>
        <v>76557682.732879505</v>
      </c>
      <c r="E240" s="41">
        <f t="shared" si="25"/>
        <v>75288855.555961996</v>
      </c>
      <c r="F240" s="41">
        <f t="shared" si="26"/>
        <v>1268827.1769175082</v>
      </c>
      <c r="G240" s="37">
        <f t="shared" si="27"/>
        <v>1.6852788736765861E-2</v>
      </c>
      <c r="H240" s="41">
        <f>IF(MONTH(A240)=MONTH(A239),H239+F240,F240)</f>
        <v>1268827.1769175082</v>
      </c>
      <c r="I240" s="37">
        <f>1+G240</f>
        <v>1.0168527887367658</v>
      </c>
      <c r="J240" s="37">
        <f>PRODUCT($I$2:I240)-1</f>
        <v>0.35869202622506435</v>
      </c>
      <c r="K240" s="37">
        <f>AVERAGE($G$2:G240)*252</f>
        <v>0.45415235518970076</v>
      </c>
      <c r="L240" s="37">
        <f>STDEV($G$2:G240)*252^0.5</f>
        <v>0.51062996545547823</v>
      </c>
      <c r="M240" s="37">
        <f>AVERAGE($G$110:$G240)*252</f>
        <v>0.78325779775065607</v>
      </c>
      <c r="N240" s="37">
        <f>STDEV($G$219:G240)*252^0.5</f>
        <v>0.34124202591360958</v>
      </c>
      <c r="O240" s="37">
        <f>AVERAGE('Daily P&amp;L breakdown'!B133/'Historical NAV'!B241)*252</f>
        <v>-5.5362491994433354</v>
      </c>
      <c r="P240" s="37">
        <f>STDEV(O$110:O240)*252^0.5/100</f>
        <v>0.75113171181090044</v>
      </c>
      <c r="Q240" s="37">
        <f>AVERAGE('Daily P&amp;L breakdown'!C132/'Historical NAV'!$B240)*252</f>
        <v>-1.1542052372237008</v>
      </c>
      <c r="R240" s="37">
        <f>STDEV(Q$110:Q240)*252^0.5/100</f>
        <v>0.19675910254726323</v>
      </c>
      <c r="S240" s="37">
        <f>AVERAGE('Daily P&amp;L breakdown'!D132/'Historical NAV'!$B240)*252</f>
        <v>-2.2841255105661538</v>
      </c>
      <c r="T240" s="37">
        <f>STDEV(S$110:S240)*252^0.5/100</f>
        <v>0.52157634514406981</v>
      </c>
      <c r="U240" s="37">
        <f>AVERAGE('Daily P&amp;L breakdown'!F132/'Historical NAV'!$B240)*252</f>
        <v>0.2467186603061591</v>
      </c>
      <c r="V240" s="37">
        <f>STDEV(U$110:U240)*252^0.5/100</f>
        <v>0.11704194919646461</v>
      </c>
      <c r="W240" s="37">
        <f>AVERAGE('Daily P&amp;L breakdown'!F132/'Historical NAV'!$B240)*252</f>
        <v>0.2467186603061591</v>
      </c>
      <c r="X240" s="37">
        <f>STDEV(W$110:W240)*252^0.5/100</f>
        <v>0.11704194919646461</v>
      </c>
      <c r="Y240" s="37">
        <f>AVERAGE('Daily P&amp;L breakdown'!G132/'Historical NAV'!$B240)*252</f>
        <v>-0.36932152320562456</v>
      </c>
      <c r="Z240" s="37">
        <f>STDEV(Y$110:Y240)*252^0.5/100</f>
        <v>0.113995585381836</v>
      </c>
      <c r="AA240" s="37">
        <f>AVERAGE('Daily P&amp;L breakdown'!H132/'Historical NAV'!$B240)*252</f>
        <v>0.45590293062789028</v>
      </c>
      <c r="AB240" s="37">
        <f>STDEV(AA$110:AA240)*252^0.5/100</f>
        <v>4.5871099450661194E-2</v>
      </c>
    </row>
    <row r="241" spans="1:28" s="42" customFormat="1">
      <c r="A241" s="38">
        <v>45629</v>
      </c>
      <c r="B241" s="39">
        <v>77371524.873387203</v>
      </c>
      <c r="C241" s="40"/>
      <c r="D241" s="41">
        <f t="shared" si="24"/>
        <v>77371524.873387203</v>
      </c>
      <c r="E241" s="41">
        <f t="shared" si="25"/>
        <v>75288855.555961996</v>
      </c>
      <c r="F241" s="41">
        <f t="shared" si="26"/>
        <v>813842.14050769806</v>
      </c>
      <c r="G241" s="37">
        <f t="shared" si="27"/>
        <v>1.0630443757647517E-2</v>
      </c>
      <c r="H241" s="41">
        <f>IF(MONTH(A241)=MONTH(A240),H240+F241,F241)</f>
        <v>2082669.3174252063</v>
      </c>
      <c r="I241" s="37">
        <f>1+G241</f>
        <v>1.0106304437576474</v>
      </c>
      <c r="J241" s="37">
        <f>PRODUCT($I$2:I241)-1</f>
        <v>0.373135525393814</v>
      </c>
      <c r="K241" s="37">
        <f>AVERAGE($G$2:G241)*252</f>
        <v>0.46342201965527363</v>
      </c>
      <c r="L241" s="37">
        <f>STDEV($G$2:G241)*252^0.5</f>
        <v>0.50964087534156577</v>
      </c>
      <c r="M241" s="37">
        <f>AVERAGE($G$110:$G241)*252</f>
        <v>0.79761851009290252</v>
      </c>
      <c r="N241" s="37">
        <f>STDEV($G$219:G241)*252^0.5</f>
        <v>0.33366342185290576</v>
      </c>
      <c r="O241" s="37">
        <f>AVERAGE('Daily P&amp;L breakdown'!B134/'Historical NAV'!B242)*252</f>
        <v>1.1742497975122699</v>
      </c>
      <c r="P241" s="37">
        <f>STDEV(O$110:O241)*252^0.5/100</f>
        <v>0.74837232154099287</v>
      </c>
      <c r="Q241" s="37">
        <f>AVERAGE('Daily P&amp;L breakdown'!C133/'Historical NAV'!$B241)*252</f>
        <v>-0.26216792021604607</v>
      </c>
      <c r="R241" s="37">
        <f>STDEV(Q$110:Q241)*252^0.5/100</f>
        <v>0.19604923577334954</v>
      </c>
      <c r="S241" s="37">
        <f>AVERAGE('Daily P&amp;L breakdown'!D133/'Historical NAV'!$B241)*252</f>
        <v>-5.8550037981197658</v>
      </c>
      <c r="T241" s="37">
        <f>STDEV(S$110:S241)*252^0.5/100</f>
        <v>0.52628069904381503</v>
      </c>
      <c r="U241" s="37">
        <f>AVERAGE('Daily P&amp;L breakdown'!F133/'Historical NAV'!$B241)*252</f>
        <v>-0.99965582953895782</v>
      </c>
      <c r="V241" s="37">
        <f>STDEV(U$110:U241)*252^0.5/100</f>
        <v>0.11749420182503539</v>
      </c>
      <c r="W241" s="37">
        <f>AVERAGE('Daily P&amp;L breakdown'!F133/'Historical NAV'!$B241)*252</f>
        <v>-0.99965582953895782</v>
      </c>
      <c r="X241" s="37">
        <f>STDEV(W$110:W241)*252^0.5/100</f>
        <v>0.11749420182503539</v>
      </c>
      <c r="Y241" s="37">
        <f>AVERAGE('Daily P&amp;L breakdown'!G133/'Historical NAV'!$B241)*252</f>
        <v>-0.77215616595077907</v>
      </c>
      <c r="Z241" s="37">
        <f>STDEV(Y$110:Y241)*252^0.5/100</f>
        <v>0.11418294749971933</v>
      </c>
      <c r="AA241" s="37">
        <f>AVERAGE('Daily P&amp;L breakdown'!H133/'Historical NAV'!$B241)*252</f>
        <v>0.14214369870565705</v>
      </c>
      <c r="AB241" s="37">
        <f>STDEV(AA$110:AA241)*252^0.5/100</f>
        <v>4.5696205196700347E-2</v>
      </c>
    </row>
    <row r="242" spans="1:28" s="42" customFormat="1">
      <c r="A242" s="38">
        <v>45630</v>
      </c>
      <c r="B242" s="39">
        <v>79098093.401229203</v>
      </c>
      <c r="C242" s="40"/>
      <c r="D242" s="41">
        <f t="shared" si="24"/>
        <v>79098093.401229203</v>
      </c>
      <c r="E242" s="41">
        <f t="shared" si="25"/>
        <v>75288855.555961996</v>
      </c>
      <c r="F242" s="41">
        <f t="shared" si="26"/>
        <v>1726568.5278420001</v>
      </c>
      <c r="G242" s="37">
        <f t="shared" si="27"/>
        <v>2.2315296624532115E-2</v>
      </c>
      <c r="H242" s="41">
        <f>IF(MONTH(A242)=MONTH(A241),H241+F242,F242)</f>
        <v>3809237.8452672064</v>
      </c>
      <c r="I242" s="37">
        <f>1+G242</f>
        <v>1.0223152966245321</v>
      </c>
      <c r="J242" s="37">
        <f>PRODUCT($I$2:I242)-1</f>
        <v>0.40377745194865966</v>
      </c>
      <c r="K242" s="37">
        <f>AVERAGE($G$2:G242)*252</f>
        <v>0.48483294384501147</v>
      </c>
      <c r="L242" s="37">
        <f>STDEV($G$2:G242)*252^0.5</f>
        <v>0.50900885503512316</v>
      </c>
      <c r="M242" s="37">
        <f>AVERAGE($G$110:$G242)*252</f>
        <v>0.83390299309507687</v>
      </c>
      <c r="N242" s="37">
        <f>STDEV($G$219:G242)*252^0.5</f>
        <v>0.3301925359977817</v>
      </c>
      <c r="O242" s="37">
        <f>AVERAGE('Daily P&amp;L breakdown'!B135/'Historical NAV'!B243)*252</f>
        <v>-0.29894830486577539</v>
      </c>
      <c r="P242" s="37">
        <f>STDEV(O$110:O242)*252^0.5/100</f>
        <v>0.74556911264549153</v>
      </c>
      <c r="Q242" s="37">
        <f>AVERAGE('Daily P&amp;L breakdown'!C134/'Historical NAV'!$B242)*252</f>
        <v>0.63479218222496003</v>
      </c>
      <c r="R242" s="37">
        <f>STDEV(Q$110:Q242)*252^0.5/100</f>
        <v>0.19548183602442981</v>
      </c>
      <c r="S242" s="37">
        <f>AVERAGE('Daily P&amp;L breakdown'!D134/'Historical NAV'!$B242)*252</f>
        <v>2.484343166695675</v>
      </c>
      <c r="T242" s="37">
        <f>STDEV(S$110:S242)*252^0.5/100</f>
        <v>0.5252612127386751</v>
      </c>
      <c r="U242" s="37">
        <f>AVERAGE('Daily P&amp;L breakdown'!F134/'Historical NAV'!$B242)*252</f>
        <v>-0.13648547032907662</v>
      </c>
      <c r="V242" s="37">
        <f>STDEV(U$110:U242)*252^0.5/100</f>
        <v>0.11707431353564474</v>
      </c>
      <c r="W242" s="37">
        <f>AVERAGE('Daily P&amp;L breakdown'!F134/'Historical NAV'!$B242)*252</f>
        <v>-0.13648547032907662</v>
      </c>
      <c r="X242" s="37">
        <f>STDEV(W$110:W242)*252^0.5/100</f>
        <v>0.11707431353564474</v>
      </c>
      <c r="Y242" s="37">
        <f>AVERAGE('Daily P&amp;L breakdown'!G134/'Historical NAV'!$B242)*252</f>
        <v>0.61814764297770253</v>
      </c>
      <c r="Z242" s="37">
        <f>STDEV(Y$110:Y242)*252^0.5/100</f>
        <v>0.11398734219843452</v>
      </c>
      <c r="AA242" s="37">
        <f>AVERAGE('Daily P&amp;L breakdown'!H134/'Historical NAV'!$B242)*252</f>
        <v>2.8208081687659575E-2</v>
      </c>
      <c r="AB242" s="37">
        <f>STDEV(AA$110:AA242)*252^0.5/100</f>
        <v>4.5542869755155702E-2</v>
      </c>
    </row>
    <row r="243" spans="1:28" s="42" customFormat="1">
      <c r="A243" s="38">
        <v>45631</v>
      </c>
      <c r="B243" s="39">
        <v>79130454.914675802</v>
      </c>
      <c r="C243" s="40">
        <v>200000</v>
      </c>
      <c r="D243" s="41">
        <f t="shared" si="24"/>
        <v>79130454.914675802</v>
      </c>
      <c r="E243" s="41">
        <f t="shared" si="25"/>
        <v>75288855.555961996</v>
      </c>
      <c r="F243" s="41">
        <f t="shared" si="26"/>
        <v>-167638.48655340075</v>
      </c>
      <c r="G243" s="37">
        <f t="shared" si="27"/>
        <v>-2.1193745556298783E-3</v>
      </c>
      <c r="H243" s="41">
        <f>IF(MONTH(A243)=MONTH(A242),H242+F243,F243)</f>
        <v>3641599.3587138057</v>
      </c>
      <c r="I243" s="37">
        <f>1+G243</f>
        <v>0.99788062544437017</v>
      </c>
      <c r="J243" s="37">
        <f>PRODUCT($I$2:I243)-1</f>
        <v>0.40080232173523278</v>
      </c>
      <c r="K243" s="37">
        <f>AVERAGE($G$2:G243)*252</f>
        <v>0.48062254991169018</v>
      </c>
      <c r="L243" s="37">
        <f>STDEV($G$2:G243)*252^0.5</f>
        <v>0.50796847948614099</v>
      </c>
      <c r="M243" s="37">
        <f>AVERAGE($G$110:$G243)*252</f>
        <v>0.82369414696736198</v>
      </c>
      <c r="N243" s="37">
        <f>STDEV($G$219:G243)*252^0.5</f>
        <v>0.32465636620863342</v>
      </c>
      <c r="O243" s="37">
        <f>AVERAGE('Daily P&amp;L breakdown'!B136/'Historical NAV'!B244)*252</f>
        <v>3.1845344622690206</v>
      </c>
      <c r="P243" s="37">
        <f>STDEV(O$110:O243)*252^0.5/100</f>
        <v>0.74386067708834114</v>
      </c>
      <c r="Q243" s="37">
        <f>AVERAGE('Daily P&amp;L breakdown'!C135/'Historical NAV'!$B243)*252</f>
        <v>0.21047194152944465</v>
      </c>
      <c r="R243" s="37">
        <f>STDEV(Q$110:Q243)*252^0.5/100</f>
        <v>0.19476029085446991</v>
      </c>
      <c r="S243" s="37">
        <f>AVERAGE('Daily P&amp;L breakdown'!D135/'Historical NAV'!$B243)*252</f>
        <v>-6.6490293853020688E-2</v>
      </c>
      <c r="T243" s="37">
        <f>STDEV(S$110:S243)*252^0.5/100</f>
        <v>0.523293261624869</v>
      </c>
      <c r="U243" s="37">
        <f>AVERAGE('Daily P&amp;L breakdown'!F135/'Historical NAV'!$B243)*252</f>
        <v>-2.193193103554535E-2</v>
      </c>
      <c r="V243" s="37">
        <f>STDEV(U$110:U243)*252^0.5/100</f>
        <v>0.11663659239098831</v>
      </c>
      <c r="W243" s="37">
        <f>AVERAGE('Daily P&amp;L breakdown'!F135/'Historical NAV'!$B243)*252</f>
        <v>-2.193193103554535E-2</v>
      </c>
      <c r="X243" s="37">
        <f>STDEV(W$110:W243)*252^0.5/100</f>
        <v>0.11663659239098831</v>
      </c>
      <c r="Y243" s="37">
        <f>AVERAGE('Daily P&amp;L breakdown'!G135/'Historical NAV'!$B243)*252</f>
        <v>-0.3550049096809883</v>
      </c>
      <c r="Z243" s="37">
        <f>STDEV(Y$110:Y243)*252^0.5/100</f>
        <v>0.11372012261590859</v>
      </c>
      <c r="AA243" s="37">
        <f>AVERAGE('Daily P&amp;L breakdown'!H135/'Historical NAV'!$B243)*252</f>
        <v>0.14250548328275336</v>
      </c>
      <c r="AB243" s="37">
        <f>STDEV(AA$110:AA243)*252^0.5/100</f>
        <v>4.5371916721146592E-2</v>
      </c>
    </row>
    <row r="244" spans="1:28" s="42" customFormat="1">
      <c r="A244" s="38">
        <v>45632</v>
      </c>
      <c r="B244" s="39">
        <v>79194729.926177502</v>
      </c>
      <c r="C244" s="40"/>
      <c r="D244" s="41">
        <f t="shared" si="24"/>
        <v>79194729.926177502</v>
      </c>
      <c r="E244" s="41">
        <f t="shared" si="25"/>
        <v>75288855.555961996</v>
      </c>
      <c r="F244" s="41">
        <f t="shared" si="26"/>
        <v>64275.011501699686</v>
      </c>
      <c r="G244" s="37">
        <f t="shared" si="27"/>
        <v>8.1226642221387038E-4</v>
      </c>
      <c r="H244" s="41">
        <f>IF(MONTH(A244)=MONTH(A243),H243+F244,F244)</f>
        <v>3705874.3702155054</v>
      </c>
      <c r="I244" s="37">
        <f>1+G244</f>
        <v>1.0008122664222139</v>
      </c>
      <c r="J244" s="37">
        <f>PRODUCT($I$2:I244)-1</f>
        <v>0.4019401464253376</v>
      </c>
      <c r="K244" s="37">
        <f>AVERAGE($G$2:G244)*252</f>
        <v>0.47948702969969931</v>
      </c>
      <c r="L244" s="37">
        <f>STDEV($G$2:G244)*252^0.5</f>
        <v>0.50691909775826915</v>
      </c>
      <c r="M244" s="37">
        <f>AVERAGE($G$110:$G244)*252</f>
        <v>0.81910893949647701</v>
      </c>
      <c r="N244" s="37">
        <f>STDEV($G$219:G244)*252^0.5</f>
        <v>0.31868716328972363</v>
      </c>
      <c r="O244" s="37">
        <f>AVERAGE('Daily P&amp;L breakdown'!B137/'Historical NAV'!B245)*252</f>
        <v>8.7950627687850496</v>
      </c>
      <c r="P244" s="37">
        <f>STDEV(O$110:O244)*252^0.5/100</f>
        <v>0.7502024656504882</v>
      </c>
      <c r="Q244" s="37">
        <f>AVERAGE('Daily P&amp;L breakdown'!C136/'Historical NAV'!$B244)*252</f>
        <v>1.0595167152942646</v>
      </c>
      <c r="R244" s="37">
        <f>STDEV(Q$110:Q244)*252^0.5/100</f>
        <v>0.1945344134926193</v>
      </c>
      <c r="S244" s="37">
        <f>AVERAGE('Daily P&amp;L breakdown'!D136/'Historical NAV'!$B244)*252</f>
        <v>3.9928493258927973</v>
      </c>
      <c r="T244" s="37">
        <f>STDEV(S$110:S244)*252^0.5/100</f>
        <v>0.523943058020099</v>
      </c>
      <c r="U244" s="37">
        <f>AVERAGE('Daily P&amp;L breakdown'!F136/'Historical NAV'!$B244)*252</f>
        <v>0.31285454048641498</v>
      </c>
      <c r="V244" s="37">
        <f>STDEV(U$110:U244)*252^0.5/100</f>
        <v>0.11625992382879133</v>
      </c>
      <c r="W244" s="37">
        <f>AVERAGE('Daily P&amp;L breakdown'!F136/'Historical NAV'!$B244)*252</f>
        <v>0.31285454048641498</v>
      </c>
      <c r="X244" s="37">
        <f>STDEV(W$110:W244)*252^0.5/100</f>
        <v>0.11625992382879133</v>
      </c>
      <c r="Y244" s="37">
        <f>AVERAGE('Daily P&amp;L breakdown'!G136/'Historical NAV'!$B244)*252</f>
        <v>1.3329921081668541</v>
      </c>
      <c r="Z244" s="37">
        <f>STDEV(Y$110:Y244)*252^0.5/100</f>
        <v>0.11457226478543513</v>
      </c>
      <c r="AA244" s="37">
        <f>AVERAGE('Daily P&amp;L breakdown'!H136/'Historical NAV'!$B244)*252</f>
        <v>-7.8582297152867894E-2</v>
      </c>
      <c r="AB244" s="37">
        <f>STDEV(AA$110:AA244)*252^0.5/100</f>
        <v>4.5288509496933936E-2</v>
      </c>
    </row>
    <row r="245" spans="1:28" s="42" customFormat="1">
      <c r="A245" s="38">
        <v>45635</v>
      </c>
      <c r="B245" s="39">
        <v>77933170.673059896</v>
      </c>
      <c r="C245" s="40"/>
      <c r="D245" s="41">
        <f t="shared" si="24"/>
        <v>77933170.673059896</v>
      </c>
      <c r="E245" s="41">
        <f t="shared" si="25"/>
        <v>75288855.555961996</v>
      </c>
      <c r="F245" s="41">
        <f t="shared" si="26"/>
        <v>-1261559.253117606</v>
      </c>
      <c r="G245" s="37">
        <f t="shared" si="27"/>
        <v>-1.5929838441189035E-2</v>
      </c>
      <c r="H245" s="41">
        <f>IF(MONTH(A245)=MONTH(A244),H244+F245,F245)</f>
        <v>2444315.1170978993</v>
      </c>
      <c r="I245" s="37">
        <f>1+G245</f>
        <v>0.984070161558811</v>
      </c>
      <c r="J245" s="37">
        <f>PRODUCT($I$2:I245)-1</f>
        <v>0.37960746638856513</v>
      </c>
      <c r="K245" s="37">
        <f>AVERAGE($G$2:G245)*252</f>
        <v>0.46106979069609544</v>
      </c>
      <c r="L245" s="37">
        <f>STDEV($G$2:G245)*252^0.5</f>
        <v>0.50619948738557363</v>
      </c>
      <c r="M245" s="37">
        <f>AVERAGE($G$110:$G245)*252</f>
        <v>0.78356902606503487</v>
      </c>
      <c r="N245" s="37">
        <f>STDEV($G$219:G245)*252^0.5</f>
        <v>0.32012062552406517</v>
      </c>
      <c r="O245" s="37">
        <f>AVERAGE('Daily P&amp;L breakdown'!B138/'Historical NAV'!B246)*252</f>
        <v>1.1292491632858594</v>
      </c>
      <c r="P245" s="37">
        <f>STDEV(O$110:O245)*252^0.5/100</f>
        <v>0.74749968631407215</v>
      </c>
      <c r="Q245" s="37">
        <f>AVERAGE('Daily P&amp;L breakdown'!C137/'Historical NAV'!$B245)*252</f>
        <v>-1.0219656491857818</v>
      </c>
      <c r="R245" s="37">
        <f>STDEV(Q$110:Q245)*252^0.5/100</f>
        <v>0.19435564817812828</v>
      </c>
      <c r="S245" s="37">
        <f>AVERAGE('Daily P&amp;L breakdown'!D137/'Historical NAV'!$B245)*252</f>
        <v>3.6942350158932142</v>
      </c>
      <c r="T245" s="37">
        <f>STDEV(S$110:S245)*252^0.5/100</f>
        <v>0.52416017235954104</v>
      </c>
      <c r="U245" s="37">
        <f>AVERAGE('Daily P&amp;L breakdown'!F137/'Historical NAV'!$B245)*252</f>
        <v>-1.0313171106200583</v>
      </c>
      <c r="V245" s="37">
        <f>STDEV(U$110:U245)*252^0.5/100</f>
        <v>0.11674802808976315</v>
      </c>
      <c r="W245" s="37">
        <f>AVERAGE('Daily P&amp;L breakdown'!F137/'Historical NAV'!$B245)*252</f>
        <v>-1.0313171106200583</v>
      </c>
      <c r="X245" s="37">
        <f>STDEV(W$110:W245)*252^0.5/100</f>
        <v>0.11674802808976315</v>
      </c>
      <c r="Y245" s="37">
        <f>AVERAGE('Daily P&amp;L breakdown'!G137/'Historical NAV'!$B245)*252</f>
        <v>2.1972710531485498</v>
      </c>
      <c r="Z245" s="37">
        <f>STDEV(Y$110:Y245)*252^0.5/100</f>
        <v>0.11768431554329092</v>
      </c>
      <c r="AA245" s="37">
        <f>AVERAGE('Daily P&amp;L breakdown'!H137/'Historical NAV'!$B245)*252</f>
        <v>-0.54987066623754821</v>
      </c>
      <c r="AB245" s="37">
        <f>STDEV(AA$110:AA245)*252^0.5/100</f>
        <v>4.60443433896736E-2</v>
      </c>
    </row>
    <row r="246" spans="1:28" s="42" customFormat="1">
      <c r="A246" s="38">
        <v>45636</v>
      </c>
      <c r="B246" s="39">
        <v>76306517.924943596</v>
      </c>
      <c r="C246" s="40"/>
      <c r="D246" s="41">
        <f t="shared" si="24"/>
        <v>76306517.924943596</v>
      </c>
      <c r="E246" s="41">
        <f t="shared" si="25"/>
        <v>75288855.555961996</v>
      </c>
      <c r="F246" s="41">
        <f t="shared" si="26"/>
        <v>-1626652.7481162995</v>
      </c>
      <c r="G246" s="37">
        <f t="shared" si="27"/>
        <v>-2.0872405601721582E-2</v>
      </c>
      <c r="H246" s="41">
        <f>IF(MONTH(A246)=MONTH(A245),H245+F246,F246)</f>
        <v>817662.36898159981</v>
      </c>
      <c r="I246" s="37">
        <f>1+G246</f>
        <v>0.97912759439827846</v>
      </c>
      <c r="J246" s="37">
        <f>PRODUCT($I$2:I246)-1</f>
        <v>0.35081173977893965</v>
      </c>
      <c r="K246" s="37">
        <f>AVERAGE($G$2:G246)*252</f>
        <v>0.43771911313556511</v>
      </c>
      <c r="L246" s="37">
        <f>STDEV($G$2:G246)*252^0.5</f>
        <v>0.50568554834946056</v>
      </c>
      <c r="M246" s="37">
        <f>AVERAGE($G$110:$G246)*252</f>
        <v>0.73945650608183144</v>
      </c>
      <c r="N246" s="37">
        <f>STDEV($G$219:G246)*252^0.5</f>
        <v>0.32428468383829595</v>
      </c>
      <c r="O246" s="37">
        <f>AVERAGE('Daily P&amp;L breakdown'!B139/'Historical NAV'!B247)*252</f>
        <v>0.58250013139587153</v>
      </c>
      <c r="P246" s="37">
        <f>STDEV(O$110:O246)*252^0.5/100</f>
        <v>0.74475450201179016</v>
      </c>
      <c r="Q246" s="37">
        <f>AVERAGE('Daily P&amp;L breakdown'!C138/'Historical NAV'!$B246)*252</f>
        <v>1.2710608325150055</v>
      </c>
      <c r="R246" s="37">
        <f>STDEV(Q$110:Q246)*252^0.5/100</f>
        <v>0.19436198349345357</v>
      </c>
      <c r="S246" s="37">
        <f>AVERAGE('Daily P&amp;L breakdown'!D138/'Historical NAV'!$B246)*252</f>
        <v>4.7552231466899055</v>
      </c>
      <c r="T246" s="37">
        <f>STDEV(S$110:S246)*252^0.5/100</f>
        <v>0.52582870432941264</v>
      </c>
      <c r="U246" s="37">
        <f>AVERAGE('Daily P&amp;L breakdown'!F138/'Historical NAV'!$B246)*252</f>
        <v>1.0234427742701606</v>
      </c>
      <c r="V246" s="37">
        <f>STDEV(U$110:U246)*252^0.5/100</f>
        <v>0.11708784414260545</v>
      </c>
      <c r="W246" s="37">
        <f>AVERAGE('Daily P&amp;L breakdown'!F138/'Historical NAV'!$B246)*252</f>
        <v>1.0234427742701606</v>
      </c>
      <c r="X246" s="37">
        <f>STDEV(W$110:W246)*252^0.5/100</f>
        <v>0.11708784414260545</v>
      </c>
      <c r="Y246" s="37">
        <f>AVERAGE('Daily P&amp;L breakdown'!G138/'Historical NAV'!$B246)*252</f>
        <v>-1.0072534049529139E-2</v>
      </c>
      <c r="Z246" s="37">
        <f>STDEV(Y$110:Y246)*252^0.5/100</f>
        <v>0.11726198233857719</v>
      </c>
      <c r="AA246" s="37">
        <f>AVERAGE('Daily P&amp;L breakdown'!H138/'Historical NAV'!$B246)*252</f>
        <v>0.16172206379720114</v>
      </c>
      <c r="AB246" s="37">
        <f>STDEV(AA$110:AA246)*252^0.5/100</f>
        <v>4.5878345426628962E-2</v>
      </c>
    </row>
    <row r="247" spans="1:28" s="42" customFormat="1">
      <c r="A247" s="38">
        <v>45637</v>
      </c>
      <c r="B247" s="39">
        <v>78179562.519361794</v>
      </c>
      <c r="C247" s="40"/>
      <c r="D247" s="41">
        <f t="shared" si="24"/>
        <v>78179562.519361794</v>
      </c>
      <c r="E247" s="41">
        <f t="shared" si="25"/>
        <v>75288855.555961996</v>
      </c>
      <c r="F247" s="41">
        <f t="shared" si="26"/>
        <v>1873044.5944181979</v>
      </c>
      <c r="G247" s="37">
        <f t="shared" si="27"/>
        <v>2.4546325076195415E-2</v>
      </c>
      <c r="H247" s="41">
        <f>IF(MONTH(A247)=MONTH(A246),H246+F247,F247)</f>
        <v>2690706.9633997977</v>
      </c>
      <c r="I247" s="37">
        <f>1+G247</f>
        <v>1.0245463250761955</v>
      </c>
      <c r="J247" s="37">
        <f>PRODUCT($I$2:I247)-1</f>
        <v>0.38396920386029465</v>
      </c>
      <c r="K247" s="37">
        <f>AVERAGE($G$2:G247)*252</f>
        <v>0.46108478307892153</v>
      </c>
      <c r="L247" s="37">
        <f>STDEV($G$2:G247)*252^0.5</f>
        <v>0.50518024803059947</v>
      </c>
      <c r="M247" s="37">
        <f>AVERAGE($G$110:$G247)*252</f>
        <v>0.77892184965516043</v>
      </c>
      <c r="N247" s="37">
        <f>STDEV($G$219:G247)*252^0.5</f>
        <v>0.32361224924355442</v>
      </c>
      <c r="O247" s="37">
        <f>AVERAGE('Daily P&amp;L breakdown'!B140/'Historical NAV'!B248)*252</f>
        <v>0.94969321737203471</v>
      </c>
      <c r="P247" s="37">
        <f>STDEV(O$110:O247)*252^0.5/100</f>
        <v>0.74207882995584629</v>
      </c>
      <c r="Q247" s="37">
        <f>AVERAGE('Daily P&amp;L breakdown'!C139/'Historical NAV'!$B247)*252</f>
        <v>-0.70023365590517617</v>
      </c>
      <c r="R247" s="37">
        <f>STDEV(Q$110:Q247)*252^0.5/100</f>
        <v>0.19391358214904428</v>
      </c>
      <c r="S247" s="37">
        <f>AVERAGE('Daily P&amp;L breakdown'!D139/'Historical NAV'!$B247)*252</f>
        <v>-0.35023296521029856</v>
      </c>
      <c r="T247" s="37">
        <f>STDEV(S$110:S247)*252^0.5/100</f>
        <v>0.5239709572002037</v>
      </c>
      <c r="U247" s="37">
        <f>AVERAGE('Daily P&amp;L breakdown'!F139/'Historical NAV'!$B247)*252</f>
        <v>-0.42563640941018205</v>
      </c>
      <c r="V247" s="37">
        <f>STDEV(U$110:U247)*252^0.5/100</f>
        <v>0.11683098314313106</v>
      </c>
      <c r="W247" s="37">
        <f>AVERAGE('Daily P&amp;L breakdown'!F139/'Historical NAV'!$B247)*252</f>
        <v>-0.42563640941018205</v>
      </c>
      <c r="X247" s="37">
        <f>STDEV(W$110:W247)*252^0.5/100</f>
        <v>0.11683098314313106</v>
      </c>
      <c r="Y247" s="37">
        <f>AVERAGE('Daily P&amp;L breakdown'!G139/'Historical NAV'!$B247)*252</f>
        <v>-0.48608100090849959</v>
      </c>
      <c r="Z247" s="37">
        <f>STDEV(Y$110:Y247)*252^0.5/100</f>
        <v>0.11710888092041304</v>
      </c>
      <c r="AA247" s="37">
        <f>AVERAGE('Daily P&amp;L breakdown'!H139/'Historical NAV'!$B247)*252</f>
        <v>1.1471626050323429</v>
      </c>
      <c r="AB247" s="37">
        <f>STDEV(AA$110:AA247)*252^0.5/100</f>
        <v>4.7772806832848139E-2</v>
      </c>
    </row>
    <row r="248" spans="1:28" s="42" customFormat="1">
      <c r="A248" s="38">
        <v>45638</v>
      </c>
      <c r="B248" s="39">
        <v>76823745.0425203</v>
      </c>
      <c r="C248" s="40"/>
      <c r="D248" s="41">
        <f t="shared" ref="D248" si="28">B248</f>
        <v>76823745.0425203</v>
      </c>
      <c r="E248" s="41">
        <f t="shared" ref="E248" si="29">IF(MONTH(A248)=MONTH(A247),E247,D247)</f>
        <v>75288855.555961996</v>
      </c>
      <c r="F248" s="41">
        <f t="shared" ref="F248" si="30">B248-C248-D247</f>
        <v>-1355817.4768414944</v>
      </c>
      <c r="G248" s="37">
        <f t="shared" ref="G248" si="31">F248/B247</f>
        <v>-1.7342351800775497E-2</v>
      </c>
      <c r="H248" s="41">
        <f>IF(MONTH(A248)=MONTH(A247),H247+F248,F248)</f>
        <v>1334889.4865583032</v>
      </c>
      <c r="I248" s="37">
        <f>1+G248</f>
        <v>0.98265764819922452</v>
      </c>
      <c r="J248" s="37">
        <f>PRODUCT($I$2:I248)-1</f>
        <v>0.35996792304551017</v>
      </c>
      <c r="K248" s="37">
        <f>AVERAGE($G$2:G248)*252</f>
        <v>0.44152463151262861</v>
      </c>
      <c r="L248" s="37">
        <f>STDEV($G$2:G248)*252^0.5</f>
        <v>0.50452419575515373</v>
      </c>
      <c r="M248" s="37">
        <f>AVERAGE($G$110:$G248)*252</f>
        <v>0.74187728488213478</v>
      </c>
      <c r="N248" s="37">
        <f>STDEV($G$219:G248)*252^0.5</f>
        <v>0.3249053597754144</v>
      </c>
      <c r="O248" s="37">
        <f>AVERAGE('Daily P&amp;L breakdown'!B141/'Historical NAV'!B249)*252</f>
        <v>-1.4596638194531504</v>
      </c>
      <c r="P248" s="37">
        <f>STDEV(O$110:O248)*252^0.5/100</f>
        <v>0.73977939469164145</v>
      </c>
      <c r="Q248" s="37">
        <f>AVERAGE('Daily P&amp;L breakdown'!C140/'Historical NAV'!$B248)*252</f>
        <v>-0.68353911477415885</v>
      </c>
      <c r="R248" s="37">
        <f>STDEV(Q$110:Q248)*252^0.5/100</f>
        <v>0.19345545399735367</v>
      </c>
      <c r="S248" s="37">
        <f>AVERAGE('Daily P&amp;L breakdown'!D140/'Historical NAV'!$B248)*252</f>
        <v>-3.9842792255257438</v>
      </c>
      <c r="T248" s="37">
        <f>STDEV(S$110:S248)*252^0.5/100</f>
        <v>0.52518075237895123</v>
      </c>
      <c r="U248" s="37">
        <f>AVERAGE('Daily P&amp;L breakdown'!F140/'Historical NAV'!$B248)*252</f>
        <v>-0.64518371100714489</v>
      </c>
      <c r="V248" s="37">
        <f>STDEV(U$110:U248)*252^0.5/100</f>
        <v>0.11677077052605535</v>
      </c>
      <c r="W248" s="37">
        <f>AVERAGE('Daily P&amp;L breakdown'!F140/'Historical NAV'!$B248)*252</f>
        <v>-0.64518371100714489</v>
      </c>
      <c r="X248" s="37">
        <f>STDEV(W$110:W248)*252^0.5/100</f>
        <v>0.11677077052605535</v>
      </c>
      <c r="Y248" s="37">
        <f>AVERAGE('Daily P&amp;L breakdown'!G140/'Historical NAV'!$B248)*252</f>
        <v>1.6643916529873615E-2</v>
      </c>
      <c r="Z248" s="37">
        <f>STDEV(Y$110:Y248)*252^0.5/100</f>
        <v>0.11668971147831303</v>
      </c>
      <c r="AA248" s="37">
        <f>AVERAGE('Daily P&amp;L breakdown'!H140/'Historical NAV'!$B248)*252</f>
        <v>1.0486330349478772</v>
      </c>
      <c r="AB248" s="37">
        <f>STDEV(AA$110:AA248)*252^0.5/100</f>
        <v>4.9189968935655352E-2</v>
      </c>
    </row>
    <row r="249" spans="1:28" s="42" customFormat="1">
      <c r="A249" s="38">
        <v>45639</v>
      </c>
      <c r="B249" s="39">
        <v>76579798.656568497</v>
      </c>
      <c r="C249" s="40"/>
      <c r="D249" s="41">
        <f t="shared" ref="D249" si="32">B249</f>
        <v>76579798.656568497</v>
      </c>
      <c r="E249" s="41">
        <f t="shared" ref="E249" si="33">IF(MONTH(A249)=MONTH(A248),E248,D248)</f>
        <v>75288855.555961996</v>
      </c>
      <c r="F249" s="41">
        <f t="shared" ref="F249" si="34">B249-C249-D248</f>
        <v>-243946.38595180213</v>
      </c>
      <c r="G249" s="37">
        <f t="shared" ref="G249" si="35">F249/B248</f>
        <v>-3.1754034617393753E-3</v>
      </c>
      <c r="H249" s="41">
        <f>IF(MONTH(A249)=MONTH(A248),H248+F249,F249)</f>
        <v>1090943.1006065011</v>
      </c>
      <c r="I249" s="37">
        <f>1+G249</f>
        <v>0.99682459653826061</v>
      </c>
      <c r="J249" s="37">
        <f>PRODUCT($I$2:I249)-1</f>
        <v>0.35564947619481702</v>
      </c>
      <c r="K249" s="37">
        <f>AVERAGE($G$2:G249)*252</f>
        <v>0.43651767060992319</v>
      </c>
      <c r="L249" s="37">
        <f>STDEV($G$2:G249)*252^0.5</f>
        <v>0.50352635544725921</v>
      </c>
      <c r="M249" s="37">
        <f>AVERAGE($G$110:$G249)*252</f>
        <v>0.73086243518756</v>
      </c>
      <c r="N249" s="37">
        <f>STDEV($G$219:G249)*252^0.5</f>
        <v>0.32027437602256376</v>
      </c>
      <c r="O249" s="37">
        <f>AVERAGE('Daily P&amp;L breakdown'!B142/'Historical NAV'!B250)*252</f>
        <v>-0.4818247884991248</v>
      </c>
      <c r="P249" s="37">
        <f>STDEV(O$110:O249)*252^0.5/100</f>
        <v>0.7371921457942292</v>
      </c>
      <c r="Q249" s="37">
        <f>AVERAGE('Daily P&amp;L breakdown'!C141/'Historical NAV'!$B249)*252</f>
        <v>-1.2483564594982148</v>
      </c>
      <c r="R249" s="37">
        <f>STDEV(Q$110:Q249)*252^0.5/100</f>
        <v>0.19352602354409473</v>
      </c>
      <c r="S249" s="37">
        <f>AVERAGE('Daily P&amp;L breakdown'!D141/'Historical NAV'!$B249)*252</f>
        <v>0.71309474506324055</v>
      </c>
      <c r="T249" s="37">
        <f>STDEV(S$110:S249)*252^0.5/100</f>
        <v>0.52332919640822328</v>
      </c>
      <c r="U249" s="37">
        <f>AVERAGE('Daily P&amp;L breakdown'!F141/'Historical NAV'!$B249)*252</f>
        <v>-0.36281543654354914</v>
      </c>
      <c r="V249" s="37">
        <f>STDEV(U$110:U249)*252^0.5/100</f>
        <v>0.11647170528896472</v>
      </c>
      <c r="W249" s="37">
        <f>AVERAGE('Daily P&amp;L breakdown'!F141/'Historical NAV'!$B249)*252</f>
        <v>-0.36281543654354914</v>
      </c>
      <c r="X249" s="37">
        <f>STDEV(W$110:W249)*252^0.5/100</f>
        <v>0.11647170528896472</v>
      </c>
      <c r="Y249" s="37">
        <f>AVERAGE('Daily P&amp;L breakdown'!G141/'Historical NAV'!$B249)*252</f>
        <v>-1.5425086259334014E-2</v>
      </c>
      <c r="Z249" s="37">
        <f>STDEV(Y$110:Y249)*252^0.5/100</f>
        <v>0.11628010521646973</v>
      </c>
      <c r="AA249" s="37">
        <f>AVERAGE('Daily P&amp;L breakdown'!H141/'Historical NAV'!$B249)*252</f>
        <v>4.683674837126714E-2</v>
      </c>
      <c r="AB249" s="37">
        <f>STDEV(AA$110:AA249)*252^0.5/100</f>
        <v>4.9026579131135083E-2</v>
      </c>
    </row>
    <row r="250" spans="1:28" s="42" customFormat="1">
      <c r="A250" s="38">
        <v>45642</v>
      </c>
      <c r="B250" s="39">
        <v>76740517.720513999</v>
      </c>
      <c r="C250" s="40"/>
      <c r="D250" s="41">
        <f t="shared" ref="D250" si="36">B250</f>
        <v>76740517.720513999</v>
      </c>
      <c r="E250" s="41">
        <f t="shared" ref="E250" si="37">IF(MONTH(A250)=MONTH(A249),E249,D249)</f>
        <v>75288855.555961996</v>
      </c>
      <c r="F250" s="41">
        <f t="shared" ref="F250" si="38">B250-C250-D249</f>
        <v>160719.06394550204</v>
      </c>
      <c r="G250" s="37">
        <f t="shared" ref="G250" si="39">F250/B249</f>
        <v>2.0987135871989742E-3</v>
      </c>
      <c r="H250" s="41">
        <f>IF(MONTH(A250)=MONTH(A249),H249+F250,F250)</f>
        <v>1251662.1645520031</v>
      </c>
      <c r="I250" s="37">
        <f>1+G250</f>
        <v>1.002098713587199</v>
      </c>
      <c r="J250" s="37">
        <f>PRODUCT($I$2:I250)-1</f>
        <v>0.35849459616998636</v>
      </c>
      <c r="K250" s="37">
        <f>AVERAGE($G$2:G250)*252</f>
        <v>0.43688858688849436</v>
      </c>
      <c r="L250" s="37">
        <f>STDEV($G$2:G250)*252^0.5</f>
        <v>0.50251029117606738</v>
      </c>
      <c r="M250" s="37">
        <f>AVERAGE($G$110:$G250)*252</f>
        <v>0.729429906030018</v>
      </c>
      <c r="N250" s="37">
        <f>STDEV($G$219:G250)*252^0.5</f>
        <v>0.31514738361842437</v>
      </c>
      <c r="O250" s="37">
        <f>AVERAGE('Daily P&amp;L breakdown'!B143/'Historical NAV'!B251)*252</f>
        <v>-1.5585568855989345</v>
      </c>
      <c r="P250" s="37">
        <f>STDEV(O$110:O250)*252^0.5/100</f>
        <v>0.73498148995736523</v>
      </c>
      <c r="Q250" s="37">
        <f>AVERAGE('Daily P&amp;L breakdown'!C142/'Historical NAV'!$B250)*252</f>
        <v>-1.0640705382962459E-2</v>
      </c>
      <c r="R250" s="37">
        <f>STDEV(Q$110:Q250)*252^0.5/100</f>
        <v>0.1928342438054034</v>
      </c>
      <c r="S250" s="37">
        <f>AVERAGE('Daily P&amp;L breakdown'!D142/'Historical NAV'!$B250)*252</f>
        <v>-2.4189472460436336</v>
      </c>
      <c r="T250" s="37">
        <f>STDEV(S$110:S250)*252^0.5/100</f>
        <v>0.52265643330532807</v>
      </c>
      <c r="U250" s="37">
        <f>AVERAGE('Daily P&amp;L breakdown'!F142/'Historical NAV'!$B250)*252</f>
        <v>-0.54189410333993071</v>
      </c>
      <c r="V250" s="37">
        <f>STDEV(U$110:U250)*252^0.5/100</f>
        <v>0.1163075697850396</v>
      </c>
      <c r="W250" s="37">
        <f>AVERAGE('Daily P&amp;L breakdown'!F142/'Historical NAV'!$B250)*252</f>
        <v>-0.54189410333993071</v>
      </c>
      <c r="X250" s="37">
        <f>STDEV(W$110:W250)*252^0.5/100</f>
        <v>0.1163075697850396</v>
      </c>
      <c r="Y250" s="37">
        <f>AVERAGE('Daily P&amp;L breakdown'!G142/'Historical NAV'!$B250)*252</f>
        <v>7.3885349857163076E-3</v>
      </c>
      <c r="Z250" s="37">
        <f>STDEV(Y$110:Y250)*252^0.5/100</f>
        <v>0.11587103521835322</v>
      </c>
      <c r="AA250" s="37">
        <f>AVERAGE('Daily P&amp;L breakdown'!H142/'Historical NAV'!$B250)*252</f>
        <v>0.12030518367915649</v>
      </c>
      <c r="AB250" s="37">
        <f>STDEV(AA$110:AA250)*252^0.5/100</f>
        <v>4.8851471675697491E-2</v>
      </c>
    </row>
    <row r="251" spans="1:28" s="42" customFormat="1">
      <c r="A251" s="38">
        <v>45643</v>
      </c>
      <c r="B251" s="39">
        <v>75616350.592625797</v>
      </c>
      <c r="C251" s="40"/>
      <c r="D251" s="41">
        <f t="shared" ref="D251" si="40">B251</f>
        <v>75616350.592625797</v>
      </c>
      <c r="E251" s="41">
        <f t="shared" ref="E251" si="41">IF(MONTH(A251)=MONTH(A250),E250,D250)</f>
        <v>75288855.555961996</v>
      </c>
      <c r="F251" s="41">
        <f t="shared" ref="F251" si="42">B251-C251-D250</f>
        <v>-1124167.1278882027</v>
      </c>
      <c r="G251" s="37">
        <f t="shared" ref="G251" si="43">F251/B250</f>
        <v>-1.4648938543552389E-2</v>
      </c>
      <c r="H251" s="41">
        <f>IF(MONTH(A251)=MONTH(A250),H250+F251,F251)</f>
        <v>127495.03666380048</v>
      </c>
      <c r="I251" s="37">
        <f>1+G251</f>
        <v>0.98535106145644757</v>
      </c>
      <c r="J251" s="37">
        <f>PRODUCT($I$2:I251)-1</f>
        <v>0.33859409231894411</v>
      </c>
      <c r="K251" s="37">
        <f>AVERAGE($G$2:G251)*252</f>
        <v>0.42037490248903958</v>
      </c>
      <c r="L251" s="37">
        <f>STDEV($G$2:G251)*252^0.5</f>
        <v>0.50176987489098879</v>
      </c>
      <c r="M251" s="37">
        <f>AVERAGE($G$110:$G251)*252</f>
        <v>0.69829636786800953</v>
      </c>
      <c r="N251" s="37">
        <f>STDEV($G$219:G251)*252^0.5</f>
        <v>0.31469620415461713</v>
      </c>
      <c r="O251" s="37">
        <f>AVERAGE('Daily P&amp;L breakdown'!B144/'Historical NAV'!B252)*252</f>
        <v>-4.042000208216975</v>
      </c>
      <c r="P251" s="37">
        <f>STDEV(O$110:O251)*252^0.5/100</f>
        <v>0.73465292513051739</v>
      </c>
      <c r="Q251" s="37">
        <f>AVERAGE('Daily P&amp;L breakdown'!C143/'Historical NAV'!$B251)*252</f>
        <v>-0.92207534235062072</v>
      </c>
      <c r="R251" s="37">
        <f>STDEV(Q$110:Q251)*252^0.5/100</f>
        <v>0.19256364974465895</v>
      </c>
      <c r="S251" s="37">
        <f>AVERAGE('Daily P&amp;L breakdown'!D143/'Historical NAV'!$B251)*252</f>
        <v>0.38230231654182972</v>
      </c>
      <c r="T251" s="37">
        <f>STDEV(S$110:S251)*252^0.5/100</f>
        <v>0.52080482623120561</v>
      </c>
      <c r="U251" s="37">
        <f>AVERAGE('Daily P&amp;L breakdown'!F143/'Historical NAV'!$B251)*252</f>
        <v>-0.26430057101894849</v>
      </c>
      <c r="V251" s="37">
        <f>STDEV(U$110:U251)*252^0.5/100</f>
        <v>0.11595938862388025</v>
      </c>
      <c r="W251" s="37">
        <f>AVERAGE('Daily P&amp;L breakdown'!F143/'Historical NAV'!$B251)*252</f>
        <v>-0.26430057101894849</v>
      </c>
      <c r="X251" s="37">
        <f>STDEV(W$110:W251)*252^0.5/100</f>
        <v>0.11595938862388025</v>
      </c>
      <c r="Y251" s="37">
        <f>AVERAGE('Daily P&amp;L breakdown'!G143/'Historical NAV'!$B251)*252</f>
        <v>-9.4354593207461535E-2</v>
      </c>
      <c r="Z251" s="37">
        <f>STDEV(Y$110:Y251)*252^0.5/100</f>
        <v>0.11548895410959577</v>
      </c>
      <c r="AA251" s="37">
        <f>AVERAGE('Daily P&amp;L breakdown'!H143/'Historical NAV'!$B251)*252</f>
        <v>-6.9208765022182372E-2</v>
      </c>
      <c r="AB251" s="37">
        <f>STDEV(AA$110:AA251)*252^0.5/100</f>
        <v>4.8752442387269841E-2</v>
      </c>
    </row>
    <row r="252" spans="1:28" s="42" customFormat="1">
      <c r="A252" s="38">
        <v>45644</v>
      </c>
      <c r="B252" s="39">
        <v>70343066.272483796</v>
      </c>
      <c r="C252" s="40"/>
      <c r="D252" s="41">
        <f t="shared" ref="D252" si="44">B252</f>
        <v>70343066.272483796</v>
      </c>
      <c r="E252" s="41">
        <f t="shared" ref="E252" si="45">IF(MONTH(A252)=MONTH(A251),E251,D251)</f>
        <v>75288855.555961996</v>
      </c>
      <c r="F252" s="41">
        <f t="shared" ref="F252" si="46">B252-C252-D251</f>
        <v>-5273284.3201420009</v>
      </c>
      <c r="G252" s="37">
        <f t="shared" ref="G252" si="47">F252/B251</f>
        <v>-6.973735546365098E-2</v>
      </c>
      <c r="H252" s="41">
        <f>IF(MONTH(A252)=MONTH(A251),H251+F252,F252)</f>
        <v>-5145789.2834782004</v>
      </c>
      <c r="I252" s="37">
        <f>1+G252</f>
        <v>0.93026264453634899</v>
      </c>
      <c r="J252" s="37">
        <f>PRODUCT($I$2:I252)-1</f>
        <v>0.24524408028135469</v>
      </c>
      <c r="K252" s="37">
        <f>AVERAGE($G$2:G252)*252</f>
        <v>0.3486849085474894</v>
      </c>
      <c r="L252" s="37">
        <f>STDEV($G$2:G252)*252^0.5</f>
        <v>0.50585074467321789</v>
      </c>
      <c r="M252" s="37">
        <f>AVERAGE($G$110:$G252)*252</f>
        <v>0.57051937524767349</v>
      </c>
      <c r="N252" s="37">
        <f>STDEV($G$219:G252)*252^0.5</f>
        <v>0.36920772160235238</v>
      </c>
      <c r="O252" s="37">
        <f>AVERAGE('Daily P&amp;L breakdown'!B145/'Historical NAV'!B253)*252</f>
        <v>1.42953562291834</v>
      </c>
      <c r="P252" s="37">
        <f>STDEV(O$110:O252)*252^0.5/100</f>
        <v>0.73222305644652552</v>
      </c>
      <c r="Q252" s="37">
        <f>AVERAGE('Daily P&amp;L breakdown'!C144/'Historical NAV'!$B252)*252</f>
        <v>-0.10114546745004688</v>
      </c>
      <c r="R252" s="37">
        <f>STDEV(Q$110:Q252)*252^0.5/100</f>
        <v>0.19189104990422556</v>
      </c>
      <c r="S252" s="37">
        <f>AVERAGE('Daily P&amp;L breakdown'!D144/'Historical NAV'!$B252)*252</f>
        <v>-3.6351547003862361</v>
      </c>
      <c r="T252" s="37">
        <f>STDEV(S$110:S252)*252^0.5/100</f>
        <v>0.52147304673079786</v>
      </c>
      <c r="U252" s="37">
        <f>AVERAGE('Daily P&amp;L breakdown'!F144/'Historical NAV'!$B252)*252</f>
        <v>0.35656757331051098</v>
      </c>
      <c r="V252" s="37">
        <f>STDEV(U$110:U252)*252^0.5/100</f>
        <v>0.11563414086498146</v>
      </c>
      <c r="W252" s="37">
        <f>AVERAGE('Daily P&amp;L breakdown'!F144/'Historical NAV'!$B252)*252</f>
        <v>0.35656757331051098</v>
      </c>
      <c r="X252" s="37">
        <f>STDEV(W$110:W252)*252^0.5/100</f>
        <v>0.11563414086498146</v>
      </c>
      <c r="Y252" s="37">
        <f>AVERAGE('Daily P&amp;L breakdown'!G144/'Historical NAV'!$B252)*252</f>
        <v>-1.1286933340728902</v>
      </c>
      <c r="Z252" s="37">
        <f>STDEV(Y$110:Y252)*252^0.5/100</f>
        <v>0.11623234581810594</v>
      </c>
      <c r="AA252" s="37">
        <f>AVERAGE('Daily P&amp;L breakdown'!H144/'Historical NAV'!$B252)*252</f>
        <v>1.3117973510360878E-2</v>
      </c>
      <c r="AB252" s="37">
        <f>STDEV(AA$110:AA252)*252^0.5/100</f>
        <v>4.8605939908956231E-2</v>
      </c>
    </row>
    <row r="253" spans="1:28" s="42" customFormat="1">
      <c r="A253" s="38">
        <v>45645</v>
      </c>
      <c r="B253" s="39">
        <v>69661755.750236794</v>
      </c>
      <c r="C253" s="40"/>
      <c r="D253" s="41">
        <f t="shared" ref="D253" si="48">B253</f>
        <v>69661755.750236794</v>
      </c>
      <c r="E253" s="41">
        <f t="shared" ref="E253" si="49">IF(MONTH(A253)=MONTH(A252),E252,D252)</f>
        <v>75288855.555961996</v>
      </c>
      <c r="F253" s="41">
        <f t="shared" ref="F253" si="50">B253-C253-D252</f>
        <v>-681310.52224700153</v>
      </c>
      <c r="G253" s="37">
        <f t="shared" ref="G253" si="51">F253/B252</f>
        <v>-9.685539149059114E-3</v>
      </c>
      <c r="H253" s="41">
        <f>IF(MONTH(A253)=MONTH(A252),H252+F253,F253)</f>
        <v>-5827099.805725202</v>
      </c>
      <c r="I253" s="37">
        <f>1+G253</f>
        <v>0.99031446085094088</v>
      </c>
      <c r="J253" s="37">
        <f>PRODUCT($I$2:I253)-1</f>
        <v>0.23318321999165548</v>
      </c>
      <c r="K253" s="37">
        <f>AVERAGE($G$2:G253)*252</f>
        <v>0.33761569912641642</v>
      </c>
      <c r="L253" s="37">
        <f>STDEV($G$2:G253)*252^0.5</f>
        <v>0.50496340583089006</v>
      </c>
      <c r="M253" s="37">
        <f>AVERAGE($G$110:$G253)*252</f>
        <v>0.54960774163093329</v>
      </c>
      <c r="N253" s="37">
        <f>STDEV($G$219:G253)*252^0.5</f>
        <v>0.36504450942501659</v>
      </c>
      <c r="O253" s="37">
        <f>AVERAGE('Daily P&amp;L breakdown'!B146/'Historical NAV'!B254)*252</f>
        <v>0.66046285031443275</v>
      </c>
      <c r="P253" s="37">
        <f>STDEV(O$110:O253)*252^0.5/100</f>
        <v>0.72967577692745889</v>
      </c>
      <c r="Q253" s="37">
        <f>AVERAGE('Daily P&amp;L breakdown'!C145/'Historical NAV'!$B253)*252</f>
        <v>0.73464233637014009</v>
      </c>
      <c r="R253" s="37">
        <f>STDEV(Q$110:Q253)*252^0.5/100</f>
        <v>0.19145362002071437</v>
      </c>
      <c r="S253" s="37">
        <f>AVERAGE('Daily P&amp;L breakdown'!D145/'Historical NAV'!$B253)*252</f>
        <v>-0.58001587190633863</v>
      </c>
      <c r="T253" s="37">
        <f>STDEV(S$110:S253)*252^0.5/100</f>
        <v>0.51974477183920398</v>
      </c>
      <c r="U253" s="37">
        <f>AVERAGE('Daily P&amp;L breakdown'!F145/'Historical NAV'!$B253)*252</f>
        <v>1.3256200766901585</v>
      </c>
      <c r="V253" s="37">
        <f>STDEV(U$110:U253)*252^0.5/100</f>
        <v>0.11650197097520523</v>
      </c>
      <c r="W253" s="37">
        <f>AVERAGE('Daily P&amp;L breakdown'!F145/'Historical NAV'!$B253)*252</f>
        <v>1.3256200766901585</v>
      </c>
      <c r="X253" s="37">
        <f>STDEV(W$110:W253)*252^0.5/100</f>
        <v>0.11650197097520523</v>
      </c>
      <c r="Y253" s="37">
        <f>AVERAGE('Daily P&amp;L breakdown'!G145/'Historical NAV'!$B253)*252</f>
        <v>0.36708377106778672</v>
      </c>
      <c r="Z253" s="37">
        <f>STDEV(Y$110:Y253)*252^0.5/100</f>
        <v>0.11588248612984335</v>
      </c>
      <c r="AA253" s="37">
        <f>AVERAGE('Daily P&amp;L breakdown'!H145/'Historical NAV'!$B253)*252</f>
        <v>0.61562855053153354</v>
      </c>
      <c r="AB253" s="37">
        <f>STDEV(AA$110:AA253)*252^0.5/100</f>
        <v>4.885849361543692E-2</v>
      </c>
    </row>
    <row r="254" spans="1:28" s="42" customFormat="1">
      <c r="A254" s="38">
        <v>45646</v>
      </c>
      <c r="B254" s="39">
        <v>72017375.235193595</v>
      </c>
      <c r="C254" s="40"/>
      <c r="D254" s="41">
        <f t="shared" ref="D254" si="52">B254</f>
        <v>72017375.235193595</v>
      </c>
      <c r="E254" s="41">
        <f t="shared" ref="E254" si="53">IF(MONTH(A254)=MONTH(A253),E253,D253)</f>
        <v>75288855.555961996</v>
      </c>
      <c r="F254" s="41">
        <f t="shared" ref="F254" si="54">B254-C254-D253</f>
        <v>2355619.4849568009</v>
      </c>
      <c r="G254" s="37">
        <f t="shared" ref="G254" si="55">F254/B253</f>
        <v>3.3815103561308006E-2</v>
      </c>
      <c r="H254" s="41">
        <f>IF(MONTH(A254)=MONTH(A253),H253+F254,F254)</f>
        <v>-3471480.320768401</v>
      </c>
      <c r="I254" s="37">
        <f>1+G254</f>
        <v>1.0338151035613079</v>
      </c>
      <c r="J254" s="37">
        <f>PRODUCT($I$2:I254)-1</f>
        <v>0.27488343828574036</v>
      </c>
      <c r="K254" s="37">
        <f>AVERAGE($G$2:G254)*252</f>
        <v>0.36996269674824728</v>
      </c>
      <c r="L254" s="37">
        <f>STDEV($G$2:G254)*252^0.5</f>
        <v>0.50500164779262635</v>
      </c>
      <c r="M254" s="37">
        <f>AVERAGE($G$110:$G254)*252</f>
        <v>0.60458566132623459</v>
      </c>
      <c r="N254" s="37">
        <f>STDEV($G$219:G254)*252^0.5</f>
        <v>0.36981868412308178</v>
      </c>
      <c r="O254" s="37">
        <f>AVERAGE('Daily P&amp;L breakdown'!B147/'Historical NAV'!B255)*252</f>
        <v>0.37949639739923058</v>
      </c>
      <c r="P254" s="37">
        <f>STDEV(O$110:O254)*252^0.5/100</f>
        <v>0.72713890634753853</v>
      </c>
      <c r="Q254" s="37">
        <f>AVERAGE('Daily P&amp;L breakdown'!C146/'Historical NAV'!$B254)*252</f>
        <v>0.40885977784998134</v>
      </c>
      <c r="R254" s="37">
        <f>STDEV(Q$110:Q254)*252^0.5/100</f>
        <v>0.19085541148286839</v>
      </c>
      <c r="S254" s="37">
        <f>AVERAGE('Daily P&amp;L breakdown'!D146/'Historical NAV'!$B254)*252</f>
        <v>4.1912220629292785</v>
      </c>
      <c r="T254" s="37">
        <f>STDEV(S$110:S254)*252^0.5/100</f>
        <v>0.5206313030640487</v>
      </c>
      <c r="U254" s="37">
        <f>AVERAGE('Daily P&amp;L breakdown'!F146/'Historical NAV'!$B254)*252</f>
        <v>0.68056462429983811</v>
      </c>
      <c r="V254" s="37">
        <f>STDEV(U$110:U254)*252^0.5/100</f>
        <v>0.11640693887089539</v>
      </c>
      <c r="W254" s="37">
        <f>AVERAGE('Daily P&amp;L breakdown'!F146/'Historical NAV'!$B254)*252</f>
        <v>0.68056462429983811</v>
      </c>
      <c r="X254" s="37">
        <f>STDEV(W$110:W254)*252^0.5/100</f>
        <v>0.11640693887089539</v>
      </c>
      <c r="Y254" s="37">
        <f>AVERAGE('Daily P&amp;L breakdown'!G146/'Historical NAV'!$B254)*252</f>
        <v>0.33106385677256217</v>
      </c>
      <c r="Z254" s="37">
        <f>STDEV(Y$110:Y254)*252^0.5/100</f>
        <v>0.11552182139928104</v>
      </c>
      <c r="AA254" s="37">
        <f>AVERAGE('Daily P&amp;L breakdown'!H146/'Historical NAV'!$B254)*252</f>
        <v>0.26129342396255711</v>
      </c>
      <c r="AB254" s="37">
        <f>STDEV(AA$110:AA254)*252^0.5/100</f>
        <v>4.871738806571578E-2</v>
      </c>
    </row>
    <row r="255" spans="1:28" s="42" customFormat="1">
      <c r="A255" s="38">
        <v>45649</v>
      </c>
      <c r="B255" s="39">
        <v>74183361.931585699</v>
      </c>
      <c r="C255" s="40"/>
      <c r="D255" s="41">
        <f t="shared" ref="D255" si="56">B255</f>
        <v>74183361.931585699</v>
      </c>
      <c r="E255" s="41">
        <f t="shared" ref="E255" si="57">IF(MONTH(A255)=MONTH(A254),E254,D254)</f>
        <v>75288855.555961996</v>
      </c>
      <c r="F255" s="41">
        <f t="shared" ref="F255" si="58">B255-C255-D254</f>
        <v>2165986.696392104</v>
      </c>
      <c r="G255" s="37">
        <f t="shared" ref="G255" si="59">F255/B254</f>
        <v>3.0075890565553761E-2</v>
      </c>
      <c r="H255" s="41">
        <f>IF(MONTH(A255)=MONTH(A254),H254+F255,F255)</f>
        <v>-1305493.624376297</v>
      </c>
      <c r="I255" s="37">
        <f>1+G255</f>
        <v>1.0300758905655538</v>
      </c>
      <c r="J255" s="37">
        <f>PRODUCT($I$2:I255)-1</f>
        <v>0.31322669305945916</v>
      </c>
      <c r="K255" s="37">
        <f>AVERAGE($G$2:G255)*252</f>
        <v>0.3983452232276618</v>
      </c>
      <c r="L255" s="37">
        <f>STDEV($G$2:G255)*252^0.5</f>
        <v>0.50480750286342857</v>
      </c>
      <c r="M255" s="37">
        <f>AVERAGE($G$110:$G255)*252</f>
        <v>0.65235647475906555</v>
      </c>
      <c r="N255" s="37">
        <f>STDEV($G$219:G255)*252^0.5</f>
        <v>0.37173810569441984</v>
      </c>
      <c r="O255" s="37">
        <f>AVERAGE('Daily P&amp;L breakdown'!B148/'Historical NAV'!B256)*252</f>
        <v>1.9454359347000814</v>
      </c>
      <c r="P255" s="37">
        <f>STDEV(O$110:O255)*252^0.5/100</f>
        <v>0.72495646196725616</v>
      </c>
      <c r="Q255" s="37">
        <f>AVERAGE('Daily P&amp;L breakdown'!C147/'Historical NAV'!$B255)*252</f>
        <v>-4.0363216791946169E-2</v>
      </c>
      <c r="R255" s="37">
        <f>STDEV(Q$110:Q255)*252^0.5/100</f>
        <v>0.19019814257102458</v>
      </c>
      <c r="S255" s="37">
        <f>AVERAGE('Daily P&amp;L breakdown'!D147/'Historical NAV'!$B255)*252</f>
        <v>-0.91147645832441537</v>
      </c>
      <c r="T255" s="37">
        <f>STDEV(S$110:S255)*252^0.5/100</f>
        <v>0.51904069270303954</v>
      </c>
      <c r="U255" s="37">
        <f>AVERAGE('Daily P&amp;L breakdown'!F147/'Historical NAV'!$B255)*252</f>
        <v>0.58954039425084293</v>
      </c>
      <c r="V255" s="37">
        <f>STDEV(U$110:U255)*252^0.5/100</f>
        <v>0.1162286264315739</v>
      </c>
      <c r="W255" s="37">
        <f>AVERAGE('Daily P&amp;L breakdown'!F147/'Historical NAV'!$B255)*252</f>
        <v>0.58954039425084293</v>
      </c>
      <c r="X255" s="37">
        <f>STDEV(W$110:W255)*252^0.5/100</f>
        <v>0.1162286264315739</v>
      </c>
      <c r="Y255" s="37">
        <f>AVERAGE('Daily P&amp;L breakdown'!G147/'Historical NAV'!$B255)*252</f>
        <v>-4.0763857572117465E-2</v>
      </c>
      <c r="Z255" s="37">
        <f>STDEV(Y$110:Y255)*252^0.5/100</f>
        <v>0.11513665632775688</v>
      </c>
      <c r="AA255" s="37">
        <f>AVERAGE('Daily P&amp;L breakdown'!H147/'Historical NAV'!$B255)*252</f>
        <v>-2.279429990729533E-2</v>
      </c>
      <c r="AB255" s="37">
        <f>STDEV(AA$110:AA255)*252^0.5/100</f>
        <v>4.859336833992043E-2</v>
      </c>
    </row>
    <row r="256" spans="1:28" s="42" customFormat="1">
      <c r="A256" s="38">
        <v>45650</v>
      </c>
      <c r="B256" s="39">
        <v>75925636.637719199</v>
      </c>
      <c r="C256" s="40"/>
      <c r="D256" s="41">
        <f t="shared" ref="D256" si="60">B256</f>
        <v>75925636.637719199</v>
      </c>
      <c r="E256" s="41">
        <f t="shared" ref="E256" si="61">IF(MONTH(A256)=MONTH(A255),E255,D255)</f>
        <v>75288855.555961996</v>
      </c>
      <c r="F256" s="41">
        <f t="shared" ref="F256" si="62">B256-C256-D255</f>
        <v>1742274.7061334997</v>
      </c>
      <c r="G256" s="37">
        <f t="shared" ref="G256" si="63">F256/B255</f>
        <v>2.3486057530532008E-2</v>
      </c>
      <c r="H256" s="41">
        <f>IF(MONTH(A256)=MONTH(A255),H255+F256,F256)</f>
        <v>436781.08175720274</v>
      </c>
      <c r="I256" s="37">
        <f>1+G256</f>
        <v>1.023486057530532</v>
      </c>
      <c r="J256" s="37">
        <f>PRODUCT($I$2:I256)-1</f>
        <v>0.34406921072328389</v>
      </c>
      <c r="K256" s="37">
        <f>AVERAGE($G$2:G256)*252</f>
        <v>0.41999283606870658</v>
      </c>
      <c r="L256" s="37">
        <f>STDEV($G$2:G256)*252^0.5</f>
        <v>0.50428319697432411</v>
      </c>
      <c r="M256" s="37">
        <f>AVERAGE($G$110:$G256)*252</f>
        <v>0.68818048852052816</v>
      </c>
      <c r="N256" s="37">
        <f>STDEV($G$219:G256)*252^0.5</f>
        <v>0.37040702634969874</v>
      </c>
      <c r="O256" s="37">
        <f>AVERAGE('Daily P&amp;L breakdown'!B149/'Historical NAV'!B257)*252</f>
        <v>1.6107009743413161</v>
      </c>
      <c r="P256" s="37">
        <f>STDEV(O$110:O256)*252^0.5/100</f>
        <v>0.72267515856816245</v>
      </c>
      <c r="Q256" s="37">
        <f>AVERAGE('Daily P&amp;L breakdown'!C148/'Historical NAV'!$B256)*252</f>
        <v>-0.58085444907669881</v>
      </c>
      <c r="R256" s="37">
        <f>STDEV(Q$110:Q256)*252^0.5/100</f>
        <v>0.18971181481870722</v>
      </c>
      <c r="S256" s="37">
        <f>AVERAGE('Daily P&amp;L breakdown'!D148/'Historical NAV'!$B256)*252</f>
        <v>1.3458164135990516</v>
      </c>
      <c r="T256" s="37">
        <f>STDEV(S$110:S256)*252^0.5/100</f>
        <v>0.5174781373969064</v>
      </c>
      <c r="U256" s="37">
        <f>AVERAGE('Daily P&amp;L breakdown'!F148/'Historical NAV'!$B256)*252</f>
        <v>0.92469028998726133</v>
      </c>
      <c r="V256" s="37">
        <f>STDEV(U$110:U256)*252^0.5/100</f>
        <v>0.11640169602387719</v>
      </c>
      <c r="W256" s="37">
        <f>AVERAGE('Daily P&amp;L breakdown'!F148/'Historical NAV'!$B256)*252</f>
        <v>0.92469028998726133</v>
      </c>
      <c r="X256" s="37">
        <f>STDEV(W$110:W256)*252^0.5/100</f>
        <v>0.11640169602387719</v>
      </c>
      <c r="Y256" s="37">
        <f>AVERAGE('Daily P&amp;L breakdown'!G148/'Historical NAV'!$B256)*252</f>
        <v>0.24183333605237417</v>
      </c>
      <c r="Z256" s="37">
        <f>STDEV(Y$110:Y256)*252^0.5/100</f>
        <v>0.11475792135068302</v>
      </c>
      <c r="AA256" s="37">
        <f>AVERAGE('Daily P&amp;L breakdown'!H148/'Historical NAV'!$B256)*252</f>
        <v>0.7973459416463391</v>
      </c>
      <c r="AB256" s="37">
        <f>STDEV(AA$110:AA256)*252^0.5/100</f>
        <v>4.9199443007909682E-2</v>
      </c>
    </row>
    <row r="257" spans="1:28" s="42" customFormat="1">
      <c r="A257" s="38">
        <v>45651</v>
      </c>
      <c r="B257" s="39">
        <v>75928550.679627493</v>
      </c>
      <c r="C257" s="40"/>
      <c r="D257" s="41">
        <f t="shared" ref="D257" si="64">B257</f>
        <v>75928550.679627493</v>
      </c>
      <c r="E257" s="41">
        <f t="shared" ref="E257" si="65">IF(MONTH(A257)=MONTH(A256),E256,D256)</f>
        <v>75288855.555961996</v>
      </c>
      <c r="F257" s="41">
        <f t="shared" ref="F257" si="66">B257-C257-D256</f>
        <v>2914.0419082939625</v>
      </c>
      <c r="G257" s="37">
        <f t="shared" ref="G257" si="67">F257/B256</f>
        <v>3.8380210391891424E-5</v>
      </c>
      <c r="H257" s="41">
        <f>IF(MONTH(A257)=MONTH(A256),H256+F257,F257)</f>
        <v>439695.12366549671</v>
      </c>
      <c r="I257" s="37">
        <f>1+G257</f>
        <v>1.0000383802103918</v>
      </c>
      <c r="J257" s="37">
        <f>PRODUCT($I$2:I257)-1</f>
        <v>0.3441207963823727</v>
      </c>
      <c r="K257" s="37">
        <f>AVERAGE($G$2:G257)*252</f>
        <v>0.41839001957241767</v>
      </c>
      <c r="L257" s="37">
        <f>STDEV($G$2:G257)*252^0.5</f>
        <v>0.50329602779826221</v>
      </c>
      <c r="M257" s="37">
        <f>AVERAGE($G$110:$G257)*252</f>
        <v>0.68359597044281339</v>
      </c>
      <c r="N257" s="37">
        <f>STDEV($G$219:G257)*252^0.5</f>
        <v>0.36561725504913245</v>
      </c>
      <c r="O257" s="37">
        <f>AVERAGE('Daily P&amp;L breakdown'!B150/'Historical NAV'!B258)*252</f>
        <v>0.40565157094801113</v>
      </c>
      <c r="P257" s="37">
        <f>STDEV(O$110:O257)*252^0.5/100</f>
        <v>0.72021413420761093</v>
      </c>
      <c r="Q257" s="37">
        <f>AVERAGE('Daily P&amp;L breakdown'!C149/'Historical NAV'!$B257)*252</f>
        <v>-1.1046269258304706</v>
      </c>
      <c r="R257" s="37">
        <f>STDEV(Q$110:Q257)*252^0.5/100</f>
        <v>0.18963543336732078</v>
      </c>
      <c r="S257" s="37">
        <f>AVERAGE('Daily P&amp;L breakdown'!D149/'Historical NAV'!$B257)*252</f>
        <v>-2.3573866467600819</v>
      </c>
      <c r="T257" s="37">
        <f>STDEV(S$110:S257)*252^0.5/100</f>
        <v>0.51679896904428868</v>
      </c>
      <c r="U257" s="37">
        <f>AVERAGE('Daily P&amp;L breakdown'!F149/'Historical NAV'!$B257)*252</f>
        <v>0.89791965670026785</v>
      </c>
      <c r="V257" s="37">
        <f>STDEV(U$110:U257)*252^0.5/100</f>
        <v>0.11653085043151709</v>
      </c>
      <c r="W257" s="37">
        <f>AVERAGE('Daily P&amp;L breakdown'!F149/'Historical NAV'!$B257)*252</f>
        <v>0.89791965670026785</v>
      </c>
      <c r="X257" s="37">
        <f>STDEV(W$110:W257)*252^0.5/100</f>
        <v>0.11653085043151709</v>
      </c>
      <c r="Y257" s="37">
        <f>AVERAGE('Daily P&amp;L breakdown'!G149/'Historical NAV'!$B257)*252</f>
        <v>8.139625930800555E-2</v>
      </c>
      <c r="Z257" s="37">
        <f>STDEV(Y$110:Y257)*252^0.5/100</f>
        <v>0.11436706732389477</v>
      </c>
      <c r="AA257" s="37">
        <f>AVERAGE('Daily P&amp;L breakdown'!H149/'Historical NAV'!$B257)*252</f>
        <v>9.7928943110922012E-2</v>
      </c>
      <c r="AB257" s="37">
        <f>STDEV(AA$110:AA257)*252^0.5/100</f>
        <v>4.9034666060844688E-2</v>
      </c>
    </row>
    <row r="258" spans="1:28" s="42" customFormat="1">
      <c r="A258" s="38">
        <v>45652</v>
      </c>
      <c r="B258" s="39">
        <v>75709228.804973707</v>
      </c>
      <c r="C258" s="40"/>
      <c r="D258" s="41">
        <f t="shared" ref="D258" si="68">B258</f>
        <v>75709228.804973707</v>
      </c>
      <c r="E258" s="41">
        <f t="shared" ref="E258" si="69">IF(MONTH(A258)=MONTH(A257),E257,D257)</f>
        <v>75288855.555961996</v>
      </c>
      <c r="F258" s="41">
        <f t="shared" ref="F258" si="70">B258-C258-D257</f>
        <v>-219321.87465378642</v>
      </c>
      <c r="G258" s="37">
        <f t="shared" ref="G258" si="71">F258/B257</f>
        <v>-2.8885297123501267E-3</v>
      </c>
      <c r="H258" s="41">
        <f>IF(MONTH(A258)=MONTH(A257),H257+F258,F258)</f>
        <v>220373.24901171029</v>
      </c>
      <c r="I258" s="37">
        <f>1+G258</f>
        <v>0.9971114702876499</v>
      </c>
      <c r="J258" s="37">
        <f>PRODUCT($I$2:I258)-1</f>
        <v>0.3402382635250345</v>
      </c>
      <c r="K258" s="37">
        <f>AVERAGE($G$2:G258)*252</f>
        <v>0.41392971020632952</v>
      </c>
      <c r="L258" s="37">
        <f>STDEV($G$2:G258)*252^0.5</f>
        <v>0.50233226119890562</v>
      </c>
      <c r="M258" s="37">
        <f>AVERAGE($G$110:$G258)*252</f>
        <v>0.67412277944982646</v>
      </c>
      <c r="N258" s="37">
        <f>STDEV($G$219:G258)*252^0.5</f>
        <v>0.36126397827292328</v>
      </c>
      <c r="O258" s="37">
        <f>AVERAGE('Daily P&amp;L breakdown'!B151/'Historical NAV'!B259)*252</f>
        <v>-0.96687664690867781</v>
      </c>
      <c r="P258" s="37">
        <f>STDEV(O$110:O258)*252^0.5/100</f>
        <v>0.71796697833973966</v>
      </c>
      <c r="Q258" s="37">
        <f>AVERAGE('Daily P&amp;L breakdown'!C150/'Historical NAV'!$B258)*252</f>
        <v>-0.39036748711483937</v>
      </c>
      <c r="R258" s="37">
        <f>STDEV(Q$110:Q258)*252^0.5/100</f>
        <v>0.18906672935428454</v>
      </c>
      <c r="S258" s="37">
        <f>AVERAGE('Daily P&amp;L breakdown'!D150/'Historical NAV'!$B258)*252</f>
        <v>0.33697313263774775</v>
      </c>
      <c r="T258" s="37">
        <f>STDEV(S$110:S258)*252^0.5/100</f>
        <v>0.51505365737719977</v>
      </c>
      <c r="U258" s="37">
        <f>AVERAGE('Daily P&amp;L breakdown'!F150/'Historical NAV'!$B258)*252</f>
        <v>-0.22213548632653832</v>
      </c>
      <c r="V258" s="37">
        <f>STDEV(U$110:U258)*252^0.5/100</f>
        <v>0.1161929289442034</v>
      </c>
      <c r="W258" s="37">
        <f>AVERAGE('Daily P&amp;L breakdown'!F150/'Historical NAV'!$B258)*252</f>
        <v>-0.22213548632653832</v>
      </c>
      <c r="X258" s="37">
        <f>STDEV(W$110:W258)*252^0.5/100</f>
        <v>0.1161929289442034</v>
      </c>
      <c r="Y258" s="37">
        <f>AVERAGE('Daily P&amp;L breakdown'!G150/'Historical NAV'!$B258)*252</f>
        <v>0.30543370161077193</v>
      </c>
      <c r="Z258" s="37">
        <f>STDEV(Y$110:Y258)*252^0.5/100</f>
        <v>0.11401280359669387</v>
      </c>
      <c r="AA258" s="37">
        <f>AVERAGE('Daily P&amp;L breakdown'!H150/'Historical NAV'!$B258)*252</f>
        <v>0.50438322094612786</v>
      </c>
      <c r="AB258" s="37">
        <f>STDEV(AA$110:AA258)*252^0.5/100</f>
        <v>4.9100217794339394E-2</v>
      </c>
    </row>
    <row r="259" spans="1:28" s="42" customFormat="1">
      <c r="A259" s="38">
        <v>45653</v>
      </c>
      <c r="B259" s="39">
        <v>73648042.516767606</v>
      </c>
      <c r="C259" s="40"/>
      <c r="D259" s="41">
        <f t="shared" ref="D259" si="72">B259</f>
        <v>73648042.516767606</v>
      </c>
      <c r="E259" s="41">
        <f t="shared" ref="E259" si="73">IF(MONTH(A259)=MONTH(A258),E258,D258)</f>
        <v>75288855.555961996</v>
      </c>
      <c r="F259" s="41">
        <f t="shared" ref="F259" si="74">B259-C259-D258</f>
        <v>-2061186.2882061005</v>
      </c>
      <c r="G259" s="37">
        <f t="shared" ref="G259" si="75">F259/B258</f>
        <v>-2.7225033470037026E-2</v>
      </c>
      <c r="H259" s="41">
        <f>IF(MONTH(A259)=MONTH(A258),H258+F259,F259)</f>
        <v>-1840813.0391943902</v>
      </c>
      <c r="I259" s="37">
        <f>1+G259</f>
        <v>0.97277496652996298</v>
      </c>
      <c r="J259" s="37">
        <f>PRODUCT($I$2:I259)-1</f>
        <v>0.3037502319427412</v>
      </c>
      <c r="K259" s="37">
        <f>AVERAGE($G$2:G259)*252</f>
        <v>0.3857334383278192</v>
      </c>
      <c r="L259" s="37">
        <f>STDEV($G$2:G259)*252^0.5</f>
        <v>0.50216511319625157</v>
      </c>
      <c r="M259" s="37">
        <f>AVERAGE($G$110:$G259)*252</f>
        <v>0.62389057135716552</v>
      </c>
      <c r="N259" s="37">
        <f>STDEV($G$219:G259)*252^0.5</f>
        <v>0.36471753271959262</v>
      </c>
      <c r="O259" s="37">
        <f>AVERAGE('Daily P&amp;L breakdown'!B152/'Historical NAV'!B260)*252</f>
        <v>0</v>
      </c>
      <c r="P259" s="37">
        <f>STDEV(O$110:O259)*252^0.5/100</f>
        <v>0.71556385474437123</v>
      </c>
      <c r="Q259" s="37">
        <f>AVERAGE('Daily P&amp;L breakdown'!C151/'Historical NAV'!$B259)*252</f>
        <v>1.0103312926892682</v>
      </c>
      <c r="R259" s="37">
        <f>STDEV(Q$110:Q259)*252^0.5/100</f>
        <v>0.18887587995143412</v>
      </c>
      <c r="S259" s="37">
        <f>AVERAGE('Daily P&amp;L breakdown'!D151/'Historical NAV'!$B259)*252</f>
        <v>-1.693803225952665</v>
      </c>
      <c r="T259" s="37">
        <f>STDEV(S$110:S259)*252^0.5/100</f>
        <v>0.51390282109818242</v>
      </c>
      <c r="U259" s="37">
        <f>AVERAGE('Daily P&amp;L breakdown'!F151/'Historical NAV'!$B259)*252</f>
        <v>0.74572337027825275</v>
      </c>
      <c r="V259" s="37">
        <f>STDEV(U$110:U259)*252^0.5/100</f>
        <v>0.11614850414557436</v>
      </c>
      <c r="W259" s="37">
        <f>AVERAGE('Daily P&amp;L breakdown'!F151/'Historical NAV'!$B259)*252</f>
        <v>0.74572337027825275</v>
      </c>
      <c r="X259" s="37">
        <f>STDEV(W$110:W259)*252^0.5/100</f>
        <v>0.11614850414557436</v>
      </c>
      <c r="Y259" s="37">
        <f>AVERAGE('Daily P&amp;L breakdown'!G151/'Historical NAV'!$B259)*252</f>
        <v>-0.43023343074985348</v>
      </c>
      <c r="Z259" s="37">
        <f>STDEV(Y$110:Y259)*252^0.5/100</f>
        <v>0.11383461994686137</v>
      </c>
      <c r="AA259" s="37">
        <f>AVERAGE('Daily P&amp;L breakdown'!H151/'Historical NAV'!$B259)*252</f>
        <v>-0.38913652747084365</v>
      </c>
      <c r="AB259" s="37">
        <f>STDEV(AA$110:AA259)*252^0.5/100</f>
        <v>4.9414624605671295E-2</v>
      </c>
    </row>
    <row r="260" spans="1:28" s="42" customFormat="1">
      <c r="A260" s="38">
        <v>45656</v>
      </c>
      <c r="B260" s="39">
        <v>72275004.793477505</v>
      </c>
      <c r="C260" s="40"/>
      <c r="D260" s="41">
        <f t="shared" ref="D260" si="76">B260</f>
        <v>72275004.793477505</v>
      </c>
      <c r="E260" s="41">
        <f t="shared" ref="E260" si="77">IF(MONTH(A260)=MONTH(A259),E259,D259)</f>
        <v>75288855.555961996</v>
      </c>
      <c r="F260" s="41">
        <f t="shared" ref="F260" si="78">B260-C260-D259</f>
        <v>-1373037.7232901007</v>
      </c>
      <c r="G260" s="37">
        <f t="shared" ref="G260" si="79">F260/B259</f>
        <v>-1.8643234448186431E-2</v>
      </c>
      <c r="H260" s="41">
        <f>IF(MONTH(A260)=MONTH(A259),H259+F260,F260)</f>
        <v>-3213850.7624844909</v>
      </c>
      <c r="I260" s="37">
        <f>1+G260</f>
        <v>0.98135676555181361</v>
      </c>
      <c r="J260" s="37">
        <f>PRODUCT($I$2:I260)-1</f>
        <v>0.27944411070675534</v>
      </c>
      <c r="K260" s="37">
        <f>AVERAGE($G$2:G260)*252</f>
        <v>0.36610475678623311</v>
      </c>
      <c r="L260" s="37">
        <f>STDEV($G$2:G260)*252^0.5</f>
        <v>0.50158587109918196</v>
      </c>
      <c r="M260" s="37">
        <f>AVERAGE($G$110:$G260)*252</f>
        <v>0.58864563326246255</v>
      </c>
      <c r="N260" s="37">
        <f>STDEV($G$219:G260)*252^0.5</f>
        <v>0.36400450820334168</v>
      </c>
      <c r="O260" s="37">
        <f>AVERAGE('Daily P&amp;L breakdown'!B153/'Historical NAV'!B261)*252</f>
        <v>1.5447756287102579</v>
      </c>
      <c r="P260" s="37">
        <f>STDEV(O$110:O260)*252^0.5/100</f>
        <v>0.71335795008916703</v>
      </c>
      <c r="Q260" s="37">
        <f>AVERAGE('Daily P&amp;L breakdown'!C152/'Historical NAV'!$B260)*252</f>
        <v>-0.60436722771330742</v>
      </c>
      <c r="R260" s="37">
        <f>STDEV(Q$110:Q260)*252^0.5/100</f>
        <v>0.18841667024033146</v>
      </c>
      <c r="S260" s="37">
        <f>AVERAGE('Daily P&amp;L breakdown'!D152/'Historical NAV'!$B260)*252</f>
        <v>-2.0850361813272355E-3</v>
      </c>
      <c r="T260" s="37">
        <f>STDEV(S$110:S260)*252^0.5/100</f>
        <v>0.51219220335634141</v>
      </c>
      <c r="U260" s="37">
        <f>AVERAGE('Daily P&amp;L breakdown'!F152/'Historical NAV'!$B260)*252</f>
        <v>0</v>
      </c>
      <c r="V260" s="37">
        <f>STDEV(U$110:U260)*252^0.5/100</f>
        <v>0.11576320651297405</v>
      </c>
      <c r="W260" s="37">
        <f>AVERAGE('Daily P&amp;L breakdown'!F152/'Historical NAV'!$B260)*252</f>
        <v>0</v>
      </c>
      <c r="X260" s="37">
        <f>STDEV(W$110:W260)*252^0.5/100</f>
        <v>0.11576320651297405</v>
      </c>
      <c r="Y260" s="37">
        <f>AVERAGE('Daily P&amp;L breakdown'!G152/'Historical NAV'!$B260)*252</f>
        <v>0</v>
      </c>
      <c r="Z260" s="37">
        <f>STDEV(Y$110:Y260)*252^0.5/100</f>
        <v>0.11346091999687145</v>
      </c>
      <c r="AA260" s="37">
        <f>AVERAGE('Daily P&amp;L breakdown'!H152/'Historical NAV'!$B260)*252</f>
        <v>0.12355715209590551</v>
      </c>
      <c r="AB260" s="37">
        <f>STDEV(AA$110:AA260)*252^0.5/100</f>
        <v>4.924994548442644E-2</v>
      </c>
    </row>
    <row r="261" spans="1:28" s="42" customFormat="1">
      <c r="A261" s="38">
        <v>45657</v>
      </c>
      <c r="B261" s="39">
        <v>71204832.621444106</v>
      </c>
      <c r="C261" s="40"/>
      <c r="D261" s="41">
        <f t="shared" ref="D261" si="80">B261</f>
        <v>71204832.621444106</v>
      </c>
      <c r="E261" s="41">
        <f t="shared" ref="E261" si="81">IF(MONTH(A261)=MONTH(A260),E260,D260)</f>
        <v>75288855.555961996</v>
      </c>
      <c r="F261" s="41">
        <f t="shared" ref="F261" si="82">B261-C261-D260</f>
        <v>-1070172.1720333993</v>
      </c>
      <c r="G261" s="37">
        <f t="shared" ref="G261" si="83">F261/B260</f>
        <v>-1.4806947091755538E-2</v>
      </c>
      <c r="H261" s="41">
        <f>IF(MONTH(A261)=MONTH(A260),H260+F261,F261)</f>
        <v>-4284022.9345178902</v>
      </c>
      <c r="I261" s="37">
        <f>1+G261</f>
        <v>0.98519305290824444</v>
      </c>
      <c r="J261" s="37">
        <f>PRODUCT($I$2:I261)-1</f>
        <v>0.26049944945266224</v>
      </c>
      <c r="K261" s="37">
        <f>AVERAGE($G$2:G261)*252</f>
        <v>0.35034531284812298</v>
      </c>
      <c r="L261" s="37">
        <f>STDEV($G$2:G261)*252^0.5</f>
        <v>0.50087248564506914</v>
      </c>
      <c r="M261" s="37">
        <f>AVERAGE($G$110:$G261)*252</f>
        <v>0.56022460497045679</v>
      </c>
      <c r="N261" s="37">
        <f>STDEV($G$219:G261)*252^0.5</f>
        <v>0.36198282070413862</v>
      </c>
      <c r="O261" s="37" t="e">
        <f>AVERAGE('Daily P&amp;L breakdown'!B154/'Historical NAV'!B262)*252</f>
        <v>#DIV/0!</v>
      </c>
      <c r="P261" s="37"/>
      <c r="Q261" s="37">
        <f>AVERAGE('Daily P&amp;L breakdown'!C153/'Historical NAV'!$B261)*252</f>
        <v>7.9630594599451293E-2</v>
      </c>
      <c r="R261" s="37">
        <f>STDEV(Q$110:Q261)*252^0.5/100</f>
        <v>0.18779366588652668</v>
      </c>
      <c r="S261" s="37">
        <f>AVERAGE('Daily P&amp;L breakdown'!D153/'Historical NAV'!$B261)*252</f>
        <v>2.7388735963585047</v>
      </c>
      <c r="T261" s="37">
        <f>STDEV(S$110:S261)*252^0.5/100</f>
        <v>0.51155856075212669</v>
      </c>
      <c r="U261" s="37">
        <f>AVERAGE('Daily P&amp;L breakdown'!F153/'Historical NAV'!$B261)*252</f>
        <v>0.58887589024922571</v>
      </c>
      <c r="V261" s="37">
        <f>STDEV(U$110:U261)*252^0.5/100</f>
        <v>0.11558106789773183</v>
      </c>
      <c r="W261" s="37">
        <f>AVERAGE('Daily P&amp;L breakdown'!F153/'Historical NAV'!$B261)*252</f>
        <v>0.58887589024922571</v>
      </c>
      <c r="X261" s="37">
        <f>STDEV(W$110:W261)*252^0.5/100</f>
        <v>0.11558106789773183</v>
      </c>
      <c r="Y261" s="37">
        <f>AVERAGE('Daily P&amp;L breakdown'!G153/'Historical NAV'!$B261)*252</f>
        <v>0.4801654430081938</v>
      </c>
      <c r="Z261" s="37">
        <f>STDEV(Y$110:Y261)*252^0.5/100</f>
        <v>0.11319468126229941</v>
      </c>
      <c r="AA261" s="37">
        <f>AVERAGE('Daily P&amp;L breakdown'!H153/'Historical NAV'!$B261)*252</f>
        <v>0.91509953132558186</v>
      </c>
      <c r="AB261" s="37">
        <f>STDEV(AA$110:AA261)*252^0.5/100</f>
        <v>5.0098513409935118E-2</v>
      </c>
    </row>
    <row r="262" spans="1:28">
      <c r="A262" s="12"/>
      <c r="B262" s="11"/>
      <c r="D262" s="7"/>
      <c r="E262" s="7"/>
      <c r="F262" s="7"/>
      <c r="G262" s="9"/>
      <c r="H262" s="7"/>
      <c r="I262" s="9"/>
      <c r="J262" s="9"/>
      <c r="K262" s="9"/>
      <c r="L262" s="9"/>
    </row>
    <row r="263" spans="1:28">
      <c r="A263" s="12"/>
      <c r="B263" s="11"/>
      <c r="D263" s="7"/>
      <c r="E263" s="7"/>
      <c r="F263" s="7"/>
      <c r="G263" s="9"/>
      <c r="H263" s="7"/>
      <c r="I263" s="9"/>
      <c r="J263" s="9"/>
      <c r="K263" s="9"/>
      <c r="L263" s="9"/>
    </row>
    <row r="264" spans="1:28">
      <c r="A264" s="12"/>
      <c r="B264" s="11"/>
      <c r="D264" s="7"/>
      <c r="E264" s="7"/>
      <c r="F264" s="7"/>
      <c r="G264" s="9"/>
      <c r="H264" s="7"/>
      <c r="I264" s="9"/>
      <c r="J264" s="9"/>
      <c r="K264" s="9"/>
      <c r="L264" s="44"/>
      <c r="M264" s="44"/>
      <c r="N264" s="44"/>
    </row>
    <row r="265" spans="1:28">
      <c r="A265" s="12"/>
      <c r="B265" s="11"/>
      <c r="D265" s="7"/>
      <c r="E265" s="7"/>
      <c r="F265" s="7"/>
      <c r="G265" s="9"/>
      <c r="H265" s="7"/>
      <c r="I265" s="9"/>
      <c r="J265" s="9"/>
      <c r="K265" s="9"/>
      <c r="L265" s="9"/>
    </row>
    <row r="266" spans="1:28">
      <c r="A266" s="12"/>
      <c r="B266" s="11"/>
      <c r="D266" s="7"/>
      <c r="E266" s="7"/>
      <c r="F266" s="7"/>
      <c r="G266" s="9"/>
      <c r="H266" s="7"/>
      <c r="I266" s="9"/>
      <c r="J266" s="9"/>
      <c r="K266" s="9"/>
      <c r="L266" s="9"/>
    </row>
    <row r="267" spans="1:28">
      <c r="A267" s="12"/>
      <c r="B267" s="11"/>
      <c r="D267" s="7"/>
      <c r="E267" s="7"/>
      <c r="F267" s="7"/>
      <c r="G267" s="9"/>
      <c r="H267" s="7"/>
      <c r="I267" s="9"/>
      <c r="J267" s="9"/>
      <c r="K267" s="9"/>
      <c r="L267" s="9"/>
    </row>
    <row r="268" spans="1:28">
      <c r="A268" s="12"/>
      <c r="B268" s="11"/>
      <c r="D268" s="7"/>
      <c r="E268" s="7"/>
      <c r="F268" s="7"/>
      <c r="G268" s="9"/>
      <c r="H268" s="7"/>
      <c r="I268" s="9"/>
      <c r="J268" s="9"/>
      <c r="K268" s="9"/>
      <c r="L268" s="9"/>
    </row>
    <row r="269" spans="1:28">
      <c r="A269" s="12"/>
      <c r="B269" s="11"/>
      <c r="D269" s="7"/>
      <c r="E269" s="7"/>
      <c r="F269" s="7"/>
      <c r="G269" s="9"/>
      <c r="H269" s="7"/>
      <c r="I269" s="9"/>
      <c r="J269" s="9"/>
      <c r="K269" s="9"/>
      <c r="L269" s="9"/>
    </row>
    <row r="270" spans="1:28">
      <c r="A270" s="12"/>
      <c r="B270" s="11"/>
      <c r="D270" s="7"/>
      <c r="E270" s="7"/>
      <c r="F270" s="7"/>
      <c r="G270" s="9"/>
      <c r="H270" s="7"/>
      <c r="I270" s="9"/>
      <c r="J270" s="9"/>
      <c r="K270" s="9"/>
      <c r="L270" s="9"/>
    </row>
    <row r="271" spans="1:28">
      <c r="A271" s="12"/>
      <c r="B271" s="11"/>
      <c r="D271" s="7"/>
      <c r="E271" s="7"/>
      <c r="F271" s="7"/>
      <c r="G271" s="9"/>
      <c r="H271" s="7"/>
      <c r="I271" s="9"/>
      <c r="J271" s="9"/>
      <c r="K271" s="9"/>
      <c r="L271" s="9"/>
    </row>
    <row r="272" spans="1:28">
      <c r="A272" s="12"/>
      <c r="B272" s="11"/>
      <c r="D272" s="7"/>
      <c r="E272" s="7"/>
      <c r="F272" s="7"/>
      <c r="G272" s="9"/>
      <c r="H272" s="7"/>
      <c r="I272" s="9"/>
      <c r="J272" s="9"/>
      <c r="K272" s="9"/>
      <c r="L272" s="9"/>
    </row>
    <row r="273" spans="1:12">
      <c r="A273" s="12"/>
      <c r="B273" s="11"/>
      <c r="D273" s="7"/>
      <c r="E273" s="7"/>
      <c r="F273" s="7"/>
      <c r="G273" s="9"/>
      <c r="H273" s="7"/>
      <c r="I273" s="9"/>
      <c r="J273" s="9"/>
      <c r="K273" s="9"/>
      <c r="L273" s="9"/>
    </row>
    <row r="274" spans="1:12">
      <c r="A274" s="12"/>
      <c r="B274" s="11"/>
      <c r="D274" s="7"/>
      <c r="E274" s="7"/>
      <c r="F274" s="7"/>
      <c r="G274" s="9"/>
      <c r="H274" s="7"/>
      <c r="I274" s="9"/>
      <c r="J274" s="9"/>
      <c r="K274" s="9"/>
      <c r="L274" s="9"/>
    </row>
    <row r="275" spans="1:12">
      <c r="A275" s="12"/>
      <c r="B275" s="11"/>
      <c r="D275" s="7"/>
      <c r="E275" s="7"/>
      <c r="F275" s="7"/>
      <c r="G275" s="9"/>
      <c r="H275" s="7"/>
      <c r="I275" s="9"/>
      <c r="J275" s="9"/>
      <c r="K275" s="9"/>
      <c r="L275" s="9"/>
    </row>
    <row r="276" spans="1:12">
      <c r="A276" s="12"/>
      <c r="B276" s="11"/>
      <c r="D276" s="7"/>
      <c r="E276" s="7"/>
      <c r="F276" s="7"/>
      <c r="G276" s="9"/>
      <c r="H276" s="7"/>
      <c r="I276" s="9"/>
      <c r="J276" s="9"/>
      <c r="K276" s="9"/>
      <c r="L276" s="9"/>
    </row>
    <row r="277" spans="1:12">
      <c r="A277" s="12"/>
      <c r="B277" s="11"/>
      <c r="D277" s="7"/>
      <c r="E277" s="7"/>
      <c r="F277" s="7"/>
      <c r="G277" s="9"/>
      <c r="H277" s="7"/>
      <c r="I277" s="9"/>
      <c r="J277" s="9"/>
      <c r="K277" s="9"/>
      <c r="L277" s="9"/>
    </row>
    <row r="278" spans="1:12">
      <c r="A278" s="12"/>
      <c r="B278" s="11"/>
      <c r="D278" s="7"/>
      <c r="E278" s="7"/>
      <c r="F278" s="7"/>
      <c r="G278" s="9"/>
      <c r="H278" s="7"/>
      <c r="I278" s="9"/>
      <c r="J278" s="9"/>
      <c r="K278" s="9"/>
      <c r="L278" s="9"/>
    </row>
    <row r="279" spans="1:12">
      <c r="A279" s="12"/>
      <c r="B279" s="11"/>
      <c r="D279" s="7"/>
      <c r="E279" s="7"/>
      <c r="F279" s="7"/>
      <c r="G279" s="9"/>
      <c r="H279" s="7"/>
      <c r="I279" s="9"/>
      <c r="J279" s="9"/>
      <c r="K279" s="9"/>
      <c r="L279" s="9"/>
    </row>
    <row r="280" spans="1:12">
      <c r="A280" s="12"/>
      <c r="B280" s="11"/>
      <c r="D280" s="7"/>
      <c r="E280" s="7"/>
      <c r="F280" s="7"/>
      <c r="G280" s="9"/>
      <c r="H280" s="7"/>
      <c r="I280" s="9"/>
      <c r="J280" s="9"/>
      <c r="K280" s="9"/>
      <c r="L280" s="9"/>
    </row>
    <row r="281" spans="1:12">
      <c r="A281" s="12"/>
      <c r="B281" s="11"/>
      <c r="D281" s="7"/>
      <c r="E281" s="7"/>
      <c r="F281" s="7"/>
      <c r="G281" s="9"/>
      <c r="H281" s="7"/>
      <c r="I281" s="9"/>
      <c r="J281" s="9"/>
      <c r="K281" s="9"/>
      <c r="L281" s="9"/>
    </row>
    <row r="282" spans="1:12">
      <c r="A282" s="12"/>
      <c r="B282" s="11"/>
      <c r="D282" s="7"/>
      <c r="E282" s="7"/>
      <c r="F282" s="7"/>
      <c r="G282" s="9"/>
      <c r="H282" s="7"/>
      <c r="I282" s="9"/>
      <c r="J282" s="9"/>
      <c r="K282" s="9"/>
      <c r="L282" s="9"/>
    </row>
    <row r="283" spans="1:12">
      <c r="A283" s="12"/>
      <c r="B283" s="11"/>
      <c r="D283" s="7"/>
      <c r="E283" s="7"/>
      <c r="F283" s="7"/>
      <c r="G283" s="9"/>
      <c r="H283" s="7"/>
      <c r="I283" s="9"/>
      <c r="J283" s="9"/>
      <c r="K283" s="9"/>
      <c r="L283" s="9"/>
    </row>
    <row r="284" spans="1:12">
      <c r="A284" s="12"/>
      <c r="D284" s="7"/>
      <c r="E284" s="7"/>
      <c r="F284" s="7"/>
      <c r="G284" s="9"/>
      <c r="H284" s="7"/>
      <c r="I284" s="9"/>
      <c r="J284" s="9"/>
      <c r="K284" s="9"/>
      <c r="L284" s="9"/>
    </row>
    <row r="285" spans="1:12">
      <c r="D285" s="7"/>
      <c r="E285" s="7"/>
      <c r="F285" s="7"/>
      <c r="G285" s="9"/>
      <c r="H285" s="7"/>
      <c r="I285" s="9"/>
      <c r="J285" s="9"/>
      <c r="K285" s="9"/>
      <c r="L285" s="9"/>
    </row>
    <row r="286" spans="1:12">
      <c r="D286" s="7"/>
      <c r="E286" s="7"/>
      <c r="F286" s="7"/>
      <c r="G286" s="9"/>
      <c r="H286" s="7"/>
      <c r="I286" s="9"/>
      <c r="J286" s="9"/>
      <c r="K286" s="9"/>
      <c r="L286" s="9"/>
    </row>
    <row r="287" spans="1:12">
      <c r="D287" s="7"/>
      <c r="E287" s="7"/>
      <c r="F287" s="7"/>
      <c r="G287" s="9"/>
      <c r="H287" s="7"/>
      <c r="I287" s="9"/>
      <c r="J287" s="9"/>
      <c r="K287" s="9"/>
      <c r="L287" s="9"/>
    </row>
    <row r="288" spans="1:12">
      <c r="D288" s="7"/>
      <c r="E288" s="7"/>
      <c r="F288" s="7"/>
      <c r="G288" s="9"/>
      <c r="H288" s="7"/>
      <c r="I288" s="9"/>
      <c r="J288" s="9"/>
      <c r="K288" s="9"/>
      <c r="L288" s="9"/>
    </row>
    <row r="289" spans="4:12">
      <c r="D289" s="7"/>
      <c r="E289" s="7"/>
      <c r="F289" s="7"/>
      <c r="G289" s="9"/>
      <c r="H289" s="7"/>
      <c r="I289" s="9"/>
      <c r="J289" s="9"/>
      <c r="K289" s="9"/>
      <c r="L289" s="9"/>
    </row>
    <row r="290" spans="4:12">
      <c r="D290" s="7"/>
      <c r="E290" s="7"/>
      <c r="F290" s="7"/>
      <c r="G290" s="9"/>
      <c r="H290" s="7"/>
      <c r="I290" s="9"/>
      <c r="J290" s="9"/>
      <c r="K290" s="9"/>
      <c r="L290" s="9"/>
    </row>
    <row r="291" spans="4:12">
      <c r="D291" s="7"/>
      <c r="E291" s="7"/>
      <c r="F291" s="7"/>
      <c r="G291" s="9"/>
      <c r="H291" s="7"/>
      <c r="I291" s="9"/>
      <c r="J291" s="9"/>
      <c r="K291" s="9"/>
      <c r="L291" s="9"/>
    </row>
    <row r="292" spans="4:12">
      <c r="D292" s="7"/>
      <c r="E292" s="7"/>
      <c r="F292" s="7"/>
      <c r="G292" s="9"/>
      <c r="H292" s="7"/>
      <c r="I292" s="9"/>
      <c r="J292" s="9"/>
      <c r="K292" s="9"/>
      <c r="L292" s="9"/>
    </row>
    <row r="293" spans="4:12">
      <c r="D293" s="7"/>
      <c r="E293" s="7"/>
      <c r="F293" s="7"/>
      <c r="G293" s="9"/>
      <c r="H293" s="7"/>
      <c r="I293" s="9"/>
      <c r="J293" s="9"/>
      <c r="K293" s="9"/>
      <c r="L293" s="9"/>
    </row>
    <row r="294" spans="4:12">
      <c r="D294" s="7"/>
      <c r="E294" s="7"/>
      <c r="F294" s="7"/>
      <c r="G294" s="9"/>
      <c r="H294" s="7"/>
      <c r="I294" s="9"/>
      <c r="J294" s="9"/>
      <c r="K294" s="9"/>
      <c r="L294" s="9"/>
    </row>
    <row r="295" spans="4:12">
      <c r="D295" s="7"/>
      <c r="E295" s="7"/>
      <c r="F295" s="7"/>
      <c r="G295" s="9"/>
      <c r="H295" s="7"/>
      <c r="I295" s="9"/>
      <c r="J295" s="9"/>
      <c r="K295" s="9"/>
      <c r="L295" s="9"/>
    </row>
    <row r="296" spans="4:12">
      <c r="D296" s="7"/>
      <c r="E296" s="7"/>
      <c r="F296" s="7"/>
      <c r="G296" s="9"/>
      <c r="H296" s="7"/>
      <c r="I296" s="9"/>
      <c r="J296" s="9"/>
      <c r="K296" s="9"/>
      <c r="L296" s="9"/>
    </row>
    <row r="297" spans="4:12">
      <c r="D297" s="7"/>
      <c r="E297" s="7"/>
      <c r="F297" s="7"/>
      <c r="G297" s="9"/>
      <c r="H297" s="7"/>
      <c r="I297" s="9"/>
      <c r="J297" s="9"/>
      <c r="K297" s="9"/>
      <c r="L297" s="9"/>
    </row>
    <row r="298" spans="4:12">
      <c r="D298" s="7"/>
      <c r="E298" s="7"/>
      <c r="F298" s="7"/>
      <c r="G298" s="9"/>
      <c r="H298" s="7"/>
      <c r="I298" s="9"/>
      <c r="J298" s="9"/>
      <c r="K298" s="9"/>
      <c r="L298" s="9"/>
    </row>
    <row r="299" spans="4:12">
      <c r="D299" s="7"/>
      <c r="E299" s="7"/>
      <c r="F299" s="7"/>
      <c r="G299" s="9"/>
      <c r="H299" s="7"/>
      <c r="I299" s="9"/>
      <c r="J299" s="9"/>
      <c r="K299" s="9"/>
      <c r="L299" s="9"/>
    </row>
    <row r="300" spans="4:12">
      <c r="D300" s="7"/>
      <c r="E300" s="7"/>
      <c r="F300" s="7"/>
      <c r="G300" s="9"/>
      <c r="H300" s="7"/>
      <c r="I300" s="9"/>
      <c r="J300" s="9"/>
      <c r="K300" s="9"/>
      <c r="L300" s="9"/>
    </row>
    <row r="301" spans="4:12">
      <c r="D301" s="7"/>
      <c r="E301" s="7"/>
      <c r="F301" s="7"/>
      <c r="G301" s="9"/>
      <c r="H301" s="7"/>
      <c r="I301" s="9"/>
      <c r="J301" s="9"/>
      <c r="K301" s="9"/>
      <c r="L301" s="9"/>
    </row>
    <row r="302" spans="4:12">
      <c r="D302" s="7"/>
      <c r="E302" s="7"/>
      <c r="F302" s="7"/>
      <c r="G302" s="9"/>
      <c r="H302" s="7"/>
      <c r="I302" s="9"/>
      <c r="J302" s="9"/>
      <c r="K302" s="9"/>
      <c r="L302" s="9"/>
    </row>
    <row r="303" spans="4:12">
      <c r="D303" s="7"/>
      <c r="E303" s="7"/>
      <c r="F303" s="7"/>
      <c r="G303" s="9"/>
      <c r="H303" s="7"/>
      <c r="I303" s="9"/>
      <c r="J303" s="9"/>
      <c r="K303" s="9"/>
      <c r="L303" s="9"/>
    </row>
    <row r="304" spans="4:12">
      <c r="D304" s="7"/>
      <c r="E304" s="7"/>
      <c r="F304" s="7"/>
      <c r="G304" s="9"/>
      <c r="H304" s="7"/>
      <c r="I304" s="9"/>
      <c r="J304" s="9"/>
      <c r="K304" s="9"/>
      <c r="L304" s="9"/>
    </row>
    <row r="305" spans="4:12">
      <c r="D305" s="7"/>
      <c r="E305" s="7"/>
      <c r="F305" s="7"/>
      <c r="G305" s="9"/>
      <c r="H305" s="7"/>
      <c r="I305" s="9"/>
      <c r="J305" s="9"/>
      <c r="K305" s="9"/>
      <c r="L305" s="9"/>
    </row>
    <row r="306" spans="4:12">
      <c r="D306" s="7"/>
      <c r="E306" s="7"/>
      <c r="F306" s="7"/>
      <c r="G306" s="9"/>
      <c r="H306" s="7"/>
      <c r="I306" s="9"/>
      <c r="J306" s="9"/>
      <c r="K306" s="9"/>
      <c r="L306" s="9"/>
    </row>
    <row r="307" spans="4:12">
      <c r="D307" s="7"/>
      <c r="E307" s="7"/>
      <c r="F307" s="7"/>
      <c r="G307" s="9"/>
      <c r="H307" s="7"/>
      <c r="I307" s="9"/>
      <c r="J307" s="9"/>
      <c r="K307" s="9"/>
      <c r="L307" s="9"/>
    </row>
  </sheetData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4D59-0623-427D-AF94-C8A508B4C65F}">
  <dimension ref="A1:Q1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7.7109375" defaultRowHeight="15" outlineLevelRow="1"/>
  <cols>
    <col min="2" max="8" width="17.7109375" style="8"/>
    <col min="11" max="15" width="17.7109375" style="5"/>
  </cols>
  <sheetData>
    <row r="1" spans="1:15" s="26" customFormat="1">
      <c r="A1" s="14" t="s">
        <v>20</v>
      </c>
      <c r="B1" s="14" t="s">
        <v>17</v>
      </c>
      <c r="C1" s="14" t="s">
        <v>16</v>
      </c>
      <c r="D1" s="14" t="s">
        <v>7</v>
      </c>
      <c r="E1" s="14" t="s">
        <v>8</v>
      </c>
      <c r="F1" s="14" t="s">
        <v>9</v>
      </c>
      <c r="G1" s="14" t="s">
        <v>19</v>
      </c>
      <c r="H1" s="14" t="s">
        <v>18</v>
      </c>
      <c r="I1" s="14" t="s">
        <v>6</v>
      </c>
      <c r="K1" s="27"/>
      <c r="L1" s="27"/>
      <c r="M1" s="27"/>
      <c r="N1" s="27"/>
      <c r="O1" s="27"/>
    </row>
    <row r="2" spans="1:15" s="26" customFormat="1" outlineLevel="1">
      <c r="A2" s="30">
        <f>'Historical NAV'!A87</f>
        <v>45413</v>
      </c>
      <c r="B2" s="53">
        <v>-1970094.72</v>
      </c>
      <c r="C2" s="53">
        <v>0</v>
      </c>
      <c r="D2" s="53">
        <v>-313917.40000000002</v>
      </c>
      <c r="E2" s="53">
        <v>-5998.9699999999993</v>
      </c>
      <c r="F2" s="53">
        <v>122642.36</v>
      </c>
      <c r="G2" s="54"/>
      <c r="H2" s="53">
        <v>0</v>
      </c>
      <c r="I2" s="54">
        <v>-2167368.7300000004</v>
      </c>
      <c r="K2" s="45"/>
      <c r="L2" s="27"/>
      <c r="M2" s="27"/>
      <c r="N2" s="27"/>
      <c r="O2" s="27"/>
    </row>
    <row r="3" spans="1:15" s="26" customFormat="1" outlineLevel="1">
      <c r="A3" s="30">
        <f>'Historical NAV'!A88</f>
        <v>45414</v>
      </c>
      <c r="B3" s="53">
        <v>2436118.39</v>
      </c>
      <c r="C3" s="53">
        <v>23250.470000000008</v>
      </c>
      <c r="D3" s="53">
        <v>259278.4</v>
      </c>
      <c r="E3" s="53">
        <v>51716.52</v>
      </c>
      <c r="F3" s="53">
        <v>10509.84</v>
      </c>
      <c r="G3" s="54"/>
      <c r="H3" s="53">
        <v>0</v>
      </c>
      <c r="I3" s="54">
        <v>2780873.62</v>
      </c>
      <c r="K3" s="27"/>
      <c r="L3" s="27"/>
      <c r="M3" s="27"/>
      <c r="N3" s="27"/>
      <c r="O3" s="27"/>
    </row>
    <row r="4" spans="1:15" s="26" customFormat="1" outlineLevel="1">
      <c r="A4" s="30">
        <f>'Historical NAV'!A89</f>
        <v>45415</v>
      </c>
      <c r="B4" s="53">
        <v>2771769.64</v>
      </c>
      <c r="C4" s="53">
        <v>154804.98000000001</v>
      </c>
      <c r="D4" s="53">
        <v>277584.8</v>
      </c>
      <c r="E4" s="53">
        <v>50177.07</v>
      </c>
      <c r="F4" s="53">
        <v>13860.98</v>
      </c>
      <c r="G4" s="54"/>
      <c r="H4" s="53">
        <v>0</v>
      </c>
      <c r="I4" s="54">
        <v>3268197.4699999997</v>
      </c>
      <c r="K4" s="27"/>
      <c r="L4" s="27"/>
      <c r="M4" s="27"/>
      <c r="N4" s="27"/>
      <c r="O4" s="27"/>
    </row>
    <row r="5" spans="1:15" s="26" customFormat="1" outlineLevel="1">
      <c r="A5" s="30">
        <f>'Historical NAV'!A90</f>
        <v>45418</v>
      </c>
      <c r="B5" s="53">
        <v>2346005.5499999998</v>
      </c>
      <c r="C5" s="53">
        <v>-119425.76</v>
      </c>
      <c r="D5" s="53">
        <v>312983.40000000002</v>
      </c>
      <c r="E5" s="53">
        <v>15660.96</v>
      </c>
      <c r="F5" s="53">
        <v>137325.26</v>
      </c>
      <c r="G5" s="54"/>
      <c r="H5" s="53">
        <v>0</v>
      </c>
      <c r="I5" s="54">
        <v>2692549.41</v>
      </c>
      <c r="K5" s="27"/>
      <c r="L5" s="27"/>
      <c r="M5" s="27"/>
      <c r="N5" s="27"/>
      <c r="O5" s="27"/>
    </row>
    <row r="6" spans="1:15" s="26" customFormat="1" outlineLevel="1">
      <c r="A6" s="30">
        <f>'Historical NAV'!A91</f>
        <v>45419</v>
      </c>
      <c r="B6" s="53">
        <v>-507593.41</v>
      </c>
      <c r="C6" s="53">
        <v>23032.62</v>
      </c>
      <c r="D6" s="53">
        <v>-148132.4</v>
      </c>
      <c r="E6" s="53">
        <v>34299.14</v>
      </c>
      <c r="F6" s="53">
        <v>-25473.91</v>
      </c>
      <c r="G6" s="54"/>
      <c r="H6" s="53">
        <v>0</v>
      </c>
      <c r="I6" s="54">
        <v>-623867.96</v>
      </c>
      <c r="K6" s="27"/>
      <c r="L6" s="27"/>
      <c r="M6" s="27"/>
      <c r="N6" s="27"/>
      <c r="O6" s="27"/>
    </row>
    <row r="7" spans="1:15" s="26" customFormat="1" outlineLevel="1">
      <c r="A7" s="30">
        <f>'Historical NAV'!A92</f>
        <v>45420</v>
      </c>
      <c r="B7" s="53">
        <v>152959.43</v>
      </c>
      <c r="C7" s="53">
        <v>-76052.850000000006</v>
      </c>
      <c r="D7" s="53">
        <v>-13262.8</v>
      </c>
      <c r="E7" s="53">
        <v>-19711.849999999999</v>
      </c>
      <c r="F7" s="53">
        <v>-73297.259999999995</v>
      </c>
      <c r="G7" s="54"/>
      <c r="H7" s="53">
        <v>0</v>
      </c>
      <c r="I7" s="54">
        <v>-29365.330000000009</v>
      </c>
      <c r="K7" s="27"/>
      <c r="L7" s="27"/>
      <c r="M7" s="27"/>
      <c r="N7" s="27"/>
      <c r="O7" s="27"/>
    </row>
    <row r="8" spans="1:15" s="26" customFormat="1" outlineLevel="1">
      <c r="A8" s="30">
        <f>'Historical NAV'!A93</f>
        <v>45421</v>
      </c>
      <c r="B8" s="53">
        <v>139090.48000000001</v>
      </c>
      <c r="C8" s="53">
        <v>202257.72</v>
      </c>
      <c r="D8" s="53">
        <v>-155511</v>
      </c>
      <c r="E8" s="53">
        <v>9588.08</v>
      </c>
      <c r="F8" s="53">
        <v>204666.23999999999</v>
      </c>
      <c r="G8" s="54"/>
      <c r="H8" s="53">
        <v>0</v>
      </c>
      <c r="I8" s="54">
        <v>400091.52</v>
      </c>
      <c r="K8" s="27"/>
      <c r="L8" s="27"/>
      <c r="M8" s="27"/>
      <c r="N8" s="27"/>
      <c r="O8" s="27"/>
    </row>
    <row r="9" spans="1:15" s="26" customFormat="1" outlineLevel="1">
      <c r="A9" s="30">
        <f>'Historical NAV'!A94</f>
        <v>45422</v>
      </c>
      <c r="B9" s="53">
        <v>653912.02</v>
      </c>
      <c r="C9" s="53">
        <v>562316.1</v>
      </c>
      <c r="D9" s="53">
        <v>105635.4</v>
      </c>
      <c r="E9" s="53">
        <v>-24363.21</v>
      </c>
      <c r="F9" s="53">
        <v>58651.75</v>
      </c>
      <c r="G9" s="54"/>
      <c r="H9" s="53">
        <v>0</v>
      </c>
      <c r="I9" s="54">
        <v>1356152.06</v>
      </c>
      <c r="K9" s="27"/>
      <c r="L9" s="27"/>
      <c r="M9" s="27"/>
      <c r="N9" s="27"/>
      <c r="O9" s="27"/>
    </row>
    <row r="10" spans="1:15" s="26" customFormat="1" outlineLevel="1">
      <c r="A10" s="30">
        <f>'Historical NAV'!A95</f>
        <v>45425</v>
      </c>
      <c r="B10" s="53">
        <v>91627.430000000008</v>
      </c>
      <c r="C10" s="53">
        <v>-153587.82</v>
      </c>
      <c r="D10" s="53">
        <v>48661.4</v>
      </c>
      <c r="E10" s="53">
        <v>4116.74</v>
      </c>
      <c r="F10" s="53">
        <v>-155030.89000000001</v>
      </c>
      <c r="G10" s="54"/>
      <c r="H10" s="53">
        <v>0</v>
      </c>
      <c r="I10" s="54">
        <v>-164213.14000000001</v>
      </c>
      <c r="K10" s="27"/>
      <c r="L10" s="27"/>
      <c r="M10" s="27"/>
      <c r="N10" s="27"/>
      <c r="O10" s="27"/>
    </row>
    <row r="11" spans="1:15" s="26" customFormat="1" outlineLevel="1">
      <c r="A11" s="30">
        <f>'Historical NAV'!A96</f>
        <v>45426</v>
      </c>
      <c r="B11" s="53">
        <v>1227745.02</v>
      </c>
      <c r="C11" s="53">
        <v>-179070.84</v>
      </c>
      <c r="D11" s="53">
        <v>89383.8</v>
      </c>
      <c r="E11" s="53">
        <v>20723.990000000002</v>
      </c>
      <c r="F11" s="53">
        <v>101843.55</v>
      </c>
      <c r="G11" s="54"/>
      <c r="H11" s="53">
        <v>0</v>
      </c>
      <c r="I11" s="54">
        <v>1260625.52</v>
      </c>
      <c r="K11" s="27"/>
      <c r="L11" s="27"/>
      <c r="M11" s="27"/>
      <c r="N11" s="27"/>
      <c r="O11" s="27"/>
    </row>
    <row r="12" spans="1:15" s="26" customFormat="1" outlineLevel="1">
      <c r="A12" s="30">
        <f>'Historical NAV'!A97</f>
        <v>45427</v>
      </c>
      <c r="B12" s="53">
        <v>2264910.65</v>
      </c>
      <c r="C12" s="53">
        <v>-2106.92</v>
      </c>
      <c r="D12" s="53">
        <v>305791.59999999998</v>
      </c>
      <c r="E12" s="53">
        <v>64874.77</v>
      </c>
      <c r="F12" s="53">
        <v>146691.54</v>
      </c>
      <c r="G12" s="54"/>
      <c r="H12" s="53">
        <v>0</v>
      </c>
      <c r="I12" s="54">
        <v>2780161.64</v>
      </c>
      <c r="K12" s="27"/>
      <c r="L12" s="27"/>
      <c r="M12" s="27"/>
      <c r="N12" s="27"/>
      <c r="O12" s="27"/>
    </row>
    <row r="13" spans="1:15" s="26" customFormat="1" outlineLevel="1">
      <c r="A13" s="30">
        <f>'Historical NAV'!A98</f>
        <v>45428</v>
      </c>
      <c r="B13" s="53">
        <v>-599659.93000000005</v>
      </c>
      <c r="C13" s="53">
        <v>72779.260000000009</v>
      </c>
      <c r="D13" s="53">
        <v>-25311.4</v>
      </c>
      <c r="E13" s="53">
        <v>-13198.09</v>
      </c>
      <c r="F13" s="53">
        <v>-45519.6</v>
      </c>
      <c r="G13" s="54"/>
      <c r="H13" s="53">
        <v>0</v>
      </c>
      <c r="I13" s="54">
        <v>-610909.76</v>
      </c>
      <c r="K13" s="27"/>
      <c r="L13" s="27"/>
      <c r="M13" s="27"/>
      <c r="N13" s="27"/>
      <c r="O13" s="27"/>
    </row>
    <row r="14" spans="1:15" s="26" customFormat="1" outlineLevel="1">
      <c r="A14" s="30">
        <f>'Historical NAV'!A99</f>
        <v>45429</v>
      </c>
      <c r="B14" s="53">
        <v>63314.44000000001</v>
      </c>
      <c r="C14" s="53">
        <v>159752.4</v>
      </c>
      <c r="D14" s="53">
        <v>-175592</v>
      </c>
      <c r="E14" s="53">
        <v>-12327.97</v>
      </c>
      <c r="F14" s="53">
        <v>216107.49</v>
      </c>
      <c r="G14" s="54"/>
      <c r="H14" s="53">
        <v>0</v>
      </c>
      <c r="I14" s="54">
        <v>251254.36</v>
      </c>
      <c r="K14" s="27"/>
      <c r="L14" s="27"/>
      <c r="M14" s="27"/>
      <c r="N14" s="27"/>
      <c r="O14" s="27"/>
    </row>
    <row r="15" spans="1:15" s="26" customFormat="1" outlineLevel="1">
      <c r="A15" s="30">
        <f>'Historical NAV'!A100</f>
        <v>45432</v>
      </c>
      <c r="B15" s="53">
        <v>366033.77</v>
      </c>
      <c r="C15" s="53">
        <v>340715.67</v>
      </c>
      <c r="D15" s="53">
        <v>214913.4</v>
      </c>
      <c r="E15" s="53">
        <v>-3304.98</v>
      </c>
      <c r="F15" s="53">
        <v>67634.399999999994</v>
      </c>
      <c r="G15" s="54"/>
      <c r="H15" s="53">
        <v>0</v>
      </c>
      <c r="I15" s="54">
        <v>985992.26</v>
      </c>
      <c r="K15" s="27"/>
      <c r="L15" s="27"/>
      <c r="M15" s="27"/>
      <c r="N15" s="27"/>
      <c r="O15" s="27"/>
    </row>
    <row r="16" spans="1:15" s="26" customFormat="1" outlineLevel="1">
      <c r="A16" s="30">
        <f>'Historical NAV'!A101</f>
        <v>45433</v>
      </c>
      <c r="B16" s="53">
        <v>-12325.48</v>
      </c>
      <c r="C16" s="53">
        <v>-527265.03</v>
      </c>
      <c r="D16" s="53">
        <v>56600.4</v>
      </c>
      <c r="E16" s="53">
        <v>9253.7900000000009</v>
      </c>
      <c r="F16" s="53">
        <v>-11144.25</v>
      </c>
      <c r="G16" s="54"/>
      <c r="H16" s="53">
        <v>-2730.5</v>
      </c>
      <c r="I16" s="54">
        <v>-487611.07</v>
      </c>
      <c r="K16" s="27"/>
      <c r="L16" s="27"/>
      <c r="M16" s="27"/>
      <c r="N16" s="27"/>
      <c r="O16" s="27"/>
    </row>
    <row r="17" spans="1:17" s="26" customFormat="1" outlineLevel="1">
      <c r="A17" s="30">
        <f>'Historical NAV'!A102</f>
        <v>45434</v>
      </c>
      <c r="B17" s="53">
        <v>-539572.59</v>
      </c>
      <c r="C17" s="53">
        <v>-150130.13</v>
      </c>
      <c r="D17" s="53">
        <v>-40722.400000000001</v>
      </c>
      <c r="E17" s="53">
        <v>-14718.08</v>
      </c>
      <c r="F17" s="53">
        <v>-234644.22</v>
      </c>
      <c r="G17" s="54"/>
      <c r="H17" s="53">
        <v>3633.84</v>
      </c>
      <c r="I17" s="54">
        <v>-976153.58</v>
      </c>
      <c r="K17" s="27"/>
      <c r="L17" s="27"/>
      <c r="M17" s="27"/>
      <c r="N17" s="27"/>
      <c r="O17" s="27"/>
    </row>
    <row r="18" spans="1:17" s="26" customFormat="1" outlineLevel="1">
      <c r="A18" s="30">
        <f>'Historical NAV'!A103</f>
        <v>45435</v>
      </c>
      <c r="B18" s="53">
        <v>-924856.84</v>
      </c>
      <c r="C18" s="53">
        <v>-206768.35</v>
      </c>
      <c r="D18" s="53">
        <v>826496.6</v>
      </c>
      <c r="E18" s="53">
        <v>-33655.040000000001</v>
      </c>
      <c r="F18" s="53">
        <v>-219657.21</v>
      </c>
      <c r="G18" s="54"/>
      <c r="H18" s="53">
        <v>-20636.32</v>
      </c>
      <c r="I18" s="54">
        <v>-579077.15999999992</v>
      </c>
      <c r="K18" s="27"/>
      <c r="L18" s="27"/>
      <c r="M18" s="27"/>
      <c r="N18" s="27"/>
      <c r="O18" s="27"/>
    </row>
    <row r="19" spans="1:17" s="26" customFormat="1" outlineLevel="1">
      <c r="A19" s="30">
        <f>'Historical NAV'!A104</f>
        <v>45436</v>
      </c>
      <c r="B19" s="53">
        <v>1090627.8</v>
      </c>
      <c r="C19" s="53">
        <v>63604</v>
      </c>
      <c r="D19" s="53">
        <v>249378</v>
      </c>
      <c r="E19" s="53">
        <v>23868.45</v>
      </c>
      <c r="F19" s="53">
        <v>21428.87</v>
      </c>
      <c r="G19" s="54"/>
      <c r="H19" s="53">
        <v>-38553.440000000002</v>
      </c>
      <c r="I19" s="54">
        <v>1410353.6800000002</v>
      </c>
      <c r="K19" s="27"/>
      <c r="L19" s="27"/>
      <c r="M19" s="27"/>
      <c r="N19" s="27"/>
      <c r="O19" s="27"/>
    </row>
    <row r="20" spans="1:17" s="26" customFormat="1" outlineLevel="1">
      <c r="A20" s="30">
        <f>'Historical NAV'!A105</f>
        <v>45439</v>
      </c>
      <c r="B20" s="53">
        <v>0</v>
      </c>
      <c r="C20" s="53">
        <v>572472.77</v>
      </c>
      <c r="D20" s="53">
        <v>-153132</v>
      </c>
      <c r="E20" s="53">
        <v>0</v>
      </c>
      <c r="F20" s="53">
        <v>0</v>
      </c>
      <c r="G20" s="54"/>
      <c r="H20" s="53">
        <v>153132</v>
      </c>
      <c r="I20" s="54">
        <v>572472.77</v>
      </c>
      <c r="K20" s="27"/>
      <c r="L20" s="27"/>
      <c r="M20" s="27"/>
      <c r="N20" s="27"/>
      <c r="O20" s="27"/>
    </row>
    <row r="21" spans="1:17" s="26" customFormat="1" outlineLevel="1">
      <c r="A21" s="30">
        <f>'Historical NAV'!A106</f>
        <v>45440</v>
      </c>
      <c r="B21" s="53">
        <v>270203.21999999997</v>
      </c>
      <c r="C21" s="53">
        <v>101126.24</v>
      </c>
      <c r="D21" s="53">
        <v>558915.94999999995</v>
      </c>
      <c r="E21" s="53">
        <v>-38781.89</v>
      </c>
      <c r="F21" s="53">
        <v>142330.75</v>
      </c>
      <c r="G21" s="54"/>
      <c r="H21" s="53">
        <v>1924.41</v>
      </c>
      <c r="I21" s="54">
        <v>1035718.6799999999</v>
      </c>
      <c r="K21" s="27"/>
      <c r="L21" s="27"/>
      <c r="M21" s="27"/>
      <c r="N21" s="27"/>
      <c r="O21" s="27"/>
    </row>
    <row r="22" spans="1:17" s="26" customFormat="1" outlineLevel="1">
      <c r="A22" s="30">
        <f>'Historical NAV'!A107</f>
        <v>45441</v>
      </c>
      <c r="B22" s="53">
        <v>-1344499.02</v>
      </c>
      <c r="C22" s="53">
        <v>-46431.370000000017</v>
      </c>
      <c r="D22" s="53">
        <v>-10194.049999999999</v>
      </c>
      <c r="E22" s="53">
        <v>-33400.740000000013</v>
      </c>
      <c r="F22" s="53">
        <v>-101785.64</v>
      </c>
      <c r="G22" s="54"/>
      <c r="H22" s="53">
        <v>-7734.4</v>
      </c>
      <c r="I22" s="54">
        <v>-1544045.22</v>
      </c>
      <c r="K22" s="27"/>
      <c r="L22" s="27"/>
      <c r="M22" s="27"/>
      <c r="N22" s="27"/>
      <c r="O22" s="27"/>
    </row>
    <row r="23" spans="1:17" s="26" customFormat="1" outlineLevel="1">
      <c r="A23" s="30">
        <f>'Historical NAV'!A108</f>
        <v>45442</v>
      </c>
      <c r="B23" s="53">
        <v>-367862.69</v>
      </c>
      <c r="C23" s="53">
        <v>-648260.80000000005</v>
      </c>
      <c r="D23" s="53">
        <v>-348459.08</v>
      </c>
      <c r="E23" s="53">
        <v>40095.96</v>
      </c>
      <c r="F23" s="53">
        <v>8493.4499999999989</v>
      </c>
      <c r="G23" s="54"/>
      <c r="H23" s="53">
        <v>4363.2</v>
      </c>
      <c r="I23" s="54">
        <v>-1311629.9600000002</v>
      </c>
      <c r="K23" s="27"/>
      <c r="L23" s="27"/>
      <c r="M23" s="27"/>
      <c r="N23" s="27"/>
      <c r="O23" s="27"/>
    </row>
    <row r="24" spans="1:17" s="28" customFormat="1" outlineLevel="1">
      <c r="A24" s="31">
        <f>'Historical NAV'!A109</f>
        <v>45443</v>
      </c>
      <c r="B24" s="55">
        <v>745129.64</v>
      </c>
      <c r="C24" s="55">
        <v>-54938.86</v>
      </c>
      <c r="D24" s="55">
        <v>-70573.8</v>
      </c>
      <c r="E24" s="55">
        <v>37596.259999999987</v>
      </c>
      <c r="F24" s="55">
        <v>-61656.44</v>
      </c>
      <c r="G24" s="56"/>
      <c r="H24" s="55">
        <v>-5521.55</v>
      </c>
      <c r="I24" s="56">
        <v>590035.25</v>
      </c>
      <c r="K24" s="29"/>
      <c r="L24" s="29"/>
      <c r="M24" s="29"/>
      <c r="N24" s="29"/>
      <c r="O24" s="29"/>
    </row>
    <row r="25" spans="1:17" s="26" customFormat="1" outlineLevel="1">
      <c r="A25" s="30">
        <f>'Historical NAV'!A110</f>
        <v>45446</v>
      </c>
      <c r="B25" s="53">
        <v>246644.53</v>
      </c>
      <c r="C25" s="53">
        <v>325209.38</v>
      </c>
      <c r="D25" s="53">
        <v>449248.46</v>
      </c>
      <c r="E25" s="53">
        <v>2084.3000000000002</v>
      </c>
      <c r="F25" s="53">
        <v>73522.11</v>
      </c>
      <c r="G25" s="54">
        <v>0</v>
      </c>
      <c r="H25" s="53">
        <v>15672.04</v>
      </c>
      <c r="I25" s="54">
        <v>1112380.8200000003</v>
      </c>
      <c r="K25" s="46">
        <f>B25/'Historical NAV'!$B110</f>
        <v>4.3742148062627505E-3</v>
      </c>
      <c r="L25" s="46">
        <f>C25/'Historical NAV'!$B110</f>
        <v>5.7675541603599695E-3</v>
      </c>
      <c r="M25" s="46">
        <f>D25/'Historical NAV'!$B110</f>
        <v>7.9673742021472722E-3</v>
      </c>
      <c r="N25" s="46">
        <f>E25/'Historical NAV'!$B110</f>
        <v>3.6964841347559791E-5</v>
      </c>
      <c r="O25" s="46">
        <f>F25/'Historical NAV'!$B110</f>
        <v>1.3039068904130112E-3</v>
      </c>
      <c r="P25" s="46">
        <f>G25/'Historical NAV'!$B110</f>
        <v>0</v>
      </c>
      <c r="Q25" s="46">
        <f>H25/'Historical NAV'!$B110</f>
        <v>2.7794198157300335E-4</v>
      </c>
    </row>
    <row r="26" spans="1:17" s="26" customFormat="1" outlineLevel="1">
      <c r="A26" s="30">
        <f>'Historical NAV'!A111</f>
        <v>45447</v>
      </c>
      <c r="B26" s="53">
        <v>-1015056.38</v>
      </c>
      <c r="C26" s="53">
        <v>-90385.1</v>
      </c>
      <c r="D26" s="53">
        <v>137684.57999999999</v>
      </c>
      <c r="E26" s="53">
        <v>20848.400000000001</v>
      </c>
      <c r="F26" s="53">
        <v>-330479.19</v>
      </c>
      <c r="G26" s="54">
        <v>0</v>
      </c>
      <c r="H26" s="53">
        <v>8129.93</v>
      </c>
      <c r="I26" s="54">
        <v>-1269257.76</v>
      </c>
      <c r="K26" s="47">
        <f>B26/'Historical NAV'!$B111</f>
        <v>-1.8421990268353384E-2</v>
      </c>
      <c r="L26" s="47">
        <f>C26/'Historical NAV'!$B111</f>
        <v>-1.6403753184666919E-3</v>
      </c>
      <c r="M26" s="47">
        <f>D26/'Historical NAV'!$B111</f>
        <v>2.4988010940459513E-3</v>
      </c>
      <c r="N26" s="47">
        <f>E26/'Historical NAV'!$B111</f>
        <v>3.7837210767616543E-4</v>
      </c>
      <c r="O26" s="47">
        <f>F26/'Historical NAV'!$B111</f>
        <v>-5.9977795736561043E-3</v>
      </c>
      <c r="P26" s="48">
        <f>G26/'Historical NAV'!$B111</f>
        <v>0</v>
      </c>
      <c r="Q26" s="48">
        <f>H26/'Historical NAV'!$B111</f>
        <v>1.4754795328944607E-4</v>
      </c>
    </row>
    <row r="27" spans="1:17" s="26" customFormat="1" outlineLevel="1">
      <c r="A27" s="30">
        <f>'Historical NAV'!A112</f>
        <v>45448</v>
      </c>
      <c r="B27" s="53">
        <v>2076509.98</v>
      </c>
      <c r="C27" s="53">
        <v>-283587.94</v>
      </c>
      <c r="D27" s="53">
        <v>598479.56999999995</v>
      </c>
      <c r="E27" s="53">
        <v>35429.21</v>
      </c>
      <c r="F27" s="53">
        <v>176680.61</v>
      </c>
      <c r="G27" s="54">
        <v>0</v>
      </c>
      <c r="H27" s="53">
        <v>-21874.33023</v>
      </c>
      <c r="I27" s="54">
        <v>2581637.0997699997</v>
      </c>
      <c r="K27" s="47">
        <f>B27/'Historical NAV'!$B112</f>
        <v>3.6016998602604405E-2</v>
      </c>
      <c r="L27" s="47">
        <f>C27/'Historical NAV'!$B112</f>
        <v>-4.9188236690754852E-3</v>
      </c>
      <c r="M27" s="47">
        <f>D27/'Historical NAV'!$B112</f>
        <v>1.0380608831158752E-2</v>
      </c>
      <c r="N27" s="47">
        <f>E27/'Historical NAV'!$B112</f>
        <v>6.1451850429410321E-4</v>
      </c>
      <c r="O27" s="47">
        <f>F27/'Historical NAV'!$B112</f>
        <v>3.0645194796883632E-3</v>
      </c>
      <c r="P27" s="48">
        <f>G27/'Historical NAV'!$B112</f>
        <v>0</v>
      </c>
      <c r="Q27" s="48">
        <f>H27/'Historical NAV'!$B112</f>
        <v>-3.7940955204405873E-4</v>
      </c>
    </row>
    <row r="28" spans="1:17" outlineLevel="1">
      <c r="A28" s="30">
        <f>'Historical NAV'!A113</f>
        <v>45449</v>
      </c>
      <c r="B28" s="54">
        <v>-103444.44</v>
      </c>
      <c r="C28" s="54">
        <v>400279.82</v>
      </c>
      <c r="D28" s="54">
        <v>-148591.79999999999</v>
      </c>
      <c r="E28" s="54">
        <v>-5576.53</v>
      </c>
      <c r="F28" s="54">
        <v>171867.75</v>
      </c>
      <c r="G28" s="54">
        <v>0</v>
      </c>
      <c r="H28" s="54">
        <v>2326.41</v>
      </c>
      <c r="I28" s="54">
        <v>316861.21000000002</v>
      </c>
      <c r="K28" s="49">
        <f>B28/'Historical NAV'!$B113</f>
        <v>-1.7852819118937241E-3</v>
      </c>
      <c r="L28" s="49">
        <f>C28/'Historical NAV'!$B113</f>
        <v>6.908175271112451E-3</v>
      </c>
      <c r="M28" s="49">
        <f>D28/'Historical NAV'!$B113</f>
        <v>-2.5644515335549191E-3</v>
      </c>
      <c r="N28" s="49">
        <f>E28/'Historical NAV'!$B113</f>
        <v>-9.6241790666880779E-5</v>
      </c>
      <c r="O28" s="49">
        <f>F28/'Historical NAV'!$B113</f>
        <v>2.9661563764362066E-3</v>
      </c>
      <c r="P28" s="50">
        <f>G28/'Historical NAV'!$B113</f>
        <v>0</v>
      </c>
      <c r="Q28" s="50">
        <f>H28/'Historical NAV'!$B113</f>
        <v>4.0150033125498852E-5</v>
      </c>
    </row>
    <row r="29" spans="1:17" outlineLevel="1">
      <c r="A29" s="30">
        <f>'Historical NAV'!A114</f>
        <v>45450</v>
      </c>
      <c r="B29" s="54">
        <v>-265117.48</v>
      </c>
      <c r="C29" s="54">
        <v>48584.429999999993</v>
      </c>
      <c r="D29" s="54">
        <v>-14531</v>
      </c>
      <c r="E29" s="54">
        <v>-46747.710000000006</v>
      </c>
      <c r="F29" s="54">
        <v>-606122.12</v>
      </c>
      <c r="G29" s="54">
        <v>0</v>
      </c>
      <c r="H29" s="54">
        <v>31538.76</v>
      </c>
      <c r="I29" s="54">
        <v>-852395.12</v>
      </c>
      <c r="K29" s="49">
        <f>B29/'Historical NAV'!$B114</f>
        <v>-4.6479102524697542E-3</v>
      </c>
      <c r="L29" s="49">
        <f>C29/'Historical NAV'!$B114</f>
        <v>8.5175851214110468E-4</v>
      </c>
      <c r="M29" s="49">
        <f>D29/'Historical NAV'!$B114</f>
        <v>-2.5475039925182603E-4</v>
      </c>
      <c r="N29" s="49">
        <f>E29/'Historical NAV'!$B114</f>
        <v>-8.195580336252551E-4</v>
      </c>
      <c r="O29" s="49">
        <f>F29/'Historical NAV'!$B114</f>
        <v>-1.062623715266418E-2</v>
      </c>
      <c r="P29" s="50">
        <f>G29/'Historical NAV'!$B114</f>
        <v>0</v>
      </c>
      <c r="Q29" s="50">
        <f>H29/'Historical NAV'!$B114</f>
        <v>5.5292214588861886E-4</v>
      </c>
    </row>
    <row r="30" spans="1:17" outlineLevel="1">
      <c r="A30" s="30">
        <f>'Historical NAV'!A115</f>
        <v>45453</v>
      </c>
      <c r="B30" s="54">
        <v>557335.32999999996</v>
      </c>
      <c r="C30" s="54">
        <v>-291.11</v>
      </c>
      <c r="D30" s="54">
        <v>90326.14</v>
      </c>
      <c r="E30" s="54">
        <v>-9673.26</v>
      </c>
      <c r="F30" s="54">
        <v>103005.34</v>
      </c>
      <c r="G30" s="54">
        <v>0</v>
      </c>
      <c r="H30" s="54">
        <v>16928.349999999999</v>
      </c>
      <c r="I30" s="54">
        <v>757630.78999999992</v>
      </c>
      <c r="K30" s="49">
        <f>B30/'Historical NAV'!$B115</f>
        <v>9.6539605148674087E-3</v>
      </c>
      <c r="L30" s="49">
        <f>C30/'Historical NAV'!$B115</f>
        <v>-5.042501873123765E-6</v>
      </c>
      <c r="M30" s="49">
        <f>D30/'Historical NAV'!$B115</f>
        <v>1.5645966478033712E-3</v>
      </c>
      <c r="N30" s="49">
        <f>E30/'Historical NAV'!$B115</f>
        <v>-1.6755670251524573E-4</v>
      </c>
      <c r="O30" s="49">
        <f>F30/'Historical NAV'!$B115</f>
        <v>1.7842211531440013E-3</v>
      </c>
      <c r="P30" s="50">
        <f>G30/'Historical NAV'!$B115</f>
        <v>0</v>
      </c>
      <c r="Q30" s="50">
        <f>H30/'Historical NAV'!$B115</f>
        <v>2.9322674103910779E-4</v>
      </c>
    </row>
    <row r="31" spans="1:17" outlineLevel="1">
      <c r="A31" s="30">
        <f>'Historical NAV'!A116</f>
        <v>45454</v>
      </c>
      <c r="B31" s="54">
        <v>-38816.239999999991</v>
      </c>
      <c r="C31" s="54">
        <v>-301964.65999999997</v>
      </c>
      <c r="D31" s="54">
        <v>-86232.78</v>
      </c>
      <c r="E31" s="54">
        <v>29585.53</v>
      </c>
      <c r="F31" s="54">
        <v>-18310.57</v>
      </c>
      <c r="G31" s="54">
        <v>0</v>
      </c>
      <c r="H31" s="54">
        <v>16992.740000000002</v>
      </c>
      <c r="I31" s="54">
        <v>-398745.97999999992</v>
      </c>
      <c r="K31" s="49">
        <f>B31/'Historical NAV'!$B116</f>
        <v>-6.7658094638655753E-4</v>
      </c>
      <c r="L31" s="49">
        <f>C31/'Historical NAV'!$B116</f>
        <v>-5.2633520258040219E-3</v>
      </c>
      <c r="M31" s="49">
        <f>D31/'Historical NAV'!$B116</f>
        <v>-1.5030681977941146E-3</v>
      </c>
      <c r="N31" s="49">
        <f>E31/'Historical NAV'!$B116</f>
        <v>5.1568636959035432E-4</v>
      </c>
      <c r="O31" s="49">
        <f>F31/'Historical NAV'!$B116</f>
        <v>-3.1915978413873453E-4</v>
      </c>
      <c r="P31" s="50">
        <f>G31/'Historical NAV'!$B116</f>
        <v>0</v>
      </c>
      <c r="Q31" s="50">
        <f>H31/'Historical NAV'!$B116</f>
        <v>2.9618953589787976E-4</v>
      </c>
    </row>
    <row r="32" spans="1:17" outlineLevel="1">
      <c r="A32" s="30">
        <f>'Historical NAV'!A117</f>
        <v>45455</v>
      </c>
      <c r="B32" s="54">
        <v>1455137.75</v>
      </c>
      <c r="C32" s="54">
        <v>-15513.110000000021</v>
      </c>
      <c r="D32" s="54">
        <v>478169.94</v>
      </c>
      <c r="E32" s="54">
        <v>45660.71</v>
      </c>
      <c r="F32" s="54">
        <v>63545.75</v>
      </c>
      <c r="G32" s="54">
        <v>0</v>
      </c>
      <c r="H32" s="54">
        <v>21422.55</v>
      </c>
      <c r="I32" s="54">
        <v>2048423.5899999999</v>
      </c>
      <c r="K32" s="49">
        <f>B32/'Historical NAV'!$B117</f>
        <v>2.4476417832841227E-2</v>
      </c>
      <c r="L32" s="49">
        <f>C32/'Historical NAV'!$B117</f>
        <v>-2.6094118048056143E-4</v>
      </c>
      <c r="M32" s="49">
        <f>D32/'Historical NAV'!$B117</f>
        <v>8.0431472872892068E-3</v>
      </c>
      <c r="N32" s="49">
        <f>E32/'Historical NAV'!$B117</f>
        <v>7.6804454870625942E-4</v>
      </c>
      <c r="O32" s="49">
        <f>F32/'Historical NAV'!$B117</f>
        <v>1.0688832232558535E-3</v>
      </c>
      <c r="P32" s="50">
        <f>G32/'Historical NAV'!$B117</f>
        <v>0</v>
      </c>
      <c r="Q32" s="50">
        <f>H32/'Historical NAV'!$B117</f>
        <v>3.6034202593186303E-4</v>
      </c>
    </row>
    <row r="33" spans="1:17" outlineLevel="1">
      <c r="A33" s="30">
        <f>'Historical NAV'!A118</f>
        <v>45456</v>
      </c>
      <c r="B33" s="54">
        <v>-72270.019999999975</v>
      </c>
      <c r="C33" s="54">
        <v>-139433.15</v>
      </c>
      <c r="D33" s="54">
        <v>455390.56</v>
      </c>
      <c r="E33" s="54">
        <v>31311.89</v>
      </c>
      <c r="F33" s="54">
        <v>-191213.19</v>
      </c>
      <c r="G33" s="54">
        <v>-300</v>
      </c>
      <c r="H33" s="54">
        <v>39563.89</v>
      </c>
      <c r="I33" s="54">
        <v>123049.98000000003</v>
      </c>
      <c r="K33" s="49">
        <f>B33/'Historical NAV'!$B118</f>
        <v>-1.2093388687198351E-3</v>
      </c>
      <c r="L33" s="49">
        <f>C33/'Historical NAV'!$B118</f>
        <v>-2.3332209937542998E-3</v>
      </c>
      <c r="M33" s="49">
        <f>D33/'Historical NAV'!$B118</f>
        <v>7.6203314272791454E-3</v>
      </c>
      <c r="N33" s="49">
        <f>E33/'Historical NAV'!$B118</f>
        <v>5.239611893020084E-4</v>
      </c>
      <c r="O33" s="49">
        <f>F33/'Historical NAV'!$B118</f>
        <v>-3.1996883753306138E-3</v>
      </c>
      <c r="P33" s="50">
        <f>G33/'Historical NAV'!$B118</f>
        <v>-5.0200852388853727E-6</v>
      </c>
      <c r="Q33" s="50">
        <f>H33/'Historical NAV'!$B118</f>
        <v>6.6204700060628209E-4</v>
      </c>
    </row>
    <row r="34" spans="1:17" outlineLevel="1">
      <c r="A34" s="30">
        <f>'Historical NAV'!A119</f>
        <v>45457</v>
      </c>
      <c r="B34" s="54">
        <v>-222728.21</v>
      </c>
      <c r="C34" s="54">
        <v>-102600.35</v>
      </c>
      <c r="D34" s="54">
        <v>231071.47</v>
      </c>
      <c r="E34" s="54">
        <v>-4070.66</v>
      </c>
      <c r="F34" s="54">
        <v>109071.7</v>
      </c>
      <c r="G34" s="54">
        <v>162.80000000000001</v>
      </c>
      <c r="H34" s="54">
        <v>3590.57</v>
      </c>
      <c r="I34" s="54">
        <v>14497.319999999996</v>
      </c>
      <c r="K34" s="49">
        <f>B34/'Historical NAV'!$B119</f>
        <v>-3.727084402391116E-3</v>
      </c>
      <c r="L34" s="49">
        <f>C34/'Historical NAV'!$B119</f>
        <v>-1.7168914712908138E-3</v>
      </c>
      <c r="M34" s="49">
        <f>D34/'Historical NAV'!$B119</f>
        <v>3.8666986623498959E-3</v>
      </c>
      <c r="N34" s="49">
        <f>E34/'Historical NAV'!$B119</f>
        <v>-6.8117520422929006E-5</v>
      </c>
      <c r="O34" s="49">
        <f>F34/'Historical NAV'!$B119</f>
        <v>1.8251816050256187E-3</v>
      </c>
      <c r="P34" s="50">
        <f>G34/'Historical NAV'!$B119</f>
        <v>2.7242590451801041E-6</v>
      </c>
      <c r="Q34" s="50">
        <f>H34/'Historical NAV'!$B119</f>
        <v>6.0083800981893897E-5</v>
      </c>
    </row>
    <row r="35" spans="1:17" outlineLevel="1">
      <c r="A35" s="30">
        <f>'Historical NAV'!A120</f>
        <v>45460</v>
      </c>
      <c r="B35" s="54">
        <v>1143293.26</v>
      </c>
      <c r="C35" s="54">
        <v>-150055.4</v>
      </c>
      <c r="D35" s="54">
        <v>-57615</v>
      </c>
      <c r="E35" s="54">
        <v>-23422.15</v>
      </c>
      <c r="F35" s="54">
        <v>-116714.4</v>
      </c>
      <c r="G35" s="54">
        <v>0</v>
      </c>
      <c r="H35" s="54">
        <v>28076.3</v>
      </c>
      <c r="I35" s="54">
        <v>823562.61</v>
      </c>
      <c r="K35" s="49">
        <f>B35/'Historical NAV'!$B120</f>
        <v>1.8911450473653047E-2</v>
      </c>
      <c r="L35" s="49">
        <f>C35/'Historical NAV'!$B120</f>
        <v>-2.4820974326431322E-3</v>
      </c>
      <c r="M35" s="49">
        <f>D35/'Historical NAV'!$B120</f>
        <v>-9.5302164121873704E-4</v>
      </c>
      <c r="N35" s="49">
        <f>E35/'Historical NAV'!$B120</f>
        <v>-3.8743063149998167E-4</v>
      </c>
      <c r="O35" s="49">
        <f>F35/'Historical NAV'!$B120</f>
        <v>-1.9305970501060515E-3</v>
      </c>
      <c r="P35" s="50">
        <f>G35/'Historical NAV'!$B120</f>
        <v>0</v>
      </c>
      <c r="Q35" s="50">
        <f>H35/'Historical NAV'!$B120</f>
        <v>4.6441589005206328E-4</v>
      </c>
    </row>
    <row r="36" spans="1:17" outlineLevel="1">
      <c r="A36" s="30">
        <f>'Historical NAV'!A121</f>
        <v>45461</v>
      </c>
      <c r="B36" s="54">
        <v>542224.07999999996</v>
      </c>
      <c r="C36" s="54">
        <v>-22841.939999999991</v>
      </c>
      <c r="D36" s="54">
        <v>520943.88</v>
      </c>
      <c r="E36" s="54">
        <v>31896.94</v>
      </c>
      <c r="F36" s="54">
        <v>109318.26</v>
      </c>
      <c r="G36" s="54">
        <v>-586.5</v>
      </c>
      <c r="H36" s="54">
        <v>13783.84</v>
      </c>
      <c r="I36" s="54">
        <v>1194738.56</v>
      </c>
      <c r="K36" s="49">
        <f>B36/'Historical NAV'!$B121</f>
        <v>8.7879126466014028E-3</v>
      </c>
      <c r="L36" s="49">
        <f>C36/'Historical NAV'!$B121</f>
        <v>-3.7020298581890793E-4</v>
      </c>
      <c r="M36" s="49">
        <f>D36/'Historical NAV'!$B121</f>
        <v>8.4430210314923749E-3</v>
      </c>
      <c r="N36" s="49">
        <f>E36/'Historical NAV'!$B121</f>
        <v>5.1695882339619843E-4</v>
      </c>
      <c r="O36" s="49">
        <f>F36/'Historical NAV'!$B121</f>
        <v>1.7717385763436776E-3</v>
      </c>
      <c r="P36" s="50">
        <f>G36/'Historical NAV'!$B121</f>
        <v>-9.5054995846582895E-6</v>
      </c>
      <c r="Q36" s="50">
        <f>H36/'Historical NAV'!$B121</f>
        <v>2.233969060443245E-4</v>
      </c>
    </row>
    <row r="37" spans="1:17" outlineLevel="1">
      <c r="A37" s="30">
        <f>'Historical NAV'!A122</f>
        <v>45462</v>
      </c>
      <c r="B37" s="54">
        <v>0</v>
      </c>
      <c r="C37" s="54">
        <v>889806.69</v>
      </c>
      <c r="D37" s="54">
        <v>0</v>
      </c>
      <c r="E37" s="54">
        <v>0</v>
      </c>
      <c r="F37" s="54">
        <v>0</v>
      </c>
      <c r="G37" s="54">
        <v>0</v>
      </c>
      <c r="H37" s="54">
        <v>-2034.45</v>
      </c>
      <c r="I37" s="54">
        <v>887772.24</v>
      </c>
      <c r="K37" s="49">
        <f>B37/'Historical NAV'!$B122</f>
        <v>0</v>
      </c>
      <c r="L37" s="49">
        <f>C37/'Historical NAV'!$B122</f>
        <v>1.4216862512666344E-2</v>
      </c>
      <c r="M37" s="49">
        <f>D37/'Historical NAV'!$B122</f>
        <v>0</v>
      </c>
      <c r="N37" s="49">
        <f>E37/'Historical NAV'!$B122</f>
        <v>0</v>
      </c>
      <c r="O37" s="49">
        <f>F37/'Historical NAV'!$B122</f>
        <v>0</v>
      </c>
      <c r="P37" s="50">
        <f>G37/'Historical NAV'!$B122</f>
        <v>0</v>
      </c>
      <c r="Q37" s="50">
        <f>H37/'Historical NAV'!$B122</f>
        <v>-3.2505370283172452E-5</v>
      </c>
    </row>
    <row r="38" spans="1:17" outlineLevel="1">
      <c r="A38" s="30">
        <f>'Historical NAV'!A123</f>
        <v>45463</v>
      </c>
      <c r="B38" s="54">
        <v>-686347.1</v>
      </c>
      <c r="C38" s="54">
        <v>300120.46000000002</v>
      </c>
      <c r="D38" s="54">
        <v>-762729.19</v>
      </c>
      <c r="E38" s="54">
        <v>-19123.09</v>
      </c>
      <c r="F38" s="54">
        <v>194246.51</v>
      </c>
      <c r="G38" s="54">
        <v>2971.88</v>
      </c>
      <c r="H38" s="54">
        <v>-6859.5</v>
      </c>
      <c r="I38" s="54">
        <v>-977720.02999999991</v>
      </c>
      <c r="K38" s="49">
        <f>B38/'Historical NAV'!$B123</f>
        <v>-1.1145020817615538E-2</v>
      </c>
      <c r="L38" s="49">
        <f>C38/'Historical NAV'!$B123</f>
        <v>4.8734070188281584E-3</v>
      </c>
      <c r="M38" s="49">
        <f>D38/'Historical NAV'!$B123</f>
        <v>-1.2385326172068094E-2</v>
      </c>
      <c r="N38" s="49">
        <f>E38/'Historical NAV'!$B123</f>
        <v>-3.1052398436175448E-4</v>
      </c>
      <c r="O38" s="49">
        <f>F38/'Historical NAV'!$B123</f>
        <v>3.1542078311384502E-3</v>
      </c>
      <c r="P38" s="50">
        <f>G38/'Historical NAV'!$B123</f>
        <v>4.825789235134128E-5</v>
      </c>
      <c r="Q38" s="50">
        <f>H38/'Historical NAV'!$B123</f>
        <v>-1.1138572640349728E-4</v>
      </c>
    </row>
    <row r="39" spans="1:17" outlineLevel="1">
      <c r="A39" s="30">
        <f>'Historical NAV'!A124</f>
        <v>45464</v>
      </c>
      <c r="B39" s="54">
        <v>-424152.6</v>
      </c>
      <c r="C39" s="54">
        <v>-521624.46</v>
      </c>
      <c r="D39" s="54">
        <v>-499358.56</v>
      </c>
      <c r="E39" s="54">
        <v>5989.15</v>
      </c>
      <c r="F39" s="54">
        <v>-255987.4</v>
      </c>
      <c r="G39" s="54">
        <v>0</v>
      </c>
      <c r="H39" s="54">
        <v>31958.5</v>
      </c>
      <c r="I39" s="54">
        <v>-1663175.37</v>
      </c>
      <c r="K39" s="49">
        <f>B39/'Historical NAV'!$B124</f>
        <v>-7.0813237597270057E-3</v>
      </c>
      <c r="L39" s="49">
        <f>C39/'Historical NAV'!$B124</f>
        <v>-8.7086385471944992E-3</v>
      </c>
      <c r="M39" s="49">
        <f>D39/'Historical NAV'!$B124</f>
        <v>-8.3369043017797462E-3</v>
      </c>
      <c r="N39" s="49">
        <f>E39/'Historical NAV'!$B124</f>
        <v>9.9990216246626803E-5</v>
      </c>
      <c r="O39" s="49">
        <f>F39/'Historical NAV'!$B124</f>
        <v>-4.2737676435573918E-3</v>
      </c>
      <c r="P39" s="50">
        <f>G39/'Historical NAV'!$B124</f>
        <v>0</v>
      </c>
      <c r="Q39" s="50">
        <f>H39/'Historical NAV'!$B124</f>
        <v>5.3355439852363401E-4</v>
      </c>
    </row>
    <row r="40" spans="1:17" outlineLevel="1">
      <c r="A40" s="30">
        <f>'Historical NAV'!A125</f>
        <v>45467</v>
      </c>
      <c r="B40" s="54">
        <v>-814310</v>
      </c>
      <c r="C40" s="54">
        <v>50237.969999999987</v>
      </c>
      <c r="D40" s="54">
        <v>-1243576.4099999999</v>
      </c>
      <c r="E40" s="54">
        <v>3747.87</v>
      </c>
      <c r="F40" s="54">
        <v>78430.83</v>
      </c>
      <c r="G40" s="54">
        <v>0</v>
      </c>
      <c r="H40" s="54">
        <v>8300.73</v>
      </c>
      <c r="I40" s="54">
        <v>-1917169.0099999998</v>
      </c>
      <c r="K40" s="49">
        <f>B40/'Historical NAV'!$B125</f>
        <v>-1.4030225894679676E-2</v>
      </c>
      <c r="L40" s="49">
        <f>C40/'Historical NAV'!$B125</f>
        <v>8.6557953063346946E-4</v>
      </c>
      <c r="M40" s="49">
        <f>D40/'Historical NAV'!$B125</f>
        <v>-2.1426309328873263E-2</v>
      </c>
      <c r="N40" s="49">
        <f>E40/'Historical NAV'!$B125</f>
        <v>6.4574256393625415E-5</v>
      </c>
      <c r="O40" s="49">
        <f>F40/'Historical NAV'!$B125</f>
        <v>1.3513308961049472E-3</v>
      </c>
      <c r="P40" s="50">
        <f>G40/'Historical NAV'!$B125</f>
        <v>0</v>
      </c>
      <c r="Q40" s="50">
        <f>H40/'Historical NAV'!$B125</f>
        <v>1.4301815892073586E-4</v>
      </c>
    </row>
    <row r="41" spans="1:17" outlineLevel="1">
      <c r="A41" s="30">
        <f>'Historical NAV'!A126</f>
        <v>45468</v>
      </c>
      <c r="B41" s="54">
        <v>780248.49</v>
      </c>
      <c r="C41" s="54">
        <v>65843.850000000006</v>
      </c>
      <c r="D41" s="54">
        <v>1340503.92</v>
      </c>
      <c r="E41" s="54">
        <v>50.6400000000001</v>
      </c>
      <c r="F41" s="54">
        <v>-172901.05</v>
      </c>
      <c r="G41" s="54">
        <v>0</v>
      </c>
      <c r="H41" s="54">
        <v>-71164.100000000006</v>
      </c>
      <c r="I41" s="54">
        <v>1942581.7499999998</v>
      </c>
      <c r="K41" s="49">
        <f>B41/'Historical NAV'!$B126</f>
        <v>1.30043916134639E-2</v>
      </c>
      <c r="L41" s="49">
        <f>C41/'Historical NAV'!$B126</f>
        <v>1.0974186066520619E-3</v>
      </c>
      <c r="M41" s="49">
        <f>D41/'Historical NAV'!$B126</f>
        <v>2.2342161706796104E-2</v>
      </c>
      <c r="N41" s="49">
        <f>E41/'Historical NAV'!$B126</f>
        <v>8.4401623296421021E-7</v>
      </c>
      <c r="O41" s="49">
        <f>F41/'Historical NAV'!$B126</f>
        <v>-2.8817395911642234E-3</v>
      </c>
      <c r="P41" s="50">
        <f>G41/'Historical NAV'!$B126</f>
        <v>0</v>
      </c>
      <c r="Q41" s="50">
        <f>H41/'Historical NAV'!$B126</f>
        <v>-1.1860911454243334E-3</v>
      </c>
    </row>
    <row r="42" spans="1:17" outlineLevel="1">
      <c r="A42" s="30">
        <f>'Historical NAV'!A127</f>
        <v>45469</v>
      </c>
      <c r="B42" s="54">
        <v>-134543.06</v>
      </c>
      <c r="C42" s="54">
        <v>-126431.6</v>
      </c>
      <c r="D42" s="54">
        <v>33773.990000000013</v>
      </c>
      <c r="E42" s="54">
        <v>-34214.78</v>
      </c>
      <c r="F42" s="54">
        <v>-119773.58</v>
      </c>
      <c r="G42" s="54">
        <v>0</v>
      </c>
      <c r="H42" s="54">
        <v>14710.28</v>
      </c>
      <c r="I42" s="54">
        <v>-366478.74999999994</v>
      </c>
      <c r="K42" s="49">
        <f>B42/'Historical NAV'!$B127</f>
        <v>-2.2609336152803212E-3</v>
      </c>
      <c r="L42" s="49">
        <f>C42/'Historical NAV'!$B127</f>
        <v>-2.1246242985232793E-3</v>
      </c>
      <c r="M42" s="49">
        <f>D42/'Historical NAV'!$B127</f>
        <v>5.6755621072645027E-4</v>
      </c>
      <c r="N42" s="49">
        <f>E42/'Historical NAV'!$B127</f>
        <v>-5.7496348188766351E-4</v>
      </c>
      <c r="O42" s="49">
        <f>F42/'Historical NAV'!$B127</f>
        <v>-2.0127393657054238E-3</v>
      </c>
      <c r="P42" s="50">
        <f>G42/'Historical NAV'!$B127</f>
        <v>0</v>
      </c>
      <c r="Q42" s="50">
        <f>H42/'Historical NAV'!$B127</f>
        <v>2.4719942107891558E-4</v>
      </c>
    </row>
    <row r="43" spans="1:17" outlineLevel="1">
      <c r="A43" s="30">
        <f>'Historical NAV'!A128</f>
        <v>45470</v>
      </c>
      <c r="B43" s="54">
        <v>136300.68</v>
      </c>
      <c r="C43" s="54">
        <v>-708946.39</v>
      </c>
      <c r="D43" s="54">
        <v>-597843</v>
      </c>
      <c r="E43" s="54">
        <v>13661.86</v>
      </c>
      <c r="F43" s="54">
        <v>132769.32999999999</v>
      </c>
      <c r="G43" s="54">
        <v>0</v>
      </c>
      <c r="H43" s="54">
        <v>186852.56</v>
      </c>
      <c r="I43" s="54">
        <v>-837204.96</v>
      </c>
      <c r="K43" s="49">
        <f>B43/'Historical NAV'!$B128</f>
        <v>2.3210163232736999E-3</v>
      </c>
      <c r="L43" s="49">
        <f>C43/'Historical NAV'!$B128</f>
        <v>-1.2072398637453331E-2</v>
      </c>
      <c r="M43" s="49">
        <f>D43/'Historical NAV'!$B128</f>
        <v>-1.018045810009839E-2</v>
      </c>
      <c r="N43" s="49">
        <f>E43/'Historical NAV'!$B128</f>
        <v>2.3264300710957591E-4</v>
      </c>
      <c r="O43" s="49">
        <f>F43/'Historical NAV'!$B128</f>
        <v>2.2608822066046367E-3</v>
      </c>
      <c r="P43" s="50">
        <f>G43/'Historical NAV'!$B128</f>
        <v>0</v>
      </c>
      <c r="Q43" s="50">
        <f>H43/'Historical NAV'!$B128</f>
        <v>3.181846501466305E-3</v>
      </c>
    </row>
    <row r="44" spans="1:17" s="4" customFormat="1" outlineLevel="1">
      <c r="A44" s="31">
        <f>'Historical NAV'!A129</f>
        <v>45471</v>
      </c>
      <c r="B44" s="56">
        <v>247789.23</v>
      </c>
      <c r="C44" s="56">
        <v>466048.59</v>
      </c>
      <c r="D44" s="56">
        <v>23974.799999999999</v>
      </c>
      <c r="E44" s="56">
        <v>-33182.839999999997</v>
      </c>
      <c r="F44" s="56">
        <v>49235.3</v>
      </c>
      <c r="G44" s="56">
        <v>-11275</v>
      </c>
      <c r="H44" s="56">
        <v>65841.58</v>
      </c>
      <c r="I44" s="56">
        <v>808431.66000000015</v>
      </c>
      <c r="K44" s="51">
        <f>B44/'Historical NAV'!$B129</f>
        <v>4.1718924528491132E-3</v>
      </c>
      <c r="L44" s="51">
        <f>C44/'Historical NAV'!$B129</f>
        <v>7.8466065505832135E-3</v>
      </c>
      <c r="M44" s="51">
        <f>D44/'Historical NAV'!$B129</f>
        <v>4.0365066382653885E-4</v>
      </c>
      <c r="N44" s="51">
        <f>E44/'Historical NAV'!$B129</f>
        <v>-5.5868142356348442E-4</v>
      </c>
      <c r="O44" s="51">
        <f>F44/'Historical NAV'!$B129</f>
        <v>8.2894795905278827E-4</v>
      </c>
      <c r="P44" s="52">
        <f>G44/'Historical NAV'!$B129</f>
        <v>-1.8983104070291414E-4</v>
      </c>
      <c r="Q44" s="52">
        <f>H44/'Historical NAV'!$B129</f>
        <v>1.1085388605697718E-3</v>
      </c>
    </row>
    <row r="45" spans="1:17" outlineLevel="1">
      <c r="A45" s="30">
        <f>'Historical NAV'!A130</f>
        <v>45474</v>
      </c>
      <c r="B45" s="54">
        <v>195410.1</v>
      </c>
      <c r="C45" s="54">
        <v>78902.040000000008</v>
      </c>
      <c r="D45" s="54">
        <v>-48242.490000000013</v>
      </c>
      <c r="E45" s="54">
        <v>-67147.86</v>
      </c>
      <c r="F45" s="54">
        <v>94526.84</v>
      </c>
      <c r="G45" s="54">
        <v>9260.4</v>
      </c>
      <c r="H45" s="54">
        <v>64778.42</v>
      </c>
      <c r="I45" s="54">
        <v>327487.44999999995</v>
      </c>
      <c r="K45" s="49">
        <f>B45/'Historical NAV'!$B130</f>
        <v>3.2752281468647333E-3</v>
      </c>
      <c r="L45" s="49">
        <f>C45/'Historical NAV'!$B130</f>
        <v>1.3224607236424681E-3</v>
      </c>
      <c r="M45" s="49">
        <f>D45/'Historical NAV'!$B130</f>
        <v>-8.085823666373461E-4</v>
      </c>
      <c r="N45" s="49">
        <f>E45/'Historical NAV'!$B130</f>
        <v>-1.1254513511519237E-3</v>
      </c>
      <c r="O45" s="49">
        <f>F45/'Historical NAV'!$B130</f>
        <v>1.5843447549649639E-3</v>
      </c>
      <c r="P45" s="50">
        <f>G45/'Historical NAV'!$B130</f>
        <v>1.5521164326319967E-4</v>
      </c>
      <c r="Q45" s="50">
        <f>H45/'Historical NAV'!$B130</f>
        <v>1.0857376588693489E-3</v>
      </c>
    </row>
    <row r="46" spans="1:17" outlineLevel="1">
      <c r="A46" s="30">
        <f>'Historical NAV'!A131</f>
        <v>45475</v>
      </c>
      <c r="B46" s="54">
        <v>778534.17</v>
      </c>
      <c r="C46" s="54">
        <v>572123.82000000007</v>
      </c>
      <c r="D46" s="54">
        <v>-134089</v>
      </c>
      <c r="E46" s="54">
        <v>40058.800000000003</v>
      </c>
      <c r="F46" s="54">
        <v>46574.79</v>
      </c>
      <c r="G46" s="54">
        <v>0</v>
      </c>
      <c r="H46" s="54">
        <v>5503.17</v>
      </c>
      <c r="I46" s="54">
        <v>1308705.7500000002</v>
      </c>
      <c r="K46" s="49">
        <f>B46/'Historical NAV'!$B131</f>
        <v>1.2774650446166904E-2</v>
      </c>
      <c r="L46" s="49">
        <f>C46/'Historical NAV'!$B131</f>
        <v>9.3877469917931985E-3</v>
      </c>
      <c r="M46" s="49">
        <f>D46/'Historical NAV'!$B131</f>
        <v>-2.2002118464191159E-3</v>
      </c>
      <c r="N46" s="49">
        <f>E46/'Historical NAV'!$B131</f>
        <v>6.5730855113643987E-4</v>
      </c>
      <c r="O46" s="49">
        <f>F46/'Historical NAV'!$B131</f>
        <v>7.6422677999300899E-4</v>
      </c>
      <c r="P46" s="50">
        <f>G46/'Historical NAV'!$B131</f>
        <v>0</v>
      </c>
      <c r="Q46" s="50">
        <f>H46/'Historical NAV'!$B131</f>
        <v>9.0299277545945506E-5</v>
      </c>
    </row>
    <row r="47" spans="1:17" outlineLevel="1">
      <c r="A47" s="30">
        <f>'Historical NAV'!A132</f>
        <v>45476</v>
      </c>
      <c r="B47" s="54">
        <v>1130358.75</v>
      </c>
      <c r="C47" s="54">
        <v>322682.78999999998</v>
      </c>
      <c r="D47" s="54">
        <v>1277780.6200000001</v>
      </c>
      <c r="E47" s="54">
        <v>79519.460000000006</v>
      </c>
      <c r="F47" s="54">
        <v>236182.87</v>
      </c>
      <c r="G47" s="54">
        <v>237.1</v>
      </c>
      <c r="H47" s="54">
        <v>-50259.97</v>
      </c>
      <c r="I47" s="54">
        <v>2996501.62</v>
      </c>
      <c r="K47" s="49">
        <f>B47/'Historical NAV'!$B132</f>
        <v>1.7700070864698412E-2</v>
      </c>
      <c r="L47" s="49">
        <f>C47/'Historical NAV'!$B132</f>
        <v>5.0528279184096159E-3</v>
      </c>
      <c r="M47" s="49">
        <f>D47/'Historical NAV'!$B132</f>
        <v>2.0008521651677644E-2</v>
      </c>
      <c r="N47" s="49">
        <f>E47/'Historical NAV'!$B132</f>
        <v>1.2451799723959768E-3</v>
      </c>
      <c r="O47" s="49">
        <f>F47/'Historical NAV'!$B132</f>
        <v>3.6983422617181071E-3</v>
      </c>
      <c r="P47" s="50">
        <f>G47/'Historical NAV'!$B132</f>
        <v>3.7127034244835929E-6</v>
      </c>
      <c r="Q47" s="50">
        <f>H47/'Historical NAV'!$B132</f>
        <v>-7.8701123042362994E-4</v>
      </c>
    </row>
    <row r="48" spans="1:17" outlineLevel="1">
      <c r="A48" s="30">
        <f>'Historical NAV'!A133</f>
        <v>45477</v>
      </c>
      <c r="B48" s="54">
        <v>0</v>
      </c>
      <c r="C48" s="54">
        <v>182331.51</v>
      </c>
      <c r="D48" s="54">
        <v>0</v>
      </c>
      <c r="E48" s="54">
        <v>0</v>
      </c>
      <c r="F48" s="54">
        <v>-2941</v>
      </c>
      <c r="G48" s="54">
        <v>0</v>
      </c>
      <c r="H48" s="54">
        <v>3149.02</v>
      </c>
      <c r="I48" s="54">
        <v>182539.53</v>
      </c>
      <c r="K48" s="49">
        <f>B48/'Historical NAV'!$B133</f>
        <v>0</v>
      </c>
      <c r="L48" s="49">
        <f>C48/'Historical NAV'!$B133</f>
        <v>2.8469449951905872E-3</v>
      </c>
      <c r="M48" s="49">
        <f>D48/'Historical NAV'!$B133</f>
        <v>0</v>
      </c>
      <c r="N48" s="49">
        <f>E48/'Historical NAV'!$B133</f>
        <v>0</v>
      </c>
      <c r="O48" s="49">
        <f>F48/'Historical NAV'!$B133</f>
        <v>-4.5921109471728262E-5</v>
      </c>
      <c r="P48" s="50">
        <f>G48/'Historical NAV'!$B133</f>
        <v>0</v>
      </c>
      <c r="Q48" s="50">
        <f>H48/'Historical NAV'!$B133</f>
        <v>4.916915747999379E-5</v>
      </c>
    </row>
    <row r="49" spans="1:17" outlineLevel="1">
      <c r="A49" s="30">
        <f>'Historical NAV'!A134</f>
        <v>45478</v>
      </c>
      <c r="B49" s="54">
        <v>516937.25</v>
      </c>
      <c r="C49" s="54">
        <v>-166442.76</v>
      </c>
      <c r="D49" s="54">
        <v>-246081</v>
      </c>
      <c r="E49" s="54">
        <v>85042.65</v>
      </c>
      <c r="F49" s="54">
        <v>137619.76</v>
      </c>
      <c r="G49" s="54">
        <v>258.60000000000002</v>
      </c>
      <c r="H49" s="54">
        <v>-12444.96</v>
      </c>
      <c r="I49" s="54">
        <v>314889.53999999998</v>
      </c>
      <c r="K49" s="49">
        <f>B49/'Historical NAV'!$B134</f>
        <v>7.9967336936475775E-3</v>
      </c>
      <c r="L49" s="49">
        <f>C49/'Historical NAV'!$B134</f>
        <v>-2.5747775517351427E-3</v>
      </c>
      <c r="M49" s="49">
        <f>D49/'Historical NAV'!$B134</f>
        <v>-3.8067371311827302E-3</v>
      </c>
      <c r="N49" s="49">
        <f>E49/'Historical NAV'!$B134</f>
        <v>1.31556281667084E-3</v>
      </c>
      <c r="O49" s="49">
        <f>F49/'Historical NAV'!$B134</f>
        <v>2.1289016639905391E-3</v>
      </c>
      <c r="P49" s="50">
        <f>G49/'Historical NAV'!$B134</f>
        <v>4.0003991455002784E-6</v>
      </c>
      <c r="Q49" s="50">
        <f>H49/'Historical NAV'!$B134</f>
        <v>-1.9251665641834933E-4</v>
      </c>
    </row>
    <row r="50" spans="1:17" outlineLevel="1">
      <c r="A50" s="30">
        <f>'Historical NAV'!A135</f>
        <v>45481</v>
      </c>
      <c r="B50" s="54">
        <v>420947.72</v>
      </c>
      <c r="C50" s="54">
        <v>-211587.52</v>
      </c>
      <c r="D50" s="54">
        <v>406470.07</v>
      </c>
      <c r="E50" s="54">
        <v>-32543.31</v>
      </c>
      <c r="F50" s="54">
        <v>-213515.85</v>
      </c>
      <c r="G50" s="54">
        <v>0</v>
      </c>
      <c r="H50" s="54">
        <v>92141.63</v>
      </c>
      <c r="I50" s="54">
        <v>461912.74</v>
      </c>
      <c r="K50" s="49">
        <f>B50/'Historical NAV'!$B135</f>
        <v>6.47407842921046E-3</v>
      </c>
      <c r="L50" s="49">
        <f>C50/'Historical NAV'!$B135</f>
        <v>-3.2541670474474523E-3</v>
      </c>
      <c r="M50" s="49">
        <f>D50/'Historical NAV'!$B135</f>
        <v>6.2514155256777866E-3</v>
      </c>
      <c r="N50" s="49">
        <f>E50/'Historical NAV'!$B135</f>
        <v>-5.0050856977229639E-4</v>
      </c>
      <c r="O50" s="49">
        <f>F50/'Historical NAV'!$B135</f>
        <v>-3.2838243161871414E-3</v>
      </c>
      <c r="P50" s="50">
        <f>G50/'Historical NAV'!$B135</f>
        <v>0</v>
      </c>
      <c r="Q50" s="50">
        <f>H50/'Historical NAV'!$B135</f>
        <v>1.4171169265753273E-3</v>
      </c>
    </row>
    <row r="51" spans="1:17" outlineLevel="1">
      <c r="A51" s="30">
        <f>'Historical NAV'!A136</f>
        <v>45482</v>
      </c>
      <c r="B51" s="54">
        <v>-1339.489999999985</v>
      </c>
      <c r="C51" s="54">
        <v>-159459.75</v>
      </c>
      <c r="D51" s="54">
        <v>271594</v>
      </c>
      <c r="E51" s="54">
        <v>-15691.19</v>
      </c>
      <c r="F51" s="54">
        <v>745.87000000000262</v>
      </c>
      <c r="G51" s="54">
        <v>-460</v>
      </c>
      <c r="H51" s="54">
        <v>5410.01</v>
      </c>
      <c r="I51" s="54">
        <v>100799.45</v>
      </c>
      <c r="K51" s="49">
        <f>B51/'Historical NAV'!$B136</f>
        <v>-2.0578701389479301E-5</v>
      </c>
      <c r="L51" s="49">
        <f>C51/'Historical NAV'!$B136</f>
        <v>-2.4497940103256153E-3</v>
      </c>
      <c r="M51" s="49">
        <f>D51/'Historical NAV'!$B136</f>
        <v>4.1725222474033432E-3</v>
      </c>
      <c r="N51" s="49">
        <f>E51/'Historical NAV'!$B136</f>
        <v>-2.4106511691433853E-4</v>
      </c>
      <c r="O51" s="49">
        <f>F51/'Historical NAV'!$B136</f>
        <v>1.1458865691696953E-5</v>
      </c>
      <c r="P51" s="50">
        <f>G51/'Historical NAV'!$B136</f>
        <v>-7.0670200144536982E-6</v>
      </c>
      <c r="Q51" s="50">
        <f>H51/'Historical NAV'!$B136</f>
        <v>8.3114454235640547E-5</v>
      </c>
    </row>
    <row r="52" spans="1:17" outlineLevel="1">
      <c r="A52" s="30">
        <f>'Historical NAV'!A137</f>
        <v>45483</v>
      </c>
      <c r="B52" s="54">
        <v>1662326.69</v>
      </c>
      <c r="C52" s="54">
        <v>-462536.24</v>
      </c>
      <c r="D52" s="54">
        <v>1016079</v>
      </c>
      <c r="E52" s="54">
        <v>19594.03</v>
      </c>
      <c r="F52" s="54">
        <v>120830.3</v>
      </c>
      <c r="G52" s="54">
        <v>812.6</v>
      </c>
      <c r="H52" s="54">
        <v>-16065.28</v>
      </c>
      <c r="I52" s="54">
        <v>2341041.1</v>
      </c>
      <c r="K52" s="49">
        <f>B52/'Historical NAV'!$B137</f>
        <v>2.4662411706594584E-2</v>
      </c>
      <c r="L52" s="49">
        <f>C52/'Historical NAV'!$B137</f>
        <v>-6.8622246449644873E-3</v>
      </c>
      <c r="M52" s="49">
        <f>D52/'Historical NAV'!$B137</f>
        <v>1.5074629298302921E-2</v>
      </c>
      <c r="N52" s="49">
        <f>E52/'Historical NAV'!$B137</f>
        <v>2.9069859598498379E-4</v>
      </c>
      <c r="O52" s="49">
        <f>F52/'Historical NAV'!$B137</f>
        <v>1.7926479934165863E-3</v>
      </c>
      <c r="P52" s="50">
        <f>G52/'Historical NAV'!$B137</f>
        <v>1.205579858239463E-5</v>
      </c>
      <c r="Q52" s="50">
        <f>H52/'Historical NAV'!$B137</f>
        <v>-2.3834577879617625E-4</v>
      </c>
    </row>
    <row r="53" spans="1:17" outlineLevel="1">
      <c r="A53" s="30">
        <f>'Historical NAV'!A138</f>
        <v>45484</v>
      </c>
      <c r="B53" s="54">
        <v>-1167222</v>
      </c>
      <c r="C53" s="54">
        <v>391809.51</v>
      </c>
      <c r="D53" s="54">
        <v>-1560573</v>
      </c>
      <c r="E53" s="54">
        <v>52301.760000000002</v>
      </c>
      <c r="F53" s="54">
        <v>354272.81</v>
      </c>
      <c r="G53" s="54">
        <v>-7365</v>
      </c>
      <c r="H53" s="54">
        <v>4874.1200000000026</v>
      </c>
      <c r="I53" s="54">
        <v>-1931901.8000000003</v>
      </c>
      <c r="K53" s="49">
        <f>B53/'Historical NAV'!$B138</f>
        <v>-1.7835335622285262E-2</v>
      </c>
      <c r="L53" s="49">
        <f>C53/'Historical NAV'!$B138</f>
        <v>5.9869108968586384E-3</v>
      </c>
      <c r="M53" s="49">
        <f>D53/'Historical NAV'!$B138</f>
        <v>-2.3845800728633095E-2</v>
      </c>
      <c r="N53" s="49">
        <f>E53/'Historical NAV'!$B138</f>
        <v>7.9917911351586447E-4</v>
      </c>
      <c r="O53" s="49">
        <f>F53/'Historical NAV'!$B138</f>
        <v>5.4133442208937959E-3</v>
      </c>
      <c r="P53" s="50">
        <f>G53/'Historical NAV'!$B138</f>
        <v>-1.1253835762017075E-4</v>
      </c>
      <c r="Q53" s="50">
        <f>H53/'Historical NAV'!$B138</f>
        <v>7.4477319707213433E-5</v>
      </c>
    </row>
    <row r="54" spans="1:17" outlineLevel="1">
      <c r="A54" s="30">
        <f>'Historical NAV'!A139</f>
        <v>45485</v>
      </c>
      <c r="B54" s="54">
        <v>938836.79</v>
      </c>
      <c r="C54" s="54">
        <v>496447.89</v>
      </c>
      <c r="D54" s="54">
        <v>465338.63</v>
      </c>
      <c r="E54" s="54">
        <v>53352.41</v>
      </c>
      <c r="F54" s="54">
        <v>24522.67</v>
      </c>
      <c r="G54" s="54">
        <v>-1550.9</v>
      </c>
      <c r="H54" s="54">
        <v>-27589.26</v>
      </c>
      <c r="I54" s="54">
        <v>1949358.23</v>
      </c>
      <c r="K54" s="49">
        <f>B54/'Historical NAV'!$B139</f>
        <v>1.3980594413430098E-2</v>
      </c>
      <c r="L54" s="49">
        <f>C54/'Historical NAV'!$B139</f>
        <v>7.3928042354338922E-3</v>
      </c>
      <c r="M54" s="49">
        <f>D54/'Historical NAV'!$B139</f>
        <v>6.9295437931562263E-3</v>
      </c>
      <c r="N54" s="49">
        <f>E54/'Historical NAV'!$B139</f>
        <v>7.9449209184594496E-4</v>
      </c>
      <c r="O54" s="49">
        <f>F54/'Historical NAV'!$B139</f>
        <v>3.6517689427614976E-4</v>
      </c>
      <c r="P54" s="50">
        <f>G54/'Historical NAV'!$B139</f>
        <v>-2.309507265452256E-5</v>
      </c>
      <c r="Q54" s="50">
        <f>H54/'Historical NAV'!$B139</f>
        <v>-4.1084271338223807E-4</v>
      </c>
    </row>
    <row r="55" spans="1:17" outlineLevel="1">
      <c r="A55" s="30">
        <f>'Historical NAV'!A140</f>
        <v>45488</v>
      </c>
      <c r="B55" s="54">
        <v>377255.28</v>
      </c>
      <c r="C55" s="54">
        <v>-246088.83</v>
      </c>
      <c r="D55" s="54">
        <v>-306332</v>
      </c>
      <c r="E55" s="54">
        <v>-40301.660000000003</v>
      </c>
      <c r="F55" s="54">
        <v>132889.26</v>
      </c>
      <c r="G55" s="54">
        <v>825</v>
      </c>
      <c r="H55" s="54">
        <v>90964.7</v>
      </c>
      <c r="I55" s="54">
        <v>9211.7500000000437</v>
      </c>
      <c r="K55" s="49">
        <f>B55/'Historical NAV'!$B140</f>
        <v>5.6242514037819916E-3</v>
      </c>
      <c r="L55" s="49">
        <f>C55/'Historical NAV'!$B140</f>
        <v>-3.6687768759195837E-3</v>
      </c>
      <c r="M55" s="49">
        <f>D55/'Historical NAV'!$B140</f>
        <v>-4.5669027641530822E-3</v>
      </c>
      <c r="N55" s="49">
        <f>E55/'Historical NAV'!$B140</f>
        <v>-6.0083100183447281E-4</v>
      </c>
      <c r="O55" s="49">
        <f>F55/'Historical NAV'!$B140</f>
        <v>1.9811587715950593E-3</v>
      </c>
      <c r="P55" s="50">
        <f>G55/'Historical NAV'!$B140</f>
        <v>1.2299383611331147E-5</v>
      </c>
      <c r="Q55" s="50">
        <f>H55/'Historical NAV'!$B140</f>
        <v>1.3561330186541265E-3</v>
      </c>
    </row>
    <row r="56" spans="1:17" outlineLevel="1">
      <c r="A56" s="30">
        <f>'Historical NAV'!A141</f>
        <v>45489</v>
      </c>
      <c r="B56" s="54">
        <v>1004163.41</v>
      </c>
      <c r="C56" s="54">
        <v>-250796.76</v>
      </c>
      <c r="D56" s="54">
        <v>-195364.75</v>
      </c>
      <c r="E56" s="54">
        <v>84453.55</v>
      </c>
      <c r="F56" s="54">
        <v>302809.42</v>
      </c>
      <c r="G56" s="54">
        <v>1035</v>
      </c>
      <c r="H56" s="54">
        <v>5208.3</v>
      </c>
      <c r="I56" s="54">
        <v>951508.17000000016</v>
      </c>
      <c r="K56" s="49">
        <f>B56/'Historical NAV'!$B141</f>
        <v>1.455334211890745E-2</v>
      </c>
      <c r="L56" s="49">
        <f>C56/'Historical NAV'!$B141</f>
        <v>-3.6347978966824964E-3</v>
      </c>
      <c r="M56" s="49">
        <f>D56/'Historical NAV'!$B141</f>
        <v>-2.8314216754072169E-3</v>
      </c>
      <c r="N56" s="49">
        <f>E56/'Historical NAV'!$B141</f>
        <v>1.2239854530312515E-3</v>
      </c>
      <c r="O56" s="49">
        <f>F56/'Historical NAV'!$B141</f>
        <v>4.3886174722179289E-3</v>
      </c>
      <c r="P56" s="50">
        <f>G56/'Historical NAV'!$B141</f>
        <v>1.50002568735991E-5</v>
      </c>
      <c r="Q56" s="50">
        <f>H56/'Historical NAV'!$B141</f>
        <v>7.5483901328276509E-5</v>
      </c>
    </row>
    <row r="57" spans="1:17" outlineLevel="1">
      <c r="A57" s="30">
        <f>'Historical NAV'!A142</f>
        <v>45490</v>
      </c>
      <c r="B57" s="54">
        <v>-3426218.54</v>
      </c>
      <c r="C57" s="54">
        <v>-613418.2300000001</v>
      </c>
      <c r="D57" s="54">
        <v>-2253430.84</v>
      </c>
      <c r="E57" s="54">
        <v>-22051.99</v>
      </c>
      <c r="F57" s="54">
        <v>-282468.43</v>
      </c>
      <c r="G57" s="54">
        <v>0</v>
      </c>
      <c r="H57" s="54">
        <v>-22412.47</v>
      </c>
      <c r="I57" s="54">
        <v>-6620000.4999999991</v>
      </c>
      <c r="K57" s="49">
        <f>B57/'Historical NAV'!$B142</f>
        <v>-5.4950147698094642E-2</v>
      </c>
      <c r="L57" s="49">
        <f>C57/'Historical NAV'!$B142</f>
        <v>-9.8380829902355825E-3</v>
      </c>
      <c r="M57" s="49">
        <f>D57/'Historical NAV'!$B142</f>
        <v>-3.6140822904262689E-2</v>
      </c>
      <c r="N57" s="49">
        <f>E57/'Historical NAV'!$B142</f>
        <v>-3.5367274252648986E-4</v>
      </c>
      <c r="O57" s="49">
        <f>F57/'Historical NAV'!$B142</f>
        <v>-4.5302661716811873E-3</v>
      </c>
      <c r="P57" s="50">
        <f>G57/'Historical NAV'!$B142</f>
        <v>0</v>
      </c>
      <c r="Q57" s="50">
        <f>H57/'Historical NAV'!$B142</f>
        <v>-3.594541686121152E-4</v>
      </c>
    </row>
    <row r="58" spans="1:17" outlineLevel="1">
      <c r="A58" s="30">
        <f>'Historical NAV'!A143</f>
        <v>45491</v>
      </c>
      <c r="B58" s="54">
        <v>-972898.82</v>
      </c>
      <c r="C58" s="54">
        <v>99684.86</v>
      </c>
      <c r="D58" s="54">
        <v>114083.79</v>
      </c>
      <c r="E58" s="54">
        <v>-64523.55</v>
      </c>
      <c r="F58" s="54">
        <v>-155600.85</v>
      </c>
      <c r="G58" s="54">
        <v>0</v>
      </c>
      <c r="H58" s="54">
        <v>107578.22</v>
      </c>
      <c r="I58" s="54">
        <v>-871676.35</v>
      </c>
      <c r="K58" s="49">
        <f>B58/'Historical NAV'!$B143</f>
        <v>-1.5832301181044485E-2</v>
      </c>
      <c r="L58" s="49">
        <f>C58/'Historical NAV'!$B143</f>
        <v>1.6222043795985424E-3</v>
      </c>
      <c r="M58" s="49">
        <f>D58/'Historical NAV'!$B143</f>
        <v>1.8565228840086688E-3</v>
      </c>
      <c r="N58" s="49">
        <f>E58/'Historical NAV'!$B143</f>
        <v>-1.0500128645136839E-3</v>
      </c>
      <c r="O58" s="49">
        <f>F58/'Historical NAV'!$B143</f>
        <v>-2.5321436007359182E-3</v>
      </c>
      <c r="P58" s="50">
        <f>G58/'Historical NAV'!$B143</f>
        <v>0</v>
      </c>
      <c r="Q58" s="50">
        <f>H58/'Historical NAV'!$B143</f>
        <v>1.7506556124311707E-3</v>
      </c>
    </row>
    <row r="59" spans="1:17" outlineLevel="1">
      <c r="A59" s="30">
        <f>'Historical NAV'!A144</f>
        <v>45492</v>
      </c>
      <c r="B59" s="54">
        <v>-1228709.01</v>
      </c>
      <c r="C59" s="54">
        <v>-476140.2</v>
      </c>
      <c r="D59" s="54">
        <v>-728557.26</v>
      </c>
      <c r="E59" s="54">
        <v>-38397.449999999997</v>
      </c>
      <c r="F59" s="54">
        <v>-436590.09</v>
      </c>
      <c r="G59" s="54">
        <v>-312.35000000000002</v>
      </c>
      <c r="H59" s="54">
        <v>23373.75</v>
      </c>
      <c r="I59" s="54">
        <v>-2885332.61</v>
      </c>
      <c r="K59" s="49">
        <f>B59/'Historical NAV'!$B144</f>
        <v>-2.0990510213173615E-2</v>
      </c>
      <c r="L59" s="49">
        <f>C59/'Historical NAV'!$B144</f>
        <v>-8.134086793261594E-3</v>
      </c>
      <c r="M59" s="49">
        <f>D59/'Historical NAV'!$B144</f>
        <v>-1.2446224844490874E-2</v>
      </c>
      <c r="N59" s="49">
        <f>E59/'Historical NAV'!$B144</f>
        <v>-6.5595845706773424E-4</v>
      </c>
      <c r="O59" s="49">
        <f>F59/'Historical NAV'!$B144</f>
        <v>-7.4584370005680908E-3</v>
      </c>
      <c r="P59" s="50">
        <f>G59/'Historical NAV'!$B144</f>
        <v>-5.3359955951529805E-6</v>
      </c>
      <c r="Q59" s="50">
        <f>H59/'Historical NAV'!$B144</f>
        <v>3.9930279187516237E-4</v>
      </c>
    </row>
    <row r="60" spans="1:17" outlineLevel="1">
      <c r="A60" s="30">
        <f>'Historical NAV'!A145</f>
        <v>45495</v>
      </c>
      <c r="B60" s="54">
        <v>1378132.4</v>
      </c>
      <c r="C60" s="54">
        <v>144299.29</v>
      </c>
      <c r="D60" s="54">
        <v>945666.4</v>
      </c>
      <c r="E60" s="54">
        <v>20972.52</v>
      </c>
      <c r="F60" s="54">
        <v>-12091.11</v>
      </c>
      <c r="G60" s="54">
        <v>637.5</v>
      </c>
      <c r="H60" s="54">
        <v>44207.43</v>
      </c>
      <c r="I60" s="54">
        <v>2521824.4300000002</v>
      </c>
      <c r="K60" s="49">
        <f>B60/'Historical NAV'!$B145</f>
        <v>2.2592146317900311E-2</v>
      </c>
      <c r="L60" s="49">
        <f>C60/'Historical NAV'!$B145</f>
        <v>2.3655424350005338E-3</v>
      </c>
      <c r="M60" s="49">
        <f>D60/'Historical NAV'!$B145</f>
        <v>1.5502598790016144E-2</v>
      </c>
      <c r="N60" s="49">
        <f>E60/'Historical NAV'!$B145</f>
        <v>3.4380894063233014E-4</v>
      </c>
      <c r="O60" s="49">
        <f>F60/'Historical NAV'!$B145</f>
        <v>-1.9821326765543548E-4</v>
      </c>
      <c r="P60" s="50">
        <f>G60/'Historical NAV'!$B145</f>
        <v>1.0450732656500528E-5</v>
      </c>
      <c r="Q60" s="50">
        <f>H60/'Historical NAV'!$B145</f>
        <v>7.2470593311523327E-4</v>
      </c>
    </row>
    <row r="61" spans="1:17" outlineLevel="1">
      <c r="A61" s="30">
        <f>'Historical NAV'!A146</f>
        <v>45496</v>
      </c>
      <c r="B61" s="54">
        <v>-524853.69999999995</v>
      </c>
      <c r="C61" s="54">
        <v>-80446.59</v>
      </c>
      <c r="D61" s="54">
        <v>-131135.23000000001</v>
      </c>
      <c r="E61" s="54">
        <v>-11455.05</v>
      </c>
      <c r="F61" s="54">
        <v>-36991.83</v>
      </c>
      <c r="G61" s="54">
        <v>2156.25</v>
      </c>
      <c r="H61" s="54">
        <v>3964.32</v>
      </c>
      <c r="I61" s="54">
        <v>-778761.83</v>
      </c>
      <c r="K61" s="49">
        <f>B61/'Historical NAV'!$B146</f>
        <v>-8.7175714259481105E-3</v>
      </c>
      <c r="L61" s="49">
        <f>C61/'Historical NAV'!$B146</f>
        <v>-1.3361797664739011E-3</v>
      </c>
      <c r="M61" s="49">
        <f>D61/'Historical NAV'!$B146</f>
        <v>-2.1780940745642712E-3</v>
      </c>
      <c r="N61" s="49">
        <f>E61/'Historical NAV'!$B146</f>
        <v>-1.9026295625391781E-4</v>
      </c>
      <c r="O61" s="49">
        <f>F61/'Historical NAV'!$B146</f>
        <v>-6.1441677976458982E-4</v>
      </c>
      <c r="P61" s="50">
        <f>G61/'Historical NAV'!$B146</f>
        <v>3.5814291462936461E-5</v>
      </c>
      <c r="Q61" s="50">
        <f>H61/'Historical NAV'!$B146</f>
        <v>6.5845477997610789E-5</v>
      </c>
    </row>
    <row r="62" spans="1:17" outlineLevel="1">
      <c r="A62" s="30">
        <f>'Historical NAV'!A147</f>
        <v>45497</v>
      </c>
      <c r="B62" s="54">
        <v>-2418257.9300000002</v>
      </c>
      <c r="C62" s="54">
        <v>-12538.97</v>
      </c>
      <c r="D62" s="54">
        <v>-1663639.26</v>
      </c>
      <c r="E62" s="54">
        <v>-102396.6</v>
      </c>
      <c r="F62" s="54">
        <v>-154432.84</v>
      </c>
      <c r="G62" s="54">
        <v>441086.85</v>
      </c>
      <c r="H62" s="54">
        <v>128974.68</v>
      </c>
      <c r="I62" s="54">
        <v>-3781204.0699999994</v>
      </c>
      <c r="K62" s="49">
        <f>B62/'Historical NAV'!$B147</f>
        <v>-4.2873588221090941E-2</v>
      </c>
      <c r="L62" s="49">
        <f>C62/'Historical NAV'!$B147</f>
        <v>-2.2230492034264212E-4</v>
      </c>
      <c r="M62" s="49">
        <f>D62/'Historical NAV'!$B147</f>
        <v>-2.9494862271238556E-2</v>
      </c>
      <c r="N62" s="49">
        <f>E62/'Historical NAV'!$B147</f>
        <v>-1.8154017440313991E-3</v>
      </c>
      <c r="O62" s="49">
        <f>F62/'Historical NAV'!$B147</f>
        <v>-2.7379585559649633E-3</v>
      </c>
      <c r="P62" s="50">
        <f>G62/'Historical NAV'!$B147</f>
        <v>7.8200822757720084E-3</v>
      </c>
      <c r="Q62" s="50">
        <f>H62/'Historical NAV'!$B147</f>
        <v>2.2866077487718496E-3</v>
      </c>
    </row>
    <row r="63" spans="1:17" outlineLevel="1">
      <c r="A63" s="30">
        <f>'Historical NAV'!A148</f>
        <v>45498</v>
      </c>
      <c r="B63" s="54">
        <v>-139113.70000000001</v>
      </c>
      <c r="C63" s="54">
        <v>-333649.61</v>
      </c>
      <c r="D63" s="54">
        <v>-233070.94</v>
      </c>
      <c r="E63" s="54">
        <v>35824.519999999997</v>
      </c>
      <c r="F63" s="54">
        <v>-338913.56000000011</v>
      </c>
      <c r="G63" s="54">
        <v>116466.67</v>
      </c>
      <c r="H63" s="54">
        <v>87157.4</v>
      </c>
      <c r="I63" s="54">
        <v>-805299.22</v>
      </c>
      <c r="K63" s="49">
        <f>B63/'Historical NAV'!$B148</f>
        <v>-2.5029906693233121E-3</v>
      </c>
      <c r="L63" s="49">
        <f>C63/'Historical NAV'!$B148</f>
        <v>-6.0031604410878438E-3</v>
      </c>
      <c r="M63" s="49">
        <f>D63/'Historical NAV'!$B148</f>
        <v>-4.193507814905459E-3</v>
      </c>
      <c r="N63" s="49">
        <f>E63/'Historical NAV'!$B148</f>
        <v>6.4456943703593804E-4</v>
      </c>
      <c r="O63" s="49">
        <f>F63/'Historical NAV'!$B148</f>
        <v>-6.097871585524264E-3</v>
      </c>
      <c r="P63" s="50">
        <f>G63/'Historical NAV'!$B148</f>
        <v>2.0955160296732621E-3</v>
      </c>
      <c r="Q63" s="50">
        <f>H63/'Historical NAV'!$B148</f>
        <v>1.5681716391877983E-3</v>
      </c>
    </row>
    <row r="64" spans="1:17" outlineLevel="1">
      <c r="A64" s="30">
        <f>'Historical NAV'!A149</f>
        <v>45499</v>
      </c>
      <c r="B64" s="54">
        <v>1354522.63</v>
      </c>
      <c r="C64" s="54">
        <v>29227.42</v>
      </c>
      <c r="D64" s="54">
        <v>201949.39</v>
      </c>
      <c r="E64" s="54">
        <v>72407.7</v>
      </c>
      <c r="F64" s="54">
        <v>307604.64</v>
      </c>
      <c r="G64" s="54">
        <v>64760.25</v>
      </c>
      <c r="H64" s="54">
        <v>38479.949999999997</v>
      </c>
      <c r="I64" s="54">
        <v>2068951.9799999997</v>
      </c>
      <c r="K64" s="49">
        <f>B64/'Historical NAV'!$B149</f>
        <v>2.3520479475684621E-2</v>
      </c>
      <c r="L64" s="49">
        <f>C64/'Historical NAV'!$B149</f>
        <v>5.0751675683499968E-4</v>
      </c>
      <c r="M64" s="49">
        <f>D64/'Historical NAV'!$B149</f>
        <v>3.5067309895162324E-3</v>
      </c>
      <c r="N64" s="49">
        <f>E64/'Historical NAV'!$B149</f>
        <v>1.2573166250692536E-3</v>
      </c>
      <c r="O64" s="49">
        <f>F64/'Historical NAV'!$B149</f>
        <v>5.341371536734944E-3</v>
      </c>
      <c r="P64" s="50">
        <f>G64/'Historical NAV'!$B149</f>
        <v>1.1245232063529312E-3</v>
      </c>
      <c r="Q64" s="50">
        <f>H64/'Historical NAV'!$B149</f>
        <v>6.6818143466556212E-4</v>
      </c>
    </row>
    <row r="65" spans="1:17" outlineLevel="1">
      <c r="A65" s="30">
        <f>'Historical NAV'!A150</f>
        <v>45502</v>
      </c>
      <c r="B65" s="54">
        <v>-302201.08</v>
      </c>
      <c r="C65" s="54">
        <v>297398.18</v>
      </c>
      <c r="D65" s="54">
        <v>-371644.21</v>
      </c>
      <c r="E65" s="54">
        <v>19921.18</v>
      </c>
      <c r="F65" s="54">
        <v>-64154.74</v>
      </c>
      <c r="G65" s="54">
        <v>-468.11999999999534</v>
      </c>
      <c r="H65" s="54">
        <v>66591.13</v>
      </c>
      <c r="I65" s="54">
        <v>-354557.66000000003</v>
      </c>
      <c r="K65" s="49">
        <f>B65/'Historical NAV'!$B150</f>
        <v>-5.293629710054636E-3</v>
      </c>
      <c r="L65" s="49">
        <f>C65/'Historical NAV'!$B150</f>
        <v>5.2094977336420382E-3</v>
      </c>
      <c r="M65" s="49">
        <f>D65/'Historical NAV'!$B150</f>
        <v>-6.5100589039118733E-3</v>
      </c>
      <c r="N65" s="49">
        <f>E65/'Historical NAV'!$B150</f>
        <v>3.4895755603304334E-4</v>
      </c>
      <c r="O65" s="49">
        <f>F65/'Historical NAV'!$B150</f>
        <v>-1.1237929318612314E-3</v>
      </c>
      <c r="P65" s="50">
        <f>G65/'Historical NAV'!$B150</f>
        <v>-8.2000168228080166E-6</v>
      </c>
      <c r="Q65" s="50">
        <f>H65/'Historical NAV'!$B150</f>
        <v>1.166470960971121E-3</v>
      </c>
    </row>
    <row r="66" spans="1:17" outlineLevel="1">
      <c r="A66" s="30">
        <f>'Historical NAV'!A151</f>
        <v>45503</v>
      </c>
      <c r="B66" s="54">
        <v>-530420.34</v>
      </c>
      <c r="C66" s="54">
        <v>-277334.39</v>
      </c>
      <c r="D66" s="54">
        <v>-1354623.5</v>
      </c>
      <c r="E66" s="54">
        <v>21589.52</v>
      </c>
      <c r="F66" s="54">
        <v>163519.92000000001</v>
      </c>
      <c r="G66" s="54">
        <v>-175465</v>
      </c>
      <c r="H66" s="54">
        <v>5932.33</v>
      </c>
      <c r="I66" s="54">
        <v>-2146801.46</v>
      </c>
      <c r="K66" s="49">
        <f>B66/'Historical NAV'!$B151</f>
        <v>-9.6664066913119528E-3</v>
      </c>
      <c r="L66" s="49">
        <f>C66/'Historical NAV'!$B151</f>
        <v>-5.0541557347271388E-3</v>
      </c>
      <c r="M66" s="49">
        <f>D66/'Historical NAV'!$B151</f>
        <v>-2.4686726124809651E-2</v>
      </c>
      <c r="N66" s="49">
        <f>E66/'Historical NAV'!$B151</f>
        <v>3.9344848764701073E-4</v>
      </c>
      <c r="O66" s="49">
        <f>F66/'Historical NAV'!$B151</f>
        <v>2.9799951654395367E-3</v>
      </c>
      <c r="P66" s="50">
        <f>G66/'Historical NAV'!$B151</f>
        <v>-3.1976828982294529E-3</v>
      </c>
      <c r="Q66" s="50">
        <f>H66/'Historical NAV'!$B151</f>
        <v>1.0811107735248357E-4</v>
      </c>
    </row>
    <row r="67" spans="1:17" s="4" customFormat="1" outlineLevel="1">
      <c r="A67" s="31">
        <f>'Historical NAV'!A152</f>
        <v>45504</v>
      </c>
      <c r="B67" s="56">
        <v>2049105.63</v>
      </c>
      <c r="C67" s="56">
        <v>237889.3</v>
      </c>
      <c r="D67" s="56">
        <v>2435149.2999999998</v>
      </c>
      <c r="E67" s="56">
        <v>102279.83</v>
      </c>
      <c r="F67" s="56">
        <v>519853.99</v>
      </c>
      <c r="G67" s="56">
        <v>337501.95</v>
      </c>
      <c r="H67" s="56">
        <v>171208.22</v>
      </c>
      <c r="I67" s="56">
        <v>5852988.2199999997</v>
      </c>
      <c r="K67" s="51">
        <f>B67/'Historical NAV'!$B152</f>
        <v>3.377607628424327E-2</v>
      </c>
      <c r="L67" s="51">
        <f>C67/'Historical NAV'!$B152</f>
        <v>3.9212069043045045E-3</v>
      </c>
      <c r="M67" s="51">
        <f>D67/'Historical NAV'!$B152</f>
        <v>4.0139359980344978E-2</v>
      </c>
      <c r="N67" s="51">
        <f>E67/'Historical NAV'!$B152</f>
        <v>1.6859117899253604E-3</v>
      </c>
      <c r="O67" s="51">
        <f>F67/'Historical NAV'!$B152</f>
        <v>8.5689228343529735E-3</v>
      </c>
      <c r="P67" s="52">
        <f>G67/'Historical NAV'!$B152</f>
        <v>5.5631546965594246E-3</v>
      </c>
      <c r="Q67" s="52">
        <f>H67/'Historical NAV'!$B152</f>
        <v>2.8220809188882587E-3</v>
      </c>
    </row>
    <row r="68" spans="1:17" outlineLevel="1">
      <c r="A68" s="30">
        <f>'Historical NAV'!A153</f>
        <v>45505</v>
      </c>
      <c r="B68" s="54">
        <v>-2866463.54</v>
      </c>
      <c r="C68" s="54">
        <v>29753.27</v>
      </c>
      <c r="D68" s="54">
        <v>-1512431</v>
      </c>
      <c r="E68" s="54">
        <v>-38964.42</v>
      </c>
      <c r="F68" s="54">
        <v>-428467.99</v>
      </c>
      <c r="G68" s="54">
        <v>180673.21</v>
      </c>
      <c r="H68" s="54">
        <v>-77397.23000000001</v>
      </c>
      <c r="I68" s="54">
        <v>-4713297.7</v>
      </c>
      <c r="K68" s="49">
        <f>B68/'Historical NAV'!$B153</f>
        <v>-5.1201248868624899E-2</v>
      </c>
      <c r="L68" s="49">
        <f>C68/'Historical NAV'!$B153</f>
        <v>5.3145786111250903E-4</v>
      </c>
      <c r="M68" s="49">
        <f>D68/'Historical NAV'!$B153</f>
        <v>-2.7015294263126481E-2</v>
      </c>
      <c r="N68" s="49">
        <f>E68/'Historical NAV'!$B153</f>
        <v>-6.9598895559007357E-4</v>
      </c>
      <c r="O68" s="49">
        <f>F68/'Historical NAV'!$B153</f>
        <v>-7.653366555023227E-3</v>
      </c>
      <c r="P68" s="50">
        <f>G68/'Historical NAV'!$B153</f>
        <v>3.227214949715819E-3</v>
      </c>
      <c r="Q68" s="50">
        <f>H68/'Historical NAV'!$B153</f>
        <v>-1.3824822048747222E-3</v>
      </c>
    </row>
    <row r="69" spans="1:17" outlineLevel="1">
      <c r="A69" s="30">
        <f>'Historical NAV'!A154</f>
        <v>45506</v>
      </c>
      <c r="B69" s="54">
        <v>-2717185.6</v>
      </c>
      <c r="C69" s="54">
        <v>-334600.58</v>
      </c>
      <c r="D69" s="54">
        <v>-812418.47</v>
      </c>
      <c r="E69" s="54">
        <v>65754.13</v>
      </c>
      <c r="F69" s="54">
        <v>-268584.15999999997</v>
      </c>
      <c r="G69" s="54">
        <v>941518.65</v>
      </c>
      <c r="H69" s="54">
        <v>-54915.51</v>
      </c>
      <c r="I69" s="54">
        <v>-3180431.5400000005</v>
      </c>
      <c r="K69" s="49">
        <f>B69/'Historical NAV'!$B154</f>
        <v>-5.1477270101726778E-2</v>
      </c>
      <c r="L69" s="49">
        <f>C69/'Historical NAV'!$B154</f>
        <v>-6.3390312508849007E-3</v>
      </c>
      <c r="M69" s="49">
        <f>D69/'Historical NAV'!$B154</f>
        <v>-1.5391324396766128E-2</v>
      </c>
      <c r="N69" s="49">
        <f>E69/'Historical NAV'!$B154</f>
        <v>1.2457165643429201E-3</v>
      </c>
      <c r="O69" s="49">
        <f>F69/'Historical NAV'!$B154</f>
        <v>-5.0883455842565192E-3</v>
      </c>
      <c r="P69" s="50">
        <f>G69/'Historical NAV'!$B154</f>
        <v>1.7837136282432515E-2</v>
      </c>
      <c r="Q69" s="50">
        <f>H69/'Historical NAV'!$B154</f>
        <v>-1.040378154898244E-3</v>
      </c>
    </row>
    <row r="70" spans="1:17" outlineLevel="1">
      <c r="A70" s="30">
        <f>'Historical NAV'!A155</f>
        <v>45509</v>
      </c>
      <c r="B70" s="54">
        <v>-2681747.31</v>
      </c>
      <c r="C70" s="54">
        <v>-538666.93999999994</v>
      </c>
      <c r="D70" s="54">
        <v>-1093972.5</v>
      </c>
      <c r="E70" s="54">
        <v>-69279.19</v>
      </c>
      <c r="F70" s="54">
        <v>-345388.99</v>
      </c>
      <c r="G70" s="54">
        <v>-555138.85</v>
      </c>
      <c r="H70" s="54">
        <v>-62520.63</v>
      </c>
      <c r="I70" s="54">
        <v>-5346714.41</v>
      </c>
      <c r="K70" s="49">
        <f>B70/'Historical NAV'!$B155</f>
        <v>-5.6611792126051816E-2</v>
      </c>
      <c r="L70" s="49">
        <f>C70/'Historical NAV'!$B155</f>
        <v>-1.1371280477748078E-2</v>
      </c>
      <c r="M70" s="49">
        <f>D70/'Historical NAV'!$B155</f>
        <v>-2.3093802883917956E-2</v>
      </c>
      <c r="N70" s="49">
        <f>E70/'Historical NAV'!$B155</f>
        <v>-1.4624864499039052E-3</v>
      </c>
      <c r="O70" s="49">
        <f>F70/'Historical NAV'!$B155</f>
        <v>-7.2911752839632709E-3</v>
      </c>
      <c r="P70" s="50">
        <f>G70/'Historical NAV'!$B155</f>
        <v>-1.1719003151454809E-2</v>
      </c>
      <c r="Q70" s="50">
        <f>H70/'Historical NAV'!$B155</f>
        <v>-1.3198129801236936E-3</v>
      </c>
    </row>
    <row r="71" spans="1:17" outlineLevel="1">
      <c r="A71" s="30">
        <f>'Historical NAV'!A156</f>
        <v>45510</v>
      </c>
      <c r="B71" s="54">
        <v>819532.69</v>
      </c>
      <c r="C71" s="54">
        <v>-120457.14</v>
      </c>
      <c r="D71" s="54">
        <v>993604.42999999993</v>
      </c>
      <c r="E71" s="54">
        <v>-57480.539999999994</v>
      </c>
      <c r="F71" s="54">
        <v>-158590.81</v>
      </c>
      <c r="G71" s="54">
        <v>-222470</v>
      </c>
      <c r="H71" s="54">
        <v>179060.06</v>
      </c>
      <c r="I71" s="54">
        <v>1433198.69</v>
      </c>
      <c r="K71" s="49">
        <f>B71/'Historical NAV'!$B156</f>
        <v>1.6808703305873564E-2</v>
      </c>
      <c r="L71" s="49">
        <f>C71/'Historical NAV'!$B156</f>
        <v>-2.4705888514759242E-3</v>
      </c>
      <c r="M71" s="49">
        <f>D71/'Historical NAV'!$B156</f>
        <v>2.0378933349530715E-2</v>
      </c>
      <c r="N71" s="49">
        <f>E71/'Historical NAV'!$B156</f>
        <v>-1.1789320359159774E-3</v>
      </c>
      <c r="O71" s="49">
        <f>F71/'Historical NAV'!$B156</f>
        <v>-3.2527145101779484E-3</v>
      </c>
      <c r="P71" s="50">
        <f>G71/'Historical NAV'!$B156</f>
        <v>-4.562883543373592E-3</v>
      </c>
      <c r="Q71" s="50">
        <f>H71/'Historical NAV'!$B156</f>
        <v>3.672541021483742E-3</v>
      </c>
    </row>
    <row r="72" spans="1:17" outlineLevel="1">
      <c r="A72" s="30">
        <f>'Historical NAV'!A157</f>
        <v>45511</v>
      </c>
      <c r="B72" s="54">
        <v>-741416.51</v>
      </c>
      <c r="C72" s="54">
        <v>282372.62</v>
      </c>
      <c r="D72" s="54">
        <v>-801311.13</v>
      </c>
      <c r="E72" s="54">
        <v>-46727.43</v>
      </c>
      <c r="F72" s="54">
        <v>12321.28</v>
      </c>
      <c r="G72" s="54">
        <v>-81949.149999999994</v>
      </c>
      <c r="H72" s="54">
        <v>-43054.48</v>
      </c>
      <c r="I72" s="54">
        <v>-1419764.7999999998</v>
      </c>
      <c r="K72" s="49">
        <f>B72/'Historical NAV'!$B157</f>
        <v>-1.5670684161782612E-2</v>
      </c>
      <c r="L72" s="49">
        <f>C72/'Historical NAV'!$B157</f>
        <v>5.9682676124315874E-3</v>
      </c>
      <c r="M72" s="49">
        <f>D72/'Historical NAV'!$B157</f>
        <v>-1.693662531678871E-2</v>
      </c>
      <c r="N72" s="49">
        <f>E72/'Historical NAV'!$B157</f>
        <v>-9.8763756585593934E-4</v>
      </c>
      <c r="O72" s="49">
        <f>F72/'Historical NAV'!$B157</f>
        <v>2.604243158125638E-4</v>
      </c>
      <c r="P72" s="50">
        <f>G72/'Historical NAV'!$B157</f>
        <v>-1.7320888187080533E-3</v>
      </c>
      <c r="Q72" s="50">
        <f>H72/'Historical NAV'!$B157</f>
        <v>-9.1000557544879373E-4</v>
      </c>
    </row>
    <row r="73" spans="1:17" outlineLevel="1">
      <c r="A73" s="30">
        <f>'Historical NAV'!A158</f>
        <v>45512</v>
      </c>
      <c r="B73" s="54">
        <v>2494570.75</v>
      </c>
      <c r="C73" s="54">
        <v>111792.2</v>
      </c>
      <c r="D73" s="54">
        <v>1452676.5</v>
      </c>
      <c r="E73" s="54">
        <v>14118.44</v>
      </c>
      <c r="F73" s="54">
        <v>286824.89</v>
      </c>
      <c r="G73" s="54">
        <v>12563.74</v>
      </c>
      <c r="H73" s="54">
        <v>96830.97</v>
      </c>
      <c r="I73" s="54">
        <v>4469377.49</v>
      </c>
      <c r="K73" s="49">
        <f>B73/'Historical NAV'!$B158</f>
        <v>4.8192725527771318E-2</v>
      </c>
      <c r="L73" s="49">
        <f>C73/'Historical NAV'!$B158</f>
        <v>2.1597185851496559E-3</v>
      </c>
      <c r="M73" s="49">
        <f>D73/'Historical NAV'!$B158</f>
        <v>2.8064323228813408E-2</v>
      </c>
      <c r="N73" s="49">
        <f>E73/'Historical NAV'!$B158</f>
        <v>2.7275478308254341E-4</v>
      </c>
      <c r="O73" s="49">
        <f>F73/'Historical NAV'!$B158</f>
        <v>5.5411830665869867E-3</v>
      </c>
      <c r="P73" s="50">
        <f>G73/'Historical NAV'!$B158</f>
        <v>2.4271946322720314E-4</v>
      </c>
      <c r="Q73" s="50">
        <f>H73/'Historical NAV'!$B158</f>
        <v>1.8706819038096468E-3</v>
      </c>
    </row>
    <row r="74" spans="1:17" outlineLevel="1">
      <c r="A74" s="30">
        <f>'Historical NAV'!A159</f>
        <v>45513</v>
      </c>
      <c r="B74" s="54">
        <v>254023.54</v>
      </c>
      <c r="C74" s="54">
        <v>162412.5</v>
      </c>
      <c r="D74" s="54">
        <v>136041.5</v>
      </c>
      <c r="E74" s="54">
        <v>75653.37</v>
      </c>
      <c r="F74" s="54">
        <v>117610.09</v>
      </c>
      <c r="G74" s="54">
        <v>1350</v>
      </c>
      <c r="H74" s="54">
        <v>32782.22</v>
      </c>
      <c r="I74" s="54">
        <v>779873.22</v>
      </c>
      <c r="K74" s="49">
        <f>B74/'Historical NAV'!$B159</f>
        <v>4.8365859514854408E-3</v>
      </c>
      <c r="L74" s="49">
        <f>C74/'Historical NAV'!$B159</f>
        <v>3.0923197741659263E-3</v>
      </c>
      <c r="M74" s="49">
        <f>D74/'Historical NAV'!$B159</f>
        <v>2.5902182440218201E-3</v>
      </c>
      <c r="N74" s="49">
        <f>E74/'Historical NAV'!$B159</f>
        <v>1.4404335382639344E-3</v>
      </c>
      <c r="O74" s="49">
        <f>F74/'Historical NAV'!$B159</f>
        <v>2.2392858120430033E-3</v>
      </c>
      <c r="P74" s="50">
        <f>G74/'Historical NAV'!$B159</f>
        <v>2.570388175247595E-5</v>
      </c>
      <c r="Q74" s="50">
        <f>H74/'Historical NAV'!$B159</f>
        <v>6.2417059738048314E-4</v>
      </c>
    </row>
    <row r="75" spans="1:17" outlineLevel="1">
      <c r="A75" s="30">
        <f>'Historical NAV'!A160</f>
        <v>45516</v>
      </c>
      <c r="B75" s="54">
        <v>36284.639999999999</v>
      </c>
      <c r="C75" s="54">
        <v>-20999.51</v>
      </c>
      <c r="D75" s="54">
        <v>639924.47999999998</v>
      </c>
      <c r="E75" s="54">
        <v>23748.31</v>
      </c>
      <c r="F75" s="54">
        <v>235321.23</v>
      </c>
      <c r="G75" s="54">
        <v>-9675</v>
      </c>
      <c r="H75" s="54">
        <v>33696.199999999997</v>
      </c>
      <c r="I75" s="54">
        <v>938300.35</v>
      </c>
      <c r="K75" s="49">
        <f>B75/'Historical NAV'!$B160</f>
        <v>6.7948484400150535E-4</v>
      </c>
      <c r="L75" s="49">
        <f>C75/'Historical NAV'!$B160</f>
        <v>-3.932476325094599E-4</v>
      </c>
      <c r="M75" s="49">
        <f>D75/'Historical NAV'!$B160</f>
        <v>1.1983555175565871E-2</v>
      </c>
      <c r="N75" s="49">
        <f>E75/'Historical NAV'!$B160</f>
        <v>4.4472307609085801E-4</v>
      </c>
      <c r="O75" s="49">
        <f>F75/'Historical NAV'!$B160</f>
        <v>4.4067464705945091E-3</v>
      </c>
      <c r="P75" s="50">
        <f>G75/'Historical NAV'!$B160</f>
        <v>-1.8117902963112116E-4</v>
      </c>
      <c r="Q75" s="50">
        <f>H75/'Historical NAV'!$B160</f>
        <v>6.3101238431588469E-4</v>
      </c>
    </row>
    <row r="76" spans="1:17" outlineLevel="1">
      <c r="A76" s="30">
        <f>'Historical NAV'!A161</f>
        <v>45517</v>
      </c>
      <c r="B76" s="54">
        <v>1411495.67</v>
      </c>
      <c r="C76" s="54">
        <v>144397.43</v>
      </c>
      <c r="D76" s="54">
        <v>1280664.5</v>
      </c>
      <c r="E76" s="54">
        <v>253888.39</v>
      </c>
      <c r="F76" s="54">
        <v>-13001.43</v>
      </c>
      <c r="G76" s="54">
        <v>19500</v>
      </c>
      <c r="H76" s="54">
        <v>67528.36</v>
      </c>
      <c r="I76" s="54">
        <v>3164472.9199999995</v>
      </c>
      <c r="K76" s="49">
        <f>B76/'Historical NAV'!$B161</f>
        <v>2.4962495166130347E-2</v>
      </c>
      <c r="L76" s="49">
        <f>C76/'Historical NAV'!$B161</f>
        <v>2.5536884207208693E-3</v>
      </c>
      <c r="M76" s="49">
        <f>D76/'Historical NAV'!$B161</f>
        <v>2.2648727920422693E-2</v>
      </c>
      <c r="N76" s="49">
        <f>E76/'Historical NAV'!$B161</f>
        <v>4.4900511158575615E-3</v>
      </c>
      <c r="O76" s="49">
        <f>F76/'Historical NAV'!$B161</f>
        <v>-2.2993207873445485E-4</v>
      </c>
      <c r="P76" s="50">
        <f>G76/'Historical NAV'!$B161</f>
        <v>3.4486018348149931E-4</v>
      </c>
      <c r="Q76" s="50">
        <f>H76/'Historical NAV'!$B161</f>
        <v>1.194248339477166E-3</v>
      </c>
    </row>
    <row r="77" spans="1:17" outlineLevel="1">
      <c r="A77" s="30">
        <f>'Historical NAV'!A162</f>
        <v>45518</v>
      </c>
      <c r="B77" s="54">
        <v>151595.46</v>
      </c>
      <c r="C77" s="54">
        <v>-7803.6600000000026</v>
      </c>
      <c r="D77" s="54">
        <v>155845.5</v>
      </c>
      <c r="E77" s="54">
        <v>-11950.99</v>
      </c>
      <c r="F77" s="54">
        <v>-143661.4</v>
      </c>
      <c r="G77" s="54">
        <v>-2375</v>
      </c>
      <c r="H77" s="54">
        <v>27355.55</v>
      </c>
      <c r="I77" s="54">
        <v>169005.46</v>
      </c>
      <c r="K77" s="49">
        <f>B77/'Historical NAV'!$B162</f>
        <v>2.6740167514645642E-3</v>
      </c>
      <c r="L77" s="49">
        <f>C77/'Historical NAV'!$B162</f>
        <v>-1.3765001644992515E-4</v>
      </c>
      <c r="M77" s="49">
        <f>D77/'Historical NAV'!$B162</f>
        <v>2.748983892000267E-3</v>
      </c>
      <c r="N77" s="49">
        <f>E77/'Historical NAV'!$B162</f>
        <v>-2.1080543874193525E-4</v>
      </c>
      <c r="O77" s="49">
        <f>F77/'Historical NAV'!$B162</f>
        <v>-2.5340665883981706E-3</v>
      </c>
      <c r="P77" s="50">
        <f>G77/'Historical NAV'!$B162</f>
        <v>-4.1893007776936993E-5</v>
      </c>
      <c r="Q77" s="50">
        <f>H77/'Historical NAV'!$B162</f>
        <v>4.8252895532311101E-4</v>
      </c>
    </row>
    <row r="78" spans="1:17" outlineLevel="1">
      <c r="A78" s="30">
        <f>'Historical NAV'!A163</f>
        <v>45519</v>
      </c>
      <c r="B78" s="54">
        <v>1851001.26</v>
      </c>
      <c r="C78" s="54">
        <v>33598.43</v>
      </c>
      <c r="D78" s="54">
        <v>934262.5</v>
      </c>
      <c r="E78" s="54">
        <v>173050.31</v>
      </c>
      <c r="F78" s="54">
        <v>54425.83</v>
      </c>
      <c r="G78" s="54">
        <v>37089.1</v>
      </c>
      <c r="H78" s="54">
        <v>50228.09</v>
      </c>
      <c r="I78" s="54">
        <v>3133655.52</v>
      </c>
      <c r="K78" s="49">
        <f>B78/'Historical NAV'!$B163</f>
        <v>3.0950342175417964E-2</v>
      </c>
      <c r="L78" s="49">
        <f>C78/'Historical NAV'!$B163</f>
        <v>5.617948120990627E-4</v>
      </c>
      <c r="M78" s="49">
        <f>D78/'Historical NAV'!$B163</f>
        <v>1.5621677133089269E-2</v>
      </c>
      <c r="N78" s="49">
        <f>E78/'Historical NAV'!$B163</f>
        <v>2.8935508709822021E-3</v>
      </c>
      <c r="O78" s="49">
        <f>F78/'Historical NAV'!$B163</f>
        <v>9.10046955711488E-4</v>
      </c>
      <c r="P78" s="50">
        <f>G78/'Historical NAV'!$B163</f>
        <v>6.2016183391376751E-4</v>
      </c>
      <c r="Q78" s="50">
        <f>H78/'Historical NAV'!$B163</f>
        <v>8.3985711188424E-4</v>
      </c>
    </row>
    <row r="79" spans="1:17" outlineLevel="1">
      <c r="A79" s="30">
        <f>'Historical NAV'!A164</f>
        <v>45520</v>
      </c>
      <c r="B79" s="54">
        <v>210740.58</v>
      </c>
      <c r="C79" s="54">
        <v>330988.40000000002</v>
      </c>
      <c r="D79" s="54">
        <v>277651</v>
      </c>
      <c r="E79" s="54">
        <v>61780.74</v>
      </c>
      <c r="F79" s="54">
        <v>419292.62</v>
      </c>
      <c r="G79" s="54">
        <v>15038.2</v>
      </c>
      <c r="H79" s="54">
        <v>35426.46</v>
      </c>
      <c r="I79" s="54">
        <v>1350917.9999999998</v>
      </c>
      <c r="K79" s="49">
        <f>B79/'Historical NAV'!$B164</f>
        <v>3.4470495265774732E-3</v>
      </c>
      <c r="L79" s="49">
        <f>C79/'Historical NAV'!$B164</f>
        <v>5.4139236378804474E-3</v>
      </c>
      <c r="M79" s="49">
        <f>D79/'Historical NAV'!$B164</f>
        <v>4.5414924268679631E-3</v>
      </c>
      <c r="N79" s="49">
        <f>E79/'Historical NAV'!$B164</f>
        <v>1.0105375555510285E-3</v>
      </c>
      <c r="O79" s="49">
        <f>F79/'Historical NAV'!$B164</f>
        <v>6.8583014589237079E-3</v>
      </c>
      <c r="P79" s="50">
        <f>G79/'Historical NAV'!$B164</f>
        <v>2.4597740117530931E-4</v>
      </c>
      <c r="Q79" s="50">
        <f>H79/'Historical NAV'!$B164</f>
        <v>5.7946486704798757E-4</v>
      </c>
    </row>
    <row r="80" spans="1:17" outlineLevel="1">
      <c r="A80" s="30">
        <f>'Historical NAV'!A165</f>
        <v>45523</v>
      </c>
      <c r="B80" s="54">
        <v>-715644.52</v>
      </c>
      <c r="C80" s="54">
        <v>-188608.65</v>
      </c>
      <c r="D80" s="54">
        <v>-576625.5</v>
      </c>
      <c r="E80" s="54">
        <v>44933.16</v>
      </c>
      <c r="F80" s="54">
        <v>30412.63</v>
      </c>
      <c r="G80" s="54">
        <v>-5150</v>
      </c>
      <c r="H80" s="54">
        <v>16019.91</v>
      </c>
      <c r="I80" s="54">
        <v>-1394662.9700000002</v>
      </c>
      <c r="K80" s="49">
        <f>B80/'Historical NAV'!$B165</f>
        <v>-1.1323727926058909E-2</v>
      </c>
      <c r="L80" s="49">
        <f>C80/'Historical NAV'!$B165</f>
        <v>-2.9843769880348843E-3</v>
      </c>
      <c r="M80" s="49">
        <f>D80/'Historical NAV'!$B165</f>
        <v>-9.1240135217239993E-3</v>
      </c>
      <c r="N80" s="49">
        <f>E80/'Historical NAV'!$B165</f>
        <v>7.1098270786461575E-4</v>
      </c>
      <c r="O80" s="49">
        <f>F80/'Historical NAV'!$B165</f>
        <v>4.8122264338151707E-4</v>
      </c>
      <c r="P80" s="50">
        <f>G80/'Historical NAV'!$B165</f>
        <v>-8.1489059427442248E-5</v>
      </c>
      <c r="Q80" s="50">
        <f>H80/'Historical NAV'!$B165</f>
        <v>2.5348493165286916E-4</v>
      </c>
    </row>
    <row r="81" spans="1:17" outlineLevel="1">
      <c r="A81" s="30">
        <f>'Historical NAV'!A166</f>
        <v>45524</v>
      </c>
      <c r="B81" s="54">
        <v>644522.77</v>
      </c>
      <c r="C81" s="54">
        <v>-22274.78</v>
      </c>
      <c r="D81" s="54">
        <v>183320</v>
      </c>
      <c r="E81" s="54">
        <v>25223.040000000001</v>
      </c>
      <c r="F81" s="54">
        <v>8651.73</v>
      </c>
      <c r="G81" s="54">
        <v>21450</v>
      </c>
      <c r="H81" s="54">
        <v>30346.93</v>
      </c>
      <c r="I81" s="54">
        <v>891239.69000000006</v>
      </c>
      <c r="K81" s="49">
        <f>B81/'Historical NAV'!$B166</f>
        <v>1.0432917966484719E-2</v>
      </c>
      <c r="L81" s="49">
        <f>C81/'Historical NAV'!$B166</f>
        <v>-3.6056282768953912E-4</v>
      </c>
      <c r="M81" s="49">
        <f>D81/'Historical NAV'!$B166</f>
        <v>2.9674087722548243E-3</v>
      </c>
      <c r="N81" s="49">
        <f>E81/'Historical NAV'!$B166</f>
        <v>4.0828643988072402E-4</v>
      </c>
      <c r="O81" s="49">
        <f>F81/'Historical NAV'!$B166</f>
        <v>1.4004592787028271E-4</v>
      </c>
      <c r="P81" s="50">
        <f>G81/'Historical NAV'!$B166</f>
        <v>3.4721207814131564E-4</v>
      </c>
      <c r="Q81" s="50">
        <f>H81/'Historical NAV'!$B166</f>
        <v>4.9122706902140025E-4</v>
      </c>
    </row>
    <row r="82" spans="1:17" outlineLevel="1">
      <c r="A82" s="30">
        <f>'Historical NAV'!A167</f>
        <v>45525</v>
      </c>
      <c r="B82" s="54">
        <v>1084410.94</v>
      </c>
      <c r="C82" s="54">
        <v>55147.7</v>
      </c>
      <c r="D82" s="54">
        <v>879480.5</v>
      </c>
      <c r="E82" s="54">
        <v>51727.11</v>
      </c>
      <c r="F82" s="54">
        <v>46362.710000000006</v>
      </c>
      <c r="G82" s="54">
        <v>2300</v>
      </c>
      <c r="H82" s="54">
        <v>1986.920000000001</v>
      </c>
      <c r="I82" s="54">
        <v>2121415.88</v>
      </c>
      <c r="K82" s="49">
        <f>B82/'Historical NAV'!$B167</f>
        <v>1.7306700655675321E-2</v>
      </c>
      <c r="L82" s="49">
        <f>C82/'Historical NAV'!$B167</f>
        <v>8.8013196892774417E-4</v>
      </c>
      <c r="M82" s="49">
        <f>D82/'Historical NAV'!$B167</f>
        <v>1.4036104934540461E-2</v>
      </c>
      <c r="N82" s="49">
        <f>E82/'Historical NAV'!$B167</f>
        <v>8.2554092321605454E-4</v>
      </c>
      <c r="O82" s="49">
        <f>F82/'Historical NAV'!$B167</f>
        <v>7.3992756247542554E-4</v>
      </c>
      <c r="P82" s="50">
        <f>G82/'Historical NAV'!$B167</f>
        <v>3.670694387134571E-5</v>
      </c>
      <c r="Q82" s="50">
        <f>H82/'Historical NAV'!$B167</f>
        <v>3.1710330833414889E-5</v>
      </c>
    </row>
    <row r="83" spans="1:17" outlineLevel="1">
      <c r="A83" s="30">
        <f>'Historical NAV'!A168</f>
        <v>45526</v>
      </c>
      <c r="B83" s="54">
        <v>-1061671.53</v>
      </c>
      <c r="C83" s="54">
        <v>81860.7</v>
      </c>
      <c r="D83" s="54">
        <v>-960480</v>
      </c>
      <c r="E83" s="54">
        <v>-74029.42</v>
      </c>
      <c r="F83" s="54">
        <v>-191251.66</v>
      </c>
      <c r="G83" s="54">
        <v>-33511.800000000003</v>
      </c>
      <c r="H83" s="54">
        <v>-135759.04000000001</v>
      </c>
      <c r="I83" s="54">
        <v>-2374842.75</v>
      </c>
      <c r="K83" s="49">
        <f>B83/'Historical NAV'!$B168</f>
        <v>-1.7617522635070024E-2</v>
      </c>
      <c r="L83" s="49">
        <f>C83/'Historical NAV'!$B168</f>
        <v>1.358407656624904E-3</v>
      </c>
      <c r="M83" s="49">
        <f>D83/'Historical NAV'!$B168</f>
        <v>-1.5938336540428897E-2</v>
      </c>
      <c r="N83" s="49">
        <f>E83/'Historical NAV'!$B168</f>
        <v>-1.2284543247675723E-3</v>
      </c>
      <c r="O83" s="49">
        <f>F83/'Historical NAV'!$B168</f>
        <v>-3.1736562145965393E-3</v>
      </c>
      <c r="P83" s="50">
        <f>G83/'Historical NAV'!$B168</f>
        <v>-5.560993945480855E-4</v>
      </c>
      <c r="Q83" s="50">
        <f>H83/'Historical NAV'!$B168</f>
        <v>-2.2528040853797564E-3</v>
      </c>
    </row>
    <row r="84" spans="1:17" outlineLevel="1">
      <c r="A84" s="30">
        <f>'Historical NAV'!A169</f>
        <v>45527</v>
      </c>
      <c r="B84" s="54">
        <v>1534219.32</v>
      </c>
      <c r="C84" s="54">
        <v>67646.069999999992</v>
      </c>
      <c r="D84" s="54">
        <v>1081639</v>
      </c>
      <c r="E84" s="54">
        <v>114289.74</v>
      </c>
      <c r="F84" s="54">
        <v>238514.86</v>
      </c>
      <c r="G84" s="54">
        <v>217050</v>
      </c>
      <c r="H84" s="54">
        <v>10265.52</v>
      </c>
      <c r="I84" s="54">
        <v>3263624.5100000002</v>
      </c>
      <c r="K84" s="49">
        <f>B84/'Historical NAV'!$B169</f>
        <v>2.415889292229971E-2</v>
      </c>
      <c r="L84" s="49">
        <f>C84/'Historical NAV'!$B169</f>
        <v>1.0652024390778697E-3</v>
      </c>
      <c r="M84" s="49">
        <f>D84/'Historical NAV'!$B169</f>
        <v>1.703224593833386E-2</v>
      </c>
      <c r="N84" s="49">
        <f>E84/'Historical NAV'!$B169</f>
        <v>1.7996863647744144E-3</v>
      </c>
      <c r="O84" s="49">
        <f>F84/'Historical NAV'!$B169</f>
        <v>3.7558221878716178E-3</v>
      </c>
      <c r="P84" s="50">
        <f>G84/'Historical NAV'!$B169</f>
        <v>3.4178214551392511E-3</v>
      </c>
      <c r="Q84" s="50">
        <f>H84/'Historical NAV'!$B169</f>
        <v>1.6164807419562812E-4</v>
      </c>
    </row>
    <row r="85" spans="1:17" outlineLevel="1">
      <c r="A85" s="30">
        <f>'Historical NAV'!A170</f>
        <v>45530</v>
      </c>
      <c r="B85" s="54">
        <v>-584710.52</v>
      </c>
      <c r="C85" s="54">
        <v>163630.45000000001</v>
      </c>
      <c r="D85" s="54">
        <v>-666074.5</v>
      </c>
      <c r="E85" s="54">
        <v>-20738.23</v>
      </c>
      <c r="F85" s="54">
        <v>91576.51999999999</v>
      </c>
      <c r="G85" s="54">
        <v>-120275</v>
      </c>
      <c r="H85" s="54">
        <v>75453.03</v>
      </c>
      <c r="I85" s="54">
        <v>-1061138.25</v>
      </c>
      <c r="K85" s="49">
        <f>B85/'Historical NAV'!$B170</f>
        <v>-9.3729394302927236E-3</v>
      </c>
      <c r="L85" s="49">
        <f>C85/'Historical NAV'!$B170</f>
        <v>2.6230044515045529E-3</v>
      </c>
      <c r="M85" s="49">
        <f>D85/'Historical NAV'!$B170</f>
        <v>-1.0677208175701218E-2</v>
      </c>
      <c r="N85" s="49">
        <f>E85/'Historical NAV'!$B170</f>
        <v>-3.3243488364375495E-4</v>
      </c>
      <c r="O85" s="49">
        <f>F85/'Historical NAV'!$B170</f>
        <v>1.4679762820018871E-3</v>
      </c>
      <c r="P85" s="50">
        <f>G85/'Historical NAV'!$B170</f>
        <v>-1.9280143787706388E-3</v>
      </c>
      <c r="Q85" s="50">
        <f>H85/'Historical NAV'!$B170</f>
        <v>1.2095159157082718E-3</v>
      </c>
    </row>
    <row r="86" spans="1:17" outlineLevel="1">
      <c r="A86" s="30">
        <f>'Historical NAV'!A171</f>
        <v>45531</v>
      </c>
      <c r="B86" s="54">
        <v>161193.19</v>
      </c>
      <c r="C86" s="54">
        <v>254132.26</v>
      </c>
      <c r="D86" s="54">
        <v>354095.48</v>
      </c>
      <c r="E86" s="54">
        <v>-6292.72</v>
      </c>
      <c r="F86" s="54">
        <v>-1136.110000000001</v>
      </c>
      <c r="G86" s="54">
        <v>46125</v>
      </c>
      <c r="H86" s="54">
        <v>21139.45</v>
      </c>
      <c r="I86" s="54">
        <v>829256.54999999993</v>
      </c>
      <c r="K86" s="49">
        <f>B86/'Historical NAV'!$B171</f>
        <v>2.5509132081665106E-3</v>
      </c>
      <c r="L86" s="49">
        <f>C86/'Historical NAV'!$B171</f>
        <v>4.021691850972153E-3</v>
      </c>
      <c r="M86" s="49">
        <f>D86/'Historical NAV'!$B171</f>
        <v>5.6036290173552645E-3</v>
      </c>
      <c r="N86" s="49">
        <f>E86/'Historical NAV'!$B171</f>
        <v>-9.9583503268925732E-5</v>
      </c>
      <c r="O86" s="49">
        <f>F86/'Historical NAV'!$B171</f>
        <v>-1.7979159075703244E-5</v>
      </c>
      <c r="P86" s="50">
        <f>G86/'Historical NAV'!$B171</f>
        <v>7.2993698881869829E-4</v>
      </c>
      <c r="Q86" s="50">
        <f>H86/'Historical NAV'!$B171</f>
        <v>3.3453585860777088E-4</v>
      </c>
    </row>
    <row r="87" spans="1:17" outlineLevel="1">
      <c r="A87" s="30">
        <f>'Historical NAV'!A172</f>
        <v>45532</v>
      </c>
      <c r="B87" s="54">
        <v>-718551.13</v>
      </c>
      <c r="C87" s="54">
        <v>-163582.35</v>
      </c>
      <c r="D87" s="54">
        <v>-497055.5</v>
      </c>
      <c r="E87" s="54">
        <v>-21661.54</v>
      </c>
      <c r="F87" s="54">
        <v>-190061.43</v>
      </c>
      <c r="G87" s="54">
        <v>-181360</v>
      </c>
      <c r="H87" s="54">
        <v>3352.39</v>
      </c>
      <c r="I87" s="54">
        <v>-1768919.56</v>
      </c>
      <c r="K87" s="49">
        <f>B87/'Historical NAV'!$B172</f>
        <v>-1.1704972578521588E-2</v>
      </c>
      <c r="L87" s="49">
        <f>C87/'Historical NAV'!$B172</f>
        <v>-2.6647051840000876E-3</v>
      </c>
      <c r="M87" s="49">
        <f>D87/'Historical NAV'!$B172</f>
        <v>-8.0968782242445813E-3</v>
      </c>
      <c r="N87" s="49">
        <f>E87/'Historical NAV'!$B172</f>
        <v>-3.528596937959704E-4</v>
      </c>
      <c r="O87" s="49">
        <f>F87/'Historical NAV'!$B172</f>
        <v>-3.096041093672207E-3</v>
      </c>
      <c r="P87" s="50">
        <f>G87/'Historical NAV'!$B172</f>
        <v>-2.9542975276382558E-3</v>
      </c>
      <c r="Q87" s="50">
        <f>H87/'Historical NAV'!$B172</f>
        <v>5.4609381829947135E-5</v>
      </c>
    </row>
    <row r="88" spans="1:17" outlineLevel="1">
      <c r="A88" s="30">
        <f>'Historical NAV'!A173</f>
        <v>45533</v>
      </c>
      <c r="B88" s="54">
        <v>52943.56</v>
      </c>
      <c r="C88" s="54">
        <v>-37811.879999999997</v>
      </c>
      <c r="D88" s="54">
        <v>-1101245.5</v>
      </c>
      <c r="E88" s="54">
        <v>-10238.39</v>
      </c>
      <c r="F88" s="54">
        <v>114184.63</v>
      </c>
      <c r="G88" s="54">
        <v>-123025</v>
      </c>
      <c r="H88" s="54">
        <v>-908.28000000000247</v>
      </c>
      <c r="I88" s="54">
        <v>-1106100.8600000001</v>
      </c>
      <c r="K88" s="49">
        <f>B88/'Historical NAV'!$B173</f>
        <v>8.7852909898276466E-4</v>
      </c>
      <c r="L88" s="49">
        <f>C88/'Historical NAV'!$B173</f>
        <v>-6.2743866992027769E-4</v>
      </c>
      <c r="M88" s="49">
        <f>D88/'Historical NAV'!$B173</f>
        <v>-1.8273728039327621E-2</v>
      </c>
      <c r="N88" s="49">
        <f>E88/'Historical NAV'!$B173</f>
        <v>-1.6989268461988858E-4</v>
      </c>
      <c r="O88" s="49">
        <f>F88/'Historical NAV'!$B173</f>
        <v>1.8947445187210751E-3</v>
      </c>
      <c r="P88" s="50">
        <f>G88/'Historical NAV'!$B173</f>
        <v>-2.0414388908179698E-3</v>
      </c>
      <c r="Q88" s="50">
        <f>H88/'Historical NAV'!$B173</f>
        <v>-1.5071718071547658E-5</v>
      </c>
    </row>
    <row r="89" spans="1:17" s="4" customFormat="1" outlineLevel="1">
      <c r="A89" s="31">
        <f>'Historical NAV'!A174</f>
        <v>45534</v>
      </c>
      <c r="B89" s="56">
        <v>1022491.95</v>
      </c>
      <c r="C89" s="56">
        <v>248571.7</v>
      </c>
      <c r="D89" s="56">
        <v>428766.5</v>
      </c>
      <c r="E89" s="56">
        <v>-47991.75</v>
      </c>
      <c r="F89" s="56">
        <v>-133427.34</v>
      </c>
      <c r="G89" s="56">
        <v>323145</v>
      </c>
      <c r="H89" s="56">
        <v>131174.17000000001</v>
      </c>
      <c r="I89" s="56">
        <v>1972730.2299999997</v>
      </c>
      <c r="K89" s="51">
        <f>B89/'Historical NAV'!$B174</f>
        <v>1.643745383531274E-2</v>
      </c>
      <c r="L89" s="51">
        <f>C89/'Historical NAV'!$B174</f>
        <v>3.9960078350887831E-3</v>
      </c>
      <c r="M89" s="51">
        <f>D89/'Historical NAV'!$B174</f>
        <v>6.8927971020980852E-3</v>
      </c>
      <c r="N89" s="51">
        <f>E89/'Historical NAV'!$B174</f>
        <v>-7.7150942371807449E-4</v>
      </c>
      <c r="O89" s="51">
        <f>F89/'Historical NAV'!$B174</f>
        <v>-2.1449613775625098E-3</v>
      </c>
      <c r="P89" s="52">
        <f>G89/'Historical NAV'!$B174</f>
        <v>5.1948389614335207E-3</v>
      </c>
      <c r="Q89" s="52">
        <f>H89/'Historical NAV'!$B174</f>
        <v>2.1087396959560082E-3</v>
      </c>
    </row>
    <row r="90" spans="1:17" outlineLevel="1">
      <c r="A90" s="30">
        <f>'Historical NAV'!A175</f>
        <v>45537</v>
      </c>
      <c r="B90" s="54">
        <v>0</v>
      </c>
      <c r="C90" s="54">
        <v>-262789.71999999997</v>
      </c>
      <c r="D90" s="54">
        <v>-2600</v>
      </c>
      <c r="E90" s="54">
        <v>0</v>
      </c>
      <c r="F90" s="54">
        <v>-31890.57</v>
      </c>
      <c r="G90" s="54">
        <v>0</v>
      </c>
      <c r="H90" s="54">
        <v>7688.81</v>
      </c>
      <c r="I90" s="54">
        <v>-289591.48</v>
      </c>
      <c r="K90" s="49">
        <f>B90/'Historical NAV'!$B175</f>
        <v>0</v>
      </c>
      <c r="L90" s="49">
        <f>C90/'Historical NAV'!$B175</f>
        <v>-4.2411850556480866E-3</v>
      </c>
      <c r="M90" s="49">
        <f>D90/'Historical NAV'!$B175</f>
        <v>-4.196161533520043E-5</v>
      </c>
      <c r="N90" s="49">
        <f>E90/'Historical NAV'!$B175</f>
        <v>0</v>
      </c>
      <c r="O90" s="49">
        <f>F90/'Historical NAV'!$B175</f>
        <v>-5.1468455044626253E-4</v>
      </c>
      <c r="P90" s="50">
        <f>G90/'Historical NAV'!$B175</f>
        <v>0</v>
      </c>
      <c r="Q90" s="50">
        <f>H90/'Historical NAV'!$B175</f>
        <v>1.2409034138670863E-4</v>
      </c>
    </row>
    <row r="91" spans="1:17" outlineLevel="1">
      <c r="A91" s="30">
        <f>'Historical NAV'!A176</f>
        <v>45538</v>
      </c>
      <c r="B91" s="54">
        <v>-4161474.68</v>
      </c>
      <c r="C91" s="54">
        <v>-40860.629999999997</v>
      </c>
      <c r="D91" s="54">
        <v>-2305481.42</v>
      </c>
      <c r="E91" s="54">
        <v>-4630.7299999999959</v>
      </c>
      <c r="F91" s="54">
        <v>-173727.58</v>
      </c>
      <c r="G91" s="54">
        <v>664686.16</v>
      </c>
      <c r="H91" s="54">
        <v>-206661.72</v>
      </c>
      <c r="I91" s="54">
        <v>-6228150.6000000006</v>
      </c>
      <c r="K91" s="49">
        <f>B91/'Historical NAV'!$B176</f>
        <v>-7.4714125784711774E-2</v>
      </c>
      <c r="L91" s="49">
        <f>C91/'Historical NAV'!$B176</f>
        <v>-7.3360202433397177E-4</v>
      </c>
      <c r="M91" s="49">
        <f>D91/'Historical NAV'!$B176</f>
        <v>-4.1392064605375881E-2</v>
      </c>
      <c r="N91" s="49">
        <f>E91/'Historical NAV'!$B176</f>
        <v>-8.3139024095909693E-5</v>
      </c>
      <c r="O91" s="49">
        <f>F91/'Historical NAV'!$B176</f>
        <v>-3.1190636162644098E-3</v>
      </c>
      <c r="P91" s="50">
        <f>G91/'Historical NAV'!$B176</f>
        <v>1.1933617091140648E-2</v>
      </c>
      <c r="Q91" s="50">
        <f>H91/'Historical NAV'!$B176</f>
        <v>-3.7103553260030612E-3</v>
      </c>
    </row>
    <row r="92" spans="1:17" outlineLevel="1">
      <c r="A92" s="30">
        <f>'Historical NAV'!A177</f>
        <v>45539</v>
      </c>
      <c r="B92" s="54">
        <v>-258381.05</v>
      </c>
      <c r="C92" s="54">
        <v>-453396.63</v>
      </c>
      <c r="D92" s="54">
        <v>-191703.86</v>
      </c>
      <c r="E92" s="54">
        <v>103336.49</v>
      </c>
      <c r="F92" s="54">
        <v>-173381.46</v>
      </c>
      <c r="G92" s="54">
        <v>-334008.84999999998</v>
      </c>
      <c r="H92" s="54">
        <v>-5606.6400000000012</v>
      </c>
      <c r="I92" s="54">
        <v>-1313141.9999999998</v>
      </c>
      <c r="K92" s="49">
        <f>B92/'Historical NAV'!$B177</f>
        <v>-4.7512665290302151E-3</v>
      </c>
      <c r="L92" s="49">
        <f>C92/'Historical NAV'!$B177</f>
        <v>-8.3373305917523628E-3</v>
      </c>
      <c r="M92" s="49">
        <f>D92/'Historical NAV'!$B177</f>
        <v>-3.5251661586787977E-3</v>
      </c>
      <c r="N92" s="49">
        <f>E92/'Historical NAV'!$B177</f>
        <v>1.9002136811676615E-3</v>
      </c>
      <c r="O92" s="49">
        <f>F92/'Historical NAV'!$B177</f>
        <v>-3.1882428206418045E-3</v>
      </c>
      <c r="P92" s="50">
        <f>G92/'Historical NAV'!$B177</f>
        <v>-6.141956112512407E-3</v>
      </c>
      <c r="Q92" s="50">
        <f>H92/'Historical NAV'!$B177</f>
        <v>-1.0309827664343796E-4</v>
      </c>
    </row>
    <row r="93" spans="1:17" outlineLevel="1">
      <c r="A93" s="30">
        <f>'Historical NAV'!A178</f>
        <v>45540</v>
      </c>
      <c r="B93" s="54">
        <v>-370947.86</v>
      </c>
      <c r="C93" s="54">
        <v>12143.12999999999</v>
      </c>
      <c r="D93" s="54">
        <v>259847.78</v>
      </c>
      <c r="E93" s="54">
        <v>75017.48000000001</v>
      </c>
      <c r="F93" s="54">
        <v>67627.64</v>
      </c>
      <c r="G93" s="54">
        <v>-47087.5</v>
      </c>
      <c r="H93" s="54">
        <v>83796.75</v>
      </c>
      <c r="I93" s="54">
        <v>80397.420000000027</v>
      </c>
      <c r="K93" s="49">
        <f>B93/'Historical NAV'!$B178</f>
        <v>-6.8145594136353529E-3</v>
      </c>
      <c r="L93" s="49">
        <f>C93/'Historical NAV'!$B178</f>
        <v>2.2307739112579811E-4</v>
      </c>
      <c r="M93" s="49">
        <f>D93/'Historical NAV'!$B178</f>
        <v>4.7735768992204141E-3</v>
      </c>
      <c r="N93" s="49">
        <f>E93/'Historical NAV'!$B178</f>
        <v>1.3781211044625028E-3</v>
      </c>
      <c r="O93" s="49">
        <f>F93/'Historical NAV'!$B178</f>
        <v>1.2423648185595215E-3</v>
      </c>
      <c r="P93" s="50">
        <f>G93/'Historical NAV'!$B178</f>
        <v>-8.6502875738265399E-4</v>
      </c>
      <c r="Q93" s="50">
        <f>H93/'Historical NAV'!$B178</f>
        <v>1.5394021454782035E-3</v>
      </c>
    </row>
    <row r="94" spans="1:17" outlineLevel="1">
      <c r="A94" s="30">
        <f>'Historical NAV'!A179</f>
        <v>45541</v>
      </c>
      <c r="B94" s="54">
        <v>-3943211.44</v>
      </c>
      <c r="C94" s="54">
        <v>-148358.25</v>
      </c>
      <c r="D94" s="54">
        <v>-2336944.59</v>
      </c>
      <c r="E94" s="54">
        <v>30478.1</v>
      </c>
      <c r="F94" s="54">
        <v>-386720</v>
      </c>
      <c r="G94" s="54">
        <v>248957.25</v>
      </c>
      <c r="H94" s="54">
        <v>-71439.01999999999</v>
      </c>
      <c r="I94" s="54">
        <v>-3459052.6285561994</v>
      </c>
      <c r="K94" s="49">
        <f>B94/'Historical NAV'!$B179</f>
        <v>-7.7354950407623566E-2</v>
      </c>
      <c r="L94" s="49">
        <f>C94/'Historical NAV'!$B179</f>
        <v>-2.9103803450397322E-3</v>
      </c>
      <c r="M94" s="49">
        <f>D94/'Historical NAV'!$B179</f>
        <v>-4.5844417834417263E-2</v>
      </c>
      <c r="N94" s="49">
        <f>E94/'Historical NAV'!$B179</f>
        <v>5.9789639736351329E-4</v>
      </c>
      <c r="O94" s="49">
        <f>F94/'Historical NAV'!$B179</f>
        <v>-7.5863815260274721E-3</v>
      </c>
      <c r="P94" s="50">
        <f>G94/'Historical NAV'!$B179</f>
        <v>4.883855715170156E-3</v>
      </c>
      <c r="Q94" s="50">
        <f>H94/'Historical NAV'!$B179</f>
        <v>-1.4014368575856098E-3</v>
      </c>
    </row>
    <row r="95" spans="1:17" outlineLevel="1">
      <c r="A95" s="30">
        <f>'Historical NAV'!A180</f>
        <v>45544</v>
      </c>
      <c r="B95" s="54">
        <v>985778.41999999993</v>
      </c>
      <c r="C95" s="54">
        <v>-311038.5</v>
      </c>
      <c r="D95" s="54">
        <v>907811.22</v>
      </c>
      <c r="E95" s="54">
        <v>51682.44</v>
      </c>
      <c r="F95" s="54">
        <v>88210.07</v>
      </c>
      <c r="G95" s="54">
        <v>-25993.68</v>
      </c>
      <c r="H95" s="54">
        <v>257227.25</v>
      </c>
      <c r="I95" s="54">
        <v>1953677.22</v>
      </c>
      <c r="K95" s="49">
        <f>B95/'Historical NAV'!$B180</f>
        <v>1.8644570989355302E-2</v>
      </c>
      <c r="L95" s="49">
        <f>C95/'Historical NAV'!$B180</f>
        <v>-5.8828427119276862E-3</v>
      </c>
      <c r="M95" s="49">
        <f>D95/'Historical NAV'!$B180</f>
        <v>1.7169934330904954E-2</v>
      </c>
      <c r="N95" s="49">
        <f>E95/'Historical NAV'!$B180</f>
        <v>9.7749849452283223E-4</v>
      </c>
      <c r="O95" s="49">
        <f>F95/'Historical NAV'!$B180</f>
        <v>1.6683657084834548E-3</v>
      </c>
      <c r="P95" s="50">
        <f>G95/'Historical NAV'!$B180</f>
        <v>-4.9163280733472044E-4</v>
      </c>
      <c r="Q95" s="50">
        <f>H95/'Historical NAV'!$B180</f>
        <v>4.8650808596739656E-3</v>
      </c>
    </row>
    <row r="96" spans="1:17" outlineLevel="1">
      <c r="A96" s="30">
        <f>'Historical NAV'!A181</f>
        <v>45545</v>
      </c>
      <c r="B96" s="54">
        <v>365537.75</v>
      </c>
      <c r="C96" s="54">
        <v>-4488.3600000000024</v>
      </c>
      <c r="D96" s="54">
        <v>531786.14</v>
      </c>
      <c r="E96" s="54">
        <v>101103.65</v>
      </c>
      <c r="F96" s="54">
        <v>78131.47</v>
      </c>
      <c r="G96" s="54">
        <v>134199.5</v>
      </c>
      <c r="H96" s="54">
        <v>173820.79</v>
      </c>
      <c r="I96" s="54">
        <v>1380090.9400000002</v>
      </c>
      <c r="K96" s="49">
        <f>B96/'Historical NAV'!$B181</f>
        <v>6.8272728718974619E-3</v>
      </c>
      <c r="L96" s="49">
        <f>C96/'Historical NAV'!$B181</f>
        <v>-8.3830626159157878E-5</v>
      </c>
      <c r="M96" s="49">
        <f>D96/'Historical NAV'!$B181</f>
        <v>9.9323505910759308E-3</v>
      </c>
      <c r="N96" s="49">
        <f>E96/'Historical NAV'!$B181</f>
        <v>1.8883472552282652E-3</v>
      </c>
      <c r="O96" s="49">
        <f>F96/'Historical NAV'!$B181</f>
        <v>1.4592880367963923E-3</v>
      </c>
      <c r="P96" s="50">
        <f>G96/'Historical NAV'!$B181</f>
        <v>2.5064897011928414E-3</v>
      </c>
      <c r="Q96" s="50">
        <f>H96/'Historical NAV'!$B181</f>
        <v>3.2465100092638468E-3</v>
      </c>
    </row>
    <row r="97" spans="1:17" outlineLevel="1">
      <c r="A97" s="30">
        <f>'Historical NAV'!A182</f>
        <v>45546</v>
      </c>
      <c r="B97" s="54">
        <v>1178064.01</v>
      </c>
      <c r="C97" s="54">
        <v>-74849.11</v>
      </c>
      <c r="D97" s="54">
        <v>1787279.79</v>
      </c>
      <c r="E97" s="54">
        <v>23092.05</v>
      </c>
      <c r="F97" s="54">
        <v>-8453.4500000000007</v>
      </c>
      <c r="G97" s="54">
        <v>110400.6</v>
      </c>
      <c r="H97" s="54">
        <v>283492.65000000002</v>
      </c>
      <c r="I97" s="54">
        <v>3299026.5399999996</v>
      </c>
      <c r="K97" s="49">
        <f>B97/'Historical NAV'!$B182</f>
        <v>2.0733849718205404E-2</v>
      </c>
      <c r="L97" s="49">
        <f>C97/'Historical NAV'!$B182</f>
        <v>-1.3173394527869714E-3</v>
      </c>
      <c r="M97" s="49">
        <f>D97/'Historical NAV'!$B182</f>
        <v>3.1456007700503233E-2</v>
      </c>
      <c r="N97" s="49">
        <f>E97/'Historical NAV'!$B182</f>
        <v>4.0641857345704424E-4</v>
      </c>
      <c r="O97" s="49">
        <f>F97/'Historical NAV'!$B182</f>
        <v>-1.4878016849047404E-4</v>
      </c>
      <c r="P97" s="50">
        <f>G97/'Historical NAV'!$B182</f>
        <v>1.9430433573806465E-3</v>
      </c>
      <c r="Q97" s="50">
        <f>H97/'Historical NAV'!$B182</f>
        <v>4.9894521447232769E-3</v>
      </c>
    </row>
    <row r="98" spans="1:17" outlineLevel="1">
      <c r="A98" s="30">
        <f>'Historical NAV'!A183</f>
        <v>45547</v>
      </c>
      <c r="B98" s="54">
        <v>725486.46000000008</v>
      </c>
      <c r="C98" s="54">
        <v>114794.99</v>
      </c>
      <c r="D98" s="54">
        <v>448216</v>
      </c>
      <c r="E98" s="54">
        <v>490.27999999999878</v>
      </c>
      <c r="F98" s="54">
        <v>285566.59999999998</v>
      </c>
      <c r="G98" s="54">
        <v>59322.8</v>
      </c>
      <c r="H98" s="54">
        <v>21104.94</v>
      </c>
      <c r="I98" s="54">
        <v>1654982.07</v>
      </c>
      <c r="K98" s="49">
        <f>B98/'Historical NAV'!$B183</f>
        <v>1.2372402094555514E-2</v>
      </c>
      <c r="L98" s="49">
        <f>C98/'Historical NAV'!$B183</f>
        <v>1.9577067981675069E-3</v>
      </c>
      <c r="M98" s="49">
        <f>D98/'Historical NAV'!$B183</f>
        <v>7.6438484836964336E-3</v>
      </c>
      <c r="N98" s="49">
        <f>E98/'Historical NAV'!$B183</f>
        <v>8.3612053888899065E-6</v>
      </c>
      <c r="O98" s="49">
        <f>F98/'Historical NAV'!$B183</f>
        <v>4.8700354793321651E-3</v>
      </c>
      <c r="P98" s="50">
        <f>G98/'Historical NAV'!$B183</f>
        <v>1.0116874338011736E-3</v>
      </c>
      <c r="Q98" s="50">
        <f>H98/'Historical NAV'!$B183</f>
        <v>3.5992236693358604E-4</v>
      </c>
    </row>
    <row r="99" spans="1:17" outlineLevel="1">
      <c r="A99" s="30">
        <f>'Historical NAV'!A184</f>
        <v>45548</v>
      </c>
      <c r="B99" s="54">
        <v>796371.79</v>
      </c>
      <c r="C99" s="54">
        <v>86072.04</v>
      </c>
      <c r="D99" s="54">
        <v>96675.5</v>
      </c>
      <c r="E99" s="54">
        <v>59012.69</v>
      </c>
      <c r="F99" s="54">
        <v>194640.51</v>
      </c>
      <c r="G99" s="54">
        <v>43750</v>
      </c>
      <c r="H99" s="54">
        <v>75521.03</v>
      </c>
      <c r="I99" s="54">
        <v>1352043.56</v>
      </c>
      <c r="K99" s="49">
        <f>B99/'Historical NAV'!$B184</f>
        <v>1.3279231684606945E-2</v>
      </c>
      <c r="L99" s="49">
        <f>C99/'Historical NAV'!$B184</f>
        <v>1.4352223108339336E-3</v>
      </c>
      <c r="M99" s="49">
        <f>D99/'Historical NAV'!$B184</f>
        <v>1.6120314391412818E-3</v>
      </c>
      <c r="N99" s="49">
        <f>E99/'Historical NAV'!$B184</f>
        <v>9.8401675283084464E-4</v>
      </c>
      <c r="O99" s="49">
        <f>F99/'Historical NAV'!$B184</f>
        <v>3.2455650237184505E-3</v>
      </c>
      <c r="P99" s="50">
        <f>G99/'Historical NAV'!$B184</f>
        <v>7.2951653172138831E-4</v>
      </c>
      <c r="Q99" s="50">
        <f>H99/'Historical NAV'!$B184</f>
        <v>1.2592877686314725E-3</v>
      </c>
    </row>
    <row r="100" spans="1:17" outlineLevel="1">
      <c r="A100" s="30">
        <f>'Historical NAV'!A185</f>
        <v>45551</v>
      </c>
      <c r="B100" s="54">
        <v>40075.719999999979</v>
      </c>
      <c r="C100" s="54">
        <v>5425.35</v>
      </c>
      <c r="D100" s="54">
        <v>-610742.75</v>
      </c>
      <c r="E100" s="54">
        <v>101513.05</v>
      </c>
      <c r="F100" s="54">
        <v>-22087.02</v>
      </c>
      <c r="G100" s="54">
        <v>-32433.599999999999</v>
      </c>
      <c r="H100" s="54">
        <v>77321.72</v>
      </c>
      <c r="I100" s="54">
        <v>-440927.53</v>
      </c>
      <c r="K100" s="49">
        <f>B100/'Historical NAV'!$B185</f>
        <v>6.7369832566920832E-4</v>
      </c>
      <c r="L100" s="49">
        <f>C100/'Historical NAV'!$B185</f>
        <v>9.1203581898701791E-5</v>
      </c>
      <c r="M100" s="49">
        <f>D100/'Historical NAV'!$B185</f>
        <v>-1.0266973820797432E-2</v>
      </c>
      <c r="N100" s="49">
        <f>E100/'Historical NAV'!$B185</f>
        <v>1.7064988930598044E-3</v>
      </c>
      <c r="O100" s="49">
        <f>F100/'Historical NAV'!$B185</f>
        <v>-3.7129684489816588E-4</v>
      </c>
      <c r="P100" s="50">
        <f>G100/'Historical NAV'!$B185</f>
        <v>-5.4522943107260062E-4</v>
      </c>
      <c r="Q100" s="50">
        <f>H100/'Historical NAV'!$B185</f>
        <v>1.2998272595442666E-3</v>
      </c>
    </row>
    <row r="101" spans="1:17" outlineLevel="1">
      <c r="A101" s="30">
        <f>'Historical NAV'!A186</f>
        <v>45552</v>
      </c>
      <c r="B101" s="54">
        <v>238992.42</v>
      </c>
      <c r="C101" s="54">
        <v>190138.11</v>
      </c>
      <c r="D101" s="54">
        <v>-302406</v>
      </c>
      <c r="E101" s="54">
        <v>-7132</v>
      </c>
      <c r="F101" s="54">
        <v>-16714</v>
      </c>
      <c r="G101" s="54">
        <v>-20725</v>
      </c>
      <c r="H101" s="54">
        <v>39600.5</v>
      </c>
      <c r="I101" s="54">
        <v>121754.03000000003</v>
      </c>
      <c r="K101" s="49">
        <f>B101/'Historical NAV'!$B186</f>
        <v>4.011238746795839E-3</v>
      </c>
      <c r="L101" s="49">
        <f>C101/'Historical NAV'!$B186</f>
        <v>3.1912700581655656E-3</v>
      </c>
      <c r="M101" s="49">
        <f>D101/'Historical NAV'!$B186</f>
        <v>-5.0755696120552375E-3</v>
      </c>
      <c r="N101" s="49">
        <f>E101/'Historical NAV'!$B186</f>
        <v>-1.197031886707868E-4</v>
      </c>
      <c r="O101" s="49">
        <f>F101/'Historical NAV'!$B186</f>
        <v>-2.8052707451535762E-4</v>
      </c>
      <c r="P101" s="50">
        <f>G101/'Historical NAV'!$B186</f>
        <v>-3.478475301741526E-4</v>
      </c>
      <c r="Q101" s="50">
        <f>H101/'Historical NAV'!$B186</f>
        <v>6.6465312997160582E-4</v>
      </c>
    </row>
    <row r="102" spans="1:17" outlineLevel="1">
      <c r="A102" s="30">
        <f>'Historical NAV'!A187</f>
        <v>45553</v>
      </c>
      <c r="B102" s="54">
        <v>-386828.74</v>
      </c>
      <c r="C102" s="54">
        <v>-2084.190000000001</v>
      </c>
      <c r="D102" s="54">
        <v>-387125.5</v>
      </c>
      <c r="E102" s="54">
        <v>-70956.959999999992</v>
      </c>
      <c r="F102" s="54">
        <v>-97745.95</v>
      </c>
      <c r="G102" s="54">
        <v>-63000</v>
      </c>
      <c r="H102" s="54">
        <v>13269.69</v>
      </c>
      <c r="I102" s="54">
        <v>-994471.64999999991</v>
      </c>
      <c r="K102" s="49">
        <f>B102/'Historical NAV'!$B187</f>
        <v>-6.6355089255371834E-3</v>
      </c>
      <c r="L102" s="49">
        <f>C102/'Historical NAV'!$B187</f>
        <v>-3.5751380177996469E-5</v>
      </c>
      <c r="M102" s="49">
        <f>D102/'Historical NAV'!$B187</f>
        <v>-6.6405994305207133E-3</v>
      </c>
      <c r="N102" s="49">
        <f>E102/'Historical NAV'!$B187</f>
        <v>-1.2171679420949562E-3</v>
      </c>
      <c r="O102" s="49">
        <f>F102/'Historical NAV'!$B187</f>
        <v>-1.6766957999555857E-3</v>
      </c>
      <c r="P102" s="50">
        <f>G102/'Historical NAV'!$B187</f>
        <v>-1.0806773620513372E-3</v>
      </c>
      <c r="Q102" s="50">
        <f>H102/'Historical NAV'!$B187</f>
        <v>2.2762307276887316E-4</v>
      </c>
    </row>
    <row r="103" spans="1:17" outlineLevel="1">
      <c r="A103" s="30">
        <f>'Historical NAV'!A188</f>
        <v>45554</v>
      </c>
      <c r="B103" s="54">
        <v>1943878.6</v>
      </c>
      <c r="C103" s="54">
        <v>317574.7</v>
      </c>
      <c r="D103" s="54">
        <v>1281066</v>
      </c>
      <c r="E103" s="54">
        <v>56955.1</v>
      </c>
      <c r="F103" s="54">
        <v>315544.62</v>
      </c>
      <c r="G103" s="54">
        <v>350700</v>
      </c>
      <c r="H103" s="54">
        <v>78405.06</v>
      </c>
      <c r="I103" s="54">
        <v>4344124.08</v>
      </c>
      <c r="K103" s="49">
        <f>B103/'Historical NAV'!$B188</f>
        <v>3.1041861630570603E-2</v>
      </c>
      <c r="L103" s="49">
        <f>C103/'Historical NAV'!$B188</f>
        <v>5.0713608837352139E-3</v>
      </c>
      <c r="M103" s="49">
        <f>D103/'Historical NAV'!$B188</f>
        <v>2.0457385307718578E-2</v>
      </c>
      <c r="N103" s="49">
        <f>E103/'Historical NAV'!$B188</f>
        <v>9.0951787491014692E-4</v>
      </c>
      <c r="O103" s="49">
        <f>F103/'Historical NAV'!$B188</f>
        <v>5.0389424690981113E-3</v>
      </c>
      <c r="P103" s="50">
        <f>G103/'Historical NAV'!$B188</f>
        <v>5.6003398946009846E-3</v>
      </c>
      <c r="Q103" s="50">
        <f>H103/'Historical NAV'!$B188</f>
        <v>1.2520529953138975E-3</v>
      </c>
    </row>
    <row r="104" spans="1:17" outlineLevel="1">
      <c r="A104" s="30">
        <f>'Historical NAV'!A189</f>
        <v>45555</v>
      </c>
      <c r="B104" s="54">
        <v>-398442.01</v>
      </c>
      <c r="C104" s="54">
        <v>53913.56</v>
      </c>
      <c r="D104" s="54">
        <v>-417166</v>
      </c>
      <c r="E104" s="54">
        <v>-14179.89</v>
      </c>
      <c r="F104" s="54">
        <v>192718.07</v>
      </c>
      <c r="G104" s="54">
        <v>-13738</v>
      </c>
      <c r="H104" s="54">
        <v>72404.289999999994</v>
      </c>
      <c r="I104" s="54">
        <v>-524489.98</v>
      </c>
      <c r="K104" s="49">
        <f>B104/'Historical NAV'!$B189</f>
        <v>-6.4145324625450445E-3</v>
      </c>
      <c r="L104" s="49">
        <f>C104/'Historical NAV'!$B189</f>
        <v>8.6795637034199776E-4</v>
      </c>
      <c r="M104" s="49">
        <f>D104/'Historical NAV'!$B189</f>
        <v>-6.7159706610004956E-3</v>
      </c>
      <c r="N104" s="49">
        <f>E104/'Historical NAV'!$B189</f>
        <v>-2.2828256669099186E-4</v>
      </c>
      <c r="O104" s="49">
        <f>F104/'Historical NAV'!$B189</f>
        <v>3.1025752433435127E-3</v>
      </c>
      <c r="P104" s="50">
        <f>G104/'Historical NAV'!$B189</f>
        <v>-2.2116856345153919E-4</v>
      </c>
      <c r="Q104" s="50">
        <f>H104/'Historical NAV'!$B189</f>
        <v>1.1656393075432118E-3</v>
      </c>
    </row>
    <row r="105" spans="1:17" outlineLevel="1">
      <c r="A105" s="30">
        <f>'Historical NAV'!A190</f>
        <v>45558</v>
      </c>
      <c r="B105" s="54">
        <v>146450.64000000001</v>
      </c>
      <c r="C105" s="54">
        <v>-48491.590000000011</v>
      </c>
      <c r="D105" s="54">
        <v>90587</v>
      </c>
      <c r="E105" s="54">
        <v>-14089.28</v>
      </c>
      <c r="F105" s="54">
        <v>71626.070000000007</v>
      </c>
      <c r="G105" s="54">
        <v>46100</v>
      </c>
      <c r="H105" s="54">
        <v>63562.59</v>
      </c>
      <c r="I105" s="54">
        <v>355745.42999999993</v>
      </c>
      <c r="K105" s="49">
        <f>B105/'Historical NAV'!$B190</f>
        <v>2.3424161396492739E-3</v>
      </c>
      <c r="L105" s="49">
        <f>C105/'Historical NAV'!$B190</f>
        <v>-7.7560250370538048E-4</v>
      </c>
      <c r="M105" s="49">
        <f>D105/'Historical NAV'!$B190</f>
        <v>1.4489008094632344E-3</v>
      </c>
      <c r="N105" s="49">
        <f>E105/'Historical NAV'!$B190</f>
        <v>-2.2535208359647811E-4</v>
      </c>
      <c r="O105" s="49">
        <f>F105/'Historical NAV'!$B190</f>
        <v>1.1456287414493282E-3</v>
      </c>
      <c r="P105" s="50">
        <f>G105/'Historical NAV'!$B190</f>
        <v>7.3735003164090995E-4</v>
      </c>
      <c r="Q105" s="50">
        <f>H105/'Historical NAV'!$B190</f>
        <v>1.0166567841144942E-3</v>
      </c>
    </row>
    <row r="106" spans="1:17" outlineLevel="1">
      <c r="A106" s="30">
        <f>'Historical NAV'!A191</f>
        <v>45559</v>
      </c>
      <c r="B106" s="54">
        <v>346136.06</v>
      </c>
      <c r="C106" s="54">
        <v>589312.82000000007</v>
      </c>
      <c r="D106" s="54">
        <v>1207125.33</v>
      </c>
      <c r="E106" s="54">
        <v>35031.96</v>
      </c>
      <c r="F106" s="54">
        <v>244700.59</v>
      </c>
      <c r="G106" s="54">
        <v>86300</v>
      </c>
      <c r="H106" s="54">
        <v>56359.87</v>
      </c>
      <c r="I106" s="54">
        <v>2564966.63</v>
      </c>
      <c r="K106" s="49">
        <f>B106/'Historical NAV'!$B191</f>
        <v>5.3233287877630609E-3</v>
      </c>
      <c r="L106" s="49">
        <f>C106/'Historical NAV'!$B191</f>
        <v>9.0632160651040843E-3</v>
      </c>
      <c r="M106" s="49">
        <f>D106/'Historical NAV'!$B191</f>
        <v>1.8564737287490314E-2</v>
      </c>
      <c r="N106" s="49">
        <f>E106/'Historical NAV'!$B191</f>
        <v>5.3876686861162055E-4</v>
      </c>
      <c r="O106" s="49">
        <f>F106/'Historical NAV'!$B191</f>
        <v>3.7633227093692742E-3</v>
      </c>
      <c r="P106" s="50">
        <f>G106/'Historical NAV'!$B191</f>
        <v>1.3272332110787651E-3</v>
      </c>
      <c r="Q106" s="50">
        <f>H106/'Historical NAV'!$B191</f>
        <v>8.6677510122922094E-4</v>
      </c>
    </row>
    <row r="107" spans="1:17" outlineLevel="1">
      <c r="A107" s="30">
        <f>'Historical NAV'!A192</f>
        <v>45560</v>
      </c>
      <c r="B107" s="54">
        <v>-790749.91</v>
      </c>
      <c r="C107" s="54">
        <v>27077.570000000011</v>
      </c>
      <c r="D107" s="54">
        <v>1485876.98</v>
      </c>
      <c r="E107" s="54">
        <v>-228442.89</v>
      </c>
      <c r="F107" s="54">
        <v>-239860.62</v>
      </c>
      <c r="G107" s="54">
        <v>70800</v>
      </c>
      <c r="H107" s="54">
        <v>33947.839999999997</v>
      </c>
      <c r="I107" s="54">
        <v>358648.97</v>
      </c>
      <c r="K107" s="49">
        <f>B107/'Historical NAV'!$B192</f>
        <v>-1.2152642575183902E-2</v>
      </c>
      <c r="L107" s="49">
        <f>C107/'Historical NAV'!$B192</f>
        <v>4.1614172300635793E-4</v>
      </c>
      <c r="M107" s="49">
        <f>D107/'Historical NAV'!$B192</f>
        <v>2.2835705221431739E-2</v>
      </c>
      <c r="N107" s="49">
        <f>E107/'Historical NAV'!$B192</f>
        <v>-3.5108253012789501E-3</v>
      </c>
      <c r="O107" s="49">
        <f>F107/'Historical NAV'!$B192</f>
        <v>-3.6862987220852256E-3</v>
      </c>
      <c r="P107" s="50">
        <f>G107/'Historical NAV'!$B192</f>
        <v>1.0880900313008195E-3</v>
      </c>
      <c r="Q107" s="50">
        <f>H107/'Historical NAV'!$B192</f>
        <v>5.2172748994626004E-4</v>
      </c>
    </row>
    <row r="108" spans="1:17" outlineLevel="1">
      <c r="A108" s="30">
        <f>'Historical NAV'!A193</f>
        <v>45561</v>
      </c>
      <c r="B108" s="54">
        <v>1395264.91</v>
      </c>
      <c r="C108" s="54">
        <v>1177109.73</v>
      </c>
      <c r="D108" s="54">
        <v>517412.52</v>
      </c>
      <c r="E108" s="54">
        <v>-82.239999999997963</v>
      </c>
      <c r="F108" s="54">
        <v>176782.5</v>
      </c>
      <c r="G108" s="54">
        <v>315700</v>
      </c>
      <c r="H108" s="54">
        <v>79664.63</v>
      </c>
      <c r="I108" s="54">
        <v>3661852.0499999993</v>
      </c>
      <c r="K108" s="49">
        <f>B108/'Historical NAV'!$B193</f>
        <v>2.0843853235834923E-2</v>
      </c>
      <c r="L108" s="49">
        <f>C108/'Historical NAV'!$B193</f>
        <v>1.75848344488168E-2</v>
      </c>
      <c r="M108" s="49">
        <f>D108/'Historical NAV'!$B193</f>
        <v>7.7296222043335867E-3</v>
      </c>
      <c r="N108" s="49">
        <f>E108/'Historical NAV'!$B193</f>
        <v>-1.2285828145101289E-6</v>
      </c>
      <c r="O108" s="49">
        <f>F108/'Historical NAV'!$B193</f>
        <v>2.6409525949190448E-3</v>
      </c>
      <c r="P108" s="50">
        <f>G108/'Historical NAV'!$B193</f>
        <v>4.7162402059929146E-3</v>
      </c>
      <c r="Q108" s="50">
        <f>H108/'Historical NAV'!$B193</f>
        <v>1.1901093791623356E-3</v>
      </c>
    </row>
    <row r="109" spans="1:17" outlineLevel="1">
      <c r="A109" s="30">
        <f>'Historical NAV'!A194</f>
        <v>45562</v>
      </c>
      <c r="B109" s="54">
        <v>75100.450000000012</v>
      </c>
      <c r="C109" s="54">
        <v>166351.26999999999</v>
      </c>
      <c r="D109" s="54">
        <v>-1490807</v>
      </c>
      <c r="E109" s="54">
        <v>68287.010000000009</v>
      </c>
      <c r="F109" s="54">
        <v>-61052.759999999987</v>
      </c>
      <c r="G109" s="54">
        <v>-185775</v>
      </c>
      <c r="H109" s="54">
        <v>107190.18</v>
      </c>
      <c r="I109" s="54">
        <v>-1320705.8500000001</v>
      </c>
      <c r="K109" s="49">
        <f>B109/'Historical NAV'!$B194</f>
        <v>1.1448139146885037E-3</v>
      </c>
      <c r="L109" s="49">
        <f>C109/'Historical NAV'!$B194</f>
        <v>2.5358203395865696E-3</v>
      </c>
      <c r="M109" s="49">
        <f>D109/'Historical NAV'!$B194</f>
        <v>-2.2725517592970798E-2</v>
      </c>
      <c r="N109" s="49">
        <f>E109/'Historical NAV'!$B194</f>
        <v>1.0409514089525828E-3</v>
      </c>
      <c r="O109" s="49">
        <f>F109/'Historical NAV'!$B194</f>
        <v>-9.3067417276644366E-4</v>
      </c>
      <c r="P109" s="50">
        <f>G109/'Historical NAV'!$B194</f>
        <v>-2.8319111936247619E-3</v>
      </c>
      <c r="Q109" s="50">
        <f>H109/'Historical NAV'!$B194</f>
        <v>1.6339823474022504E-3</v>
      </c>
    </row>
    <row r="110" spans="1:17" s="4" customFormat="1" outlineLevel="1">
      <c r="A110" s="31">
        <f>'Historical NAV'!A195</f>
        <v>45565</v>
      </c>
      <c r="B110" s="56">
        <v>185466.61</v>
      </c>
      <c r="C110" s="56">
        <v>207903.42</v>
      </c>
      <c r="D110" s="56">
        <v>-383396.17</v>
      </c>
      <c r="E110" s="56">
        <v>-30989.53</v>
      </c>
      <c r="F110" s="56">
        <v>-155972.76</v>
      </c>
      <c r="G110" s="56">
        <v>90150</v>
      </c>
      <c r="H110" s="56">
        <v>97332.23</v>
      </c>
      <c r="I110" s="56">
        <v>10493.800000000032</v>
      </c>
      <c r="K110" s="51">
        <f>B110/'Historical NAV'!$B195</f>
        <v>2.8330152304109207E-3</v>
      </c>
      <c r="L110" s="51">
        <f>C110/'Historical NAV'!$B195</f>
        <v>3.1757390471229218E-3</v>
      </c>
      <c r="M110" s="51">
        <f>D110/'Historical NAV'!$B195</f>
        <v>-5.8564028796947044E-3</v>
      </c>
      <c r="N110" s="51">
        <f>E110/'Historical NAV'!$B195</f>
        <v>-4.733672032571046E-4</v>
      </c>
      <c r="O110" s="51">
        <f>F110/'Historical NAV'!$B195</f>
        <v>-2.3824946420772306E-3</v>
      </c>
      <c r="P110" s="52">
        <f>G110/'Historical NAV'!$B195</f>
        <v>1.3770474535634448E-3</v>
      </c>
      <c r="Q110" s="52">
        <f>H110/'Historical NAV'!$B195</f>
        <v>1.4867565110499338E-3</v>
      </c>
    </row>
    <row r="111" spans="1:17" outlineLevel="1">
      <c r="A111" s="30">
        <f>'Historical NAV'!A196</f>
        <v>45566</v>
      </c>
      <c r="B111" s="54">
        <v>-663075.12</v>
      </c>
      <c r="C111" s="54">
        <v>35058.36</v>
      </c>
      <c r="D111" s="54">
        <v>-1181063</v>
      </c>
      <c r="E111" s="54">
        <v>-4523.57</v>
      </c>
      <c r="F111" s="54">
        <v>156632.14000000001</v>
      </c>
      <c r="G111" s="54">
        <v>-482500</v>
      </c>
      <c r="H111" s="54">
        <v>-113084.87</v>
      </c>
      <c r="I111" s="54">
        <v>-2252556.06</v>
      </c>
      <c r="K111" s="49">
        <f>B111/'Historical NAV'!$B196</f>
        <v>-1.0486065419516893E-2</v>
      </c>
      <c r="L111" s="49">
        <f>C111/'Historical NAV'!$B196</f>
        <v>5.5442324010132398E-4</v>
      </c>
      <c r="M111" s="49">
        <f>D111/'Historical NAV'!$B196</f>
        <v>-1.8677678454548076E-2</v>
      </c>
      <c r="N111" s="49">
        <f>E111/'Historical NAV'!$B196</f>
        <v>-7.153706950995842E-5</v>
      </c>
      <c r="O111" s="49">
        <f>F111/'Historical NAV'!$B196</f>
        <v>2.4770268364750717E-3</v>
      </c>
      <c r="P111" s="50">
        <f>G111/'Historical NAV'!$B196</f>
        <v>-7.6303972390291165E-3</v>
      </c>
      <c r="Q111" s="50">
        <f>H111/'Historical NAV'!$B196</f>
        <v>-1.7883574711377546E-3</v>
      </c>
    </row>
    <row r="112" spans="1:17" outlineLevel="1">
      <c r="A112" s="30">
        <f>'Historical NAV'!A197</f>
        <v>45567</v>
      </c>
      <c r="B112" s="54">
        <v>129173.89</v>
      </c>
      <c r="C112" s="54">
        <v>787345.39</v>
      </c>
      <c r="D112" s="54">
        <v>790934</v>
      </c>
      <c r="E112" s="54">
        <v>-23494.48</v>
      </c>
      <c r="F112" s="54">
        <v>-7405.9500000000007</v>
      </c>
      <c r="G112" s="54">
        <v>49650</v>
      </c>
      <c r="H112" s="54">
        <v>88317.66</v>
      </c>
      <c r="I112" s="54">
        <v>1814520.51</v>
      </c>
      <c r="K112" s="49">
        <f>B112/'Historical NAV'!$B197</f>
        <v>1.9874664419277438E-3</v>
      </c>
      <c r="L112" s="49">
        <f>C112/'Historical NAV'!$B197</f>
        <v>1.2114077704337244E-2</v>
      </c>
      <c r="M112" s="49">
        <f>D112/'Historical NAV'!$B197</f>
        <v>1.2169291973630878E-2</v>
      </c>
      <c r="N112" s="49">
        <f>E112/'Historical NAV'!$B197</f>
        <v>-3.6148551824631537E-4</v>
      </c>
      <c r="O112" s="49">
        <f>F112/'Historical NAV'!$B197</f>
        <v>-1.1394777300269253E-4</v>
      </c>
      <c r="P112" s="50">
        <f>G112/'Historical NAV'!$B197</f>
        <v>7.6391373552126105E-4</v>
      </c>
      <c r="Q112" s="50">
        <f>H112/'Historical NAV'!$B197</f>
        <v>1.3588534453795903E-3</v>
      </c>
    </row>
    <row r="113" spans="1:17" outlineLevel="1">
      <c r="A113" s="30">
        <f>'Historical NAV'!A198</f>
        <v>45568</v>
      </c>
      <c r="B113" s="54">
        <v>-72995.12</v>
      </c>
      <c r="C113" s="54">
        <v>-227846.34</v>
      </c>
      <c r="D113" s="54">
        <v>1208595</v>
      </c>
      <c r="E113" s="54">
        <v>-77635.460000000006</v>
      </c>
      <c r="F113" s="54">
        <v>6538.23</v>
      </c>
      <c r="G113" s="54">
        <v>-48800</v>
      </c>
      <c r="H113" s="54">
        <v>17024.62</v>
      </c>
      <c r="I113" s="54">
        <v>804880.93</v>
      </c>
      <c r="K113" s="49">
        <f>B113/'Historical NAV'!$B198</f>
        <v>-1.1098797850636023E-3</v>
      </c>
      <c r="L113" s="49">
        <f>C113/'Historical NAV'!$B198</f>
        <v>-3.4643692190207847E-3</v>
      </c>
      <c r="M113" s="49">
        <f>D113/'Historical NAV'!$B198</f>
        <v>1.8376504605087909E-2</v>
      </c>
      <c r="N113" s="49">
        <f>E113/'Historical NAV'!$B198</f>
        <v>-1.1804354545634544E-3</v>
      </c>
      <c r="O113" s="49">
        <f>F113/'Historical NAV'!$B198</f>
        <v>9.9412800569358557E-5</v>
      </c>
      <c r="P113" s="50">
        <f>G113/'Historical NAV'!$B198</f>
        <v>-7.4199663636560624E-4</v>
      </c>
      <c r="Q113" s="50">
        <f>H113/'Historical NAV'!$B198</f>
        <v>2.5885677818448003E-4</v>
      </c>
    </row>
    <row r="114" spans="1:17" outlineLevel="1">
      <c r="A114" s="30">
        <f>'Historical NAV'!A199</f>
        <v>45569</v>
      </c>
      <c r="B114" s="54">
        <v>814663.82</v>
      </c>
      <c r="C114" s="54">
        <v>327280.73</v>
      </c>
      <c r="D114" s="54">
        <v>650723</v>
      </c>
      <c r="E114" s="54">
        <v>-65657.69</v>
      </c>
      <c r="F114" s="54">
        <v>-16664.88</v>
      </c>
      <c r="G114" s="54">
        <v>432800</v>
      </c>
      <c r="H114" s="54">
        <v>219486.03</v>
      </c>
      <c r="I114" s="54">
        <v>2362631.0099999998</v>
      </c>
      <c r="K114" s="49">
        <f>B114/'Historical NAV'!$B199</f>
        <v>1.1970957445315195E-2</v>
      </c>
      <c r="L114" s="49">
        <f>C114/'Historical NAV'!$B199</f>
        <v>4.8091784553555995E-3</v>
      </c>
      <c r="M114" s="49">
        <f>D114/'Historical NAV'!$B199</f>
        <v>9.5619532259181954E-3</v>
      </c>
      <c r="N114" s="49">
        <f>E114/'Historical NAV'!$B199</f>
        <v>-9.6479724967741556E-4</v>
      </c>
      <c r="O114" s="49">
        <f>F114/'Historical NAV'!$B199</f>
        <v>-2.4487962324297685E-4</v>
      </c>
      <c r="P114" s="50">
        <f>G114/'Historical NAV'!$B199</f>
        <v>6.3597158179093029E-3</v>
      </c>
      <c r="Q114" s="50">
        <f>H114/'Historical NAV'!$B199</f>
        <v>3.2252051219988811E-3</v>
      </c>
    </row>
    <row r="115" spans="1:17" outlineLevel="1">
      <c r="A115" s="30">
        <f>'Historical NAV'!A200</f>
        <v>45572</v>
      </c>
      <c r="B115" s="54">
        <v>-787155.28</v>
      </c>
      <c r="C115" s="54">
        <v>228783.94</v>
      </c>
      <c r="D115" s="54">
        <v>862488</v>
      </c>
      <c r="E115" s="54">
        <v>-98023.88</v>
      </c>
      <c r="F115" s="54">
        <v>-47939.23</v>
      </c>
      <c r="G115" s="54">
        <v>-438800</v>
      </c>
      <c r="H115" s="54">
        <v>-64138.31</v>
      </c>
      <c r="I115" s="54">
        <v>-344784.76000000007</v>
      </c>
      <c r="K115" s="49">
        <f>B115/'Historical NAV'!$B200</f>
        <v>-1.1636518528434928E-2</v>
      </c>
      <c r="L115" s="49">
        <f>C115/'Historical NAV'!$B200</f>
        <v>3.3821135733452042E-3</v>
      </c>
      <c r="M115" s="49">
        <f>D115/'Historical NAV'!$B200</f>
        <v>1.2750162321915422E-2</v>
      </c>
      <c r="N115" s="49">
        <f>E115/'Historical NAV'!$B200</f>
        <v>-1.4490872701115364E-3</v>
      </c>
      <c r="O115" s="49">
        <f>F115/'Historical NAV'!$B200</f>
        <v>-7.0868576036726017E-4</v>
      </c>
      <c r="P115" s="50">
        <f>G115/'Historical NAV'!$B200</f>
        <v>-6.4867815283882061E-3</v>
      </c>
      <c r="Q115" s="50">
        <f>H115/'Historical NAV'!$B200</f>
        <v>-9.4815680166371135E-4</v>
      </c>
    </row>
    <row r="116" spans="1:17" outlineLevel="1">
      <c r="A116" s="30">
        <f>'Historical NAV'!A201</f>
        <v>45573</v>
      </c>
      <c r="B116" s="54">
        <v>508166.38</v>
      </c>
      <c r="C116" s="54">
        <v>-1234274.8600000001</v>
      </c>
      <c r="D116" s="54">
        <v>1352058</v>
      </c>
      <c r="E116" s="54">
        <v>33751.57</v>
      </c>
      <c r="F116" s="54">
        <v>-184725.8</v>
      </c>
      <c r="G116" s="54">
        <v>628575</v>
      </c>
      <c r="H116" s="54">
        <v>-80179.63</v>
      </c>
      <c r="I116" s="54">
        <v>1023370.6599999998</v>
      </c>
      <c r="K116" s="49">
        <f>B116/'Historical NAV'!$B201</f>
        <v>7.4030695494534931E-3</v>
      </c>
      <c r="L116" s="49">
        <f>C116/'Historical NAV'!$B201</f>
        <v>-1.7981163239728638E-2</v>
      </c>
      <c r="M116" s="49">
        <f>D116/'Historical NAV'!$B201</f>
        <v>1.969705160127868E-2</v>
      </c>
      <c r="N116" s="49">
        <f>E116/'Historical NAV'!$B201</f>
        <v>4.9169962820690344E-4</v>
      </c>
      <c r="O116" s="49">
        <f>F116/'Historical NAV'!$B201</f>
        <v>-2.6911224331260088E-3</v>
      </c>
      <c r="P116" s="50">
        <f>G116/'Historical NAV'!$B201</f>
        <v>9.1572064292166078E-3</v>
      </c>
      <c r="Q116" s="50">
        <f>H116/'Historical NAV'!$B201</f>
        <v>-1.1680729003352166E-3</v>
      </c>
    </row>
    <row r="117" spans="1:17" outlineLevel="1">
      <c r="A117" s="30">
        <f>'Historical NAV'!A202</f>
        <v>45574</v>
      </c>
      <c r="B117" s="54">
        <v>584082.42000000004</v>
      </c>
      <c r="C117" s="54">
        <v>-226459.83</v>
      </c>
      <c r="D117" s="54">
        <v>111703</v>
      </c>
      <c r="E117" s="54">
        <v>-40715.68</v>
      </c>
      <c r="F117" s="54">
        <v>-77974.92</v>
      </c>
      <c r="G117" s="54">
        <v>193775</v>
      </c>
      <c r="H117" s="54">
        <v>135253.46</v>
      </c>
      <c r="I117" s="54">
        <v>679663.45000000007</v>
      </c>
      <c r="K117" s="49">
        <f>B117/'Historical NAV'!$B202</f>
        <v>8.4279355946030449E-3</v>
      </c>
      <c r="L117" s="49">
        <f>C117/'Historical NAV'!$B202</f>
        <v>-3.2676704462441348E-3</v>
      </c>
      <c r="M117" s="49">
        <f>D117/'Historical NAV'!$B202</f>
        <v>1.6118028166708799E-3</v>
      </c>
      <c r="N117" s="49">
        <f>E117/'Historical NAV'!$B202</f>
        <v>-5.8750121041216624E-4</v>
      </c>
      <c r="O117" s="49">
        <f>F117/'Historical NAV'!$B202</f>
        <v>-1.1251282032325588E-3</v>
      </c>
      <c r="P117" s="50">
        <f>G117/'Historical NAV'!$B202</f>
        <v>2.7960492627807647E-3</v>
      </c>
      <c r="Q117" s="50">
        <f>H117/'Historical NAV'!$B202</f>
        <v>1.9516208856743523E-3</v>
      </c>
    </row>
    <row r="118" spans="1:17" outlineLevel="1">
      <c r="A118" s="30">
        <f>'Historical NAV'!A203</f>
        <v>45575</v>
      </c>
      <c r="B118" s="54">
        <v>-171443.82</v>
      </c>
      <c r="C118" s="54">
        <v>366406.27</v>
      </c>
      <c r="D118" s="54">
        <v>331557.12</v>
      </c>
      <c r="E118" s="54">
        <v>-11385.25</v>
      </c>
      <c r="F118" s="54">
        <v>124601.37</v>
      </c>
      <c r="G118" s="54">
        <v>-62175</v>
      </c>
      <c r="H118" s="54">
        <v>73283.94</v>
      </c>
      <c r="I118" s="54">
        <v>650844.63000000012</v>
      </c>
      <c r="K118" s="49">
        <f>B118/'Historical NAV'!$B203</f>
        <v>-2.4524846133293248E-3</v>
      </c>
      <c r="L118" s="49">
        <f>C118/'Historical NAV'!$B203</f>
        <v>5.2414005905980759E-3</v>
      </c>
      <c r="M118" s="49">
        <f>D118/'Historical NAV'!$B203</f>
        <v>4.7428874090637068E-3</v>
      </c>
      <c r="N118" s="49">
        <f>E118/'Historical NAV'!$B203</f>
        <v>-1.6286472410558569E-4</v>
      </c>
      <c r="O118" s="49">
        <f>F118/'Historical NAV'!$B203</f>
        <v>1.7824086206475924E-3</v>
      </c>
      <c r="P118" s="50">
        <f>G118/'Historical NAV'!$B203</f>
        <v>-8.8940640049755529E-4</v>
      </c>
      <c r="Q118" s="50">
        <f>H118/'Historical NAV'!$B203</f>
        <v>1.0483185410483122E-3</v>
      </c>
    </row>
    <row r="119" spans="1:17" outlineLevel="1">
      <c r="A119" s="30">
        <f>'Historical NAV'!A204</f>
        <v>45576</v>
      </c>
      <c r="B119" s="54">
        <v>639787.93000000005</v>
      </c>
      <c r="C119" s="54">
        <v>30100.25</v>
      </c>
      <c r="D119" s="54">
        <v>544800</v>
      </c>
      <c r="E119" s="54">
        <v>34291.129999999997</v>
      </c>
      <c r="F119" s="54">
        <v>260564.65</v>
      </c>
      <c r="G119" s="54">
        <v>70425</v>
      </c>
      <c r="H119" s="54">
        <v>102309.62</v>
      </c>
      <c r="I119" s="54">
        <v>1682278.58</v>
      </c>
      <c r="K119" s="49">
        <f>B119/'Historical NAV'!$B204</f>
        <v>8.9395608976988641E-3</v>
      </c>
      <c r="L119" s="49">
        <f>C119/'Historical NAV'!$B204</f>
        <v>4.2058157913507405E-4</v>
      </c>
      <c r="M119" s="49">
        <f>D119/'Historical NAV'!$B204</f>
        <v>7.6123236289661498E-3</v>
      </c>
      <c r="N119" s="49">
        <f>E119/'Historical NAV'!$B204</f>
        <v>4.7913946248705945E-4</v>
      </c>
      <c r="O119" s="49">
        <f>F119/'Historical NAV'!$B204</f>
        <v>3.6407900919021561E-3</v>
      </c>
      <c r="P119" s="50">
        <f>G119/'Historical NAV'!$B204</f>
        <v>9.8402696690517814E-4</v>
      </c>
      <c r="Q119" s="50">
        <f>H119/'Historical NAV'!$B204</f>
        <v>1.4295410018291992E-3</v>
      </c>
    </row>
    <row r="120" spans="1:17" outlineLevel="1">
      <c r="A120" s="30">
        <f>'Historical NAV'!A205</f>
        <v>45579</v>
      </c>
      <c r="B120" s="54">
        <v>533563.27</v>
      </c>
      <c r="C120" s="54">
        <v>31647.89</v>
      </c>
      <c r="D120" s="54">
        <v>806802.36</v>
      </c>
      <c r="E120" s="54">
        <v>4505.13</v>
      </c>
      <c r="F120" s="54">
        <v>16007.6</v>
      </c>
      <c r="G120" s="54">
        <v>252000</v>
      </c>
      <c r="H120" s="54">
        <v>163510.93</v>
      </c>
      <c r="I120" s="54">
        <v>1808037.18</v>
      </c>
      <c r="K120" s="49">
        <f>B120/'Historical NAV'!$B205</f>
        <v>7.2773674687525687E-3</v>
      </c>
      <c r="L120" s="49">
        <f>C120/'Historical NAV'!$B205</f>
        <v>4.3165138623702437E-4</v>
      </c>
      <c r="M120" s="49">
        <f>D120/'Historical NAV'!$B205</f>
        <v>1.1004125618273533E-2</v>
      </c>
      <c r="N120" s="49">
        <f>E120/'Historical NAV'!$B205</f>
        <v>6.1446295777633377E-5</v>
      </c>
      <c r="O120" s="49">
        <f>F120/'Historical NAV'!$B205</f>
        <v>2.1833059740563403E-4</v>
      </c>
      <c r="P120" s="50">
        <f>G120/'Historical NAV'!$B205</f>
        <v>3.4370742988467837E-3</v>
      </c>
      <c r="Q120" s="50">
        <f>H120/'Historical NAV'!$B205</f>
        <v>2.2301556154108552E-3</v>
      </c>
    </row>
    <row r="121" spans="1:17" outlineLevel="1">
      <c r="A121" s="30">
        <f>'Historical NAV'!A206</f>
        <v>45580</v>
      </c>
      <c r="B121" s="54">
        <v>-859528.7</v>
      </c>
      <c r="C121" s="54">
        <v>-468564.75</v>
      </c>
      <c r="D121" s="54">
        <v>-1803161</v>
      </c>
      <c r="E121" s="54">
        <v>82934.03</v>
      </c>
      <c r="F121" s="54">
        <v>24528.85</v>
      </c>
      <c r="G121" s="54">
        <v>-352725</v>
      </c>
      <c r="H121" s="54">
        <v>-133277.53</v>
      </c>
      <c r="I121" s="54">
        <v>-3509794.1</v>
      </c>
      <c r="K121" s="49">
        <f>B121/'Historical NAV'!$B206</f>
        <v>-1.2316491214886583E-2</v>
      </c>
      <c r="L121" s="49">
        <f>C121/'Historical NAV'!$B206</f>
        <v>-6.7142302833873126E-3</v>
      </c>
      <c r="M121" s="49">
        <f>D121/'Historical NAV'!$B206</f>
        <v>-2.5838132706361181E-2</v>
      </c>
      <c r="N121" s="49">
        <f>E121/'Historical NAV'!$B206</f>
        <v>1.1883910937588709E-3</v>
      </c>
      <c r="O121" s="49">
        <f>F121/'Historical NAV'!$B206</f>
        <v>3.5148258055405337E-4</v>
      </c>
      <c r="P121" s="50">
        <f>G121/'Historical NAV'!$B206</f>
        <v>-5.0543214714888172E-3</v>
      </c>
      <c r="Q121" s="50">
        <f>H121/'Historical NAV'!$B206</f>
        <v>-1.9097809385385074E-3</v>
      </c>
    </row>
    <row r="122" spans="1:17" outlineLevel="1">
      <c r="A122" s="30">
        <f>'Historical NAV'!A207</f>
        <v>45581</v>
      </c>
      <c r="B122" s="54">
        <v>441591.54</v>
      </c>
      <c r="C122" s="54">
        <v>6801.1199999999981</v>
      </c>
      <c r="D122" s="54">
        <v>934222</v>
      </c>
      <c r="E122" s="54">
        <v>51564.73</v>
      </c>
      <c r="F122" s="54">
        <v>104696.63</v>
      </c>
      <c r="G122" s="54">
        <v>49000</v>
      </c>
      <c r="H122" s="54">
        <v>52165.69</v>
      </c>
      <c r="I122" s="54">
        <v>1640041.71</v>
      </c>
      <c r="K122" s="49">
        <f>B122/'Historical NAV'!$B207</f>
        <v>6.1842850009167652E-3</v>
      </c>
      <c r="L122" s="49">
        <f>C122/'Historical NAV'!$B207</f>
        <v>9.524653575889389E-5</v>
      </c>
      <c r="M122" s="49">
        <f>D122/'Historical NAV'!$B207</f>
        <v>1.3083346438490335E-2</v>
      </c>
      <c r="N122" s="49">
        <f>E122/'Historical NAV'!$B207</f>
        <v>7.2214016218545042E-4</v>
      </c>
      <c r="O122" s="49">
        <f>F122/'Historical NAV'!$B207</f>
        <v>1.4662278144086101E-3</v>
      </c>
      <c r="P122" s="50">
        <f>G122/'Historical NAV'!$B207</f>
        <v>6.8622230635333626E-4</v>
      </c>
      <c r="Q122" s="50">
        <f>H122/'Historical NAV'!$B207</f>
        <v>7.3055632865945245E-4</v>
      </c>
    </row>
    <row r="123" spans="1:17" outlineLevel="1">
      <c r="A123" s="30">
        <f>'Historical NAV'!A208</f>
        <v>45582</v>
      </c>
      <c r="B123" s="54">
        <v>-28981.81</v>
      </c>
      <c r="C123" s="54">
        <v>-146782.85999999999</v>
      </c>
      <c r="D123" s="54">
        <v>1992422</v>
      </c>
      <c r="E123" s="54">
        <v>-126686.72</v>
      </c>
      <c r="F123" s="54">
        <v>121981.88</v>
      </c>
      <c r="G123" s="54">
        <v>15700</v>
      </c>
      <c r="H123" s="54">
        <v>22089.52</v>
      </c>
      <c r="I123" s="54">
        <v>1849742.0100000002</v>
      </c>
      <c r="K123" s="49">
        <f>B123/'Historical NAV'!$B208</f>
        <v>-3.9574306115320706E-4</v>
      </c>
      <c r="L123" s="49">
        <f>C123/'Historical NAV'!$B208</f>
        <v>-2.0043019515076049E-3</v>
      </c>
      <c r="M123" s="49">
        <f>D123/'Historical NAV'!$B208</f>
        <v>2.7206278054717599E-2</v>
      </c>
      <c r="N123" s="49">
        <f>E123/'Historical NAV'!$B208</f>
        <v>-1.729891624445099E-3</v>
      </c>
      <c r="O123" s="49">
        <f>F123/'Historical NAV'!$B208</f>
        <v>1.6656476112576531E-3</v>
      </c>
      <c r="P123" s="50">
        <f>G123/'Historical NAV'!$B208</f>
        <v>2.1438157451537189E-4</v>
      </c>
      <c r="Q123" s="50">
        <f>H123/'Historical NAV'!$B208</f>
        <v>3.0162968648973234E-4</v>
      </c>
    </row>
    <row r="124" spans="1:17" outlineLevel="1">
      <c r="A124" s="30">
        <f>'Historical NAV'!A209</f>
        <v>45583</v>
      </c>
      <c r="B124" s="54">
        <v>226518.52</v>
      </c>
      <c r="C124" s="54">
        <v>379888.11</v>
      </c>
      <c r="D124" s="54">
        <v>-247478.46</v>
      </c>
      <c r="E124" s="54">
        <v>27380.400000000001</v>
      </c>
      <c r="F124" s="54">
        <v>201879.84</v>
      </c>
      <c r="G124" s="54">
        <v>166900</v>
      </c>
      <c r="H124" s="54">
        <v>274070.59999999998</v>
      </c>
      <c r="I124" s="54">
        <v>1029159.01</v>
      </c>
      <c r="K124" s="49">
        <f>B124/'Historical NAV'!$B209</f>
        <v>3.0527312600690231E-3</v>
      </c>
      <c r="L124" s="49">
        <f>C124/'Historical NAV'!$B209</f>
        <v>5.119653389601608E-3</v>
      </c>
      <c r="M124" s="49">
        <f>D124/'Historical NAV'!$B209</f>
        <v>-3.3352029274945879E-3</v>
      </c>
      <c r="N124" s="49">
        <f>E124/'Historical NAV'!$B209</f>
        <v>3.6899853925053853E-4</v>
      </c>
      <c r="O124" s="49">
        <f>F124/'Historical NAV'!$B209</f>
        <v>2.7206821691477269E-3</v>
      </c>
      <c r="P124" s="50">
        <f>G124/'Historical NAV'!$B209</f>
        <v>2.2492679508303338E-3</v>
      </c>
      <c r="Q124" s="50">
        <f>H124/'Historical NAV'!$B209</f>
        <v>3.693578291460995E-3</v>
      </c>
    </row>
    <row r="125" spans="1:17" outlineLevel="1">
      <c r="A125" s="30">
        <f>'Historical NAV'!A210</f>
        <v>45586</v>
      </c>
      <c r="B125" s="54">
        <v>-411088.94</v>
      </c>
      <c r="C125" s="54">
        <v>-166633.60000000001</v>
      </c>
      <c r="D125" s="54">
        <v>1242817</v>
      </c>
      <c r="E125" s="54">
        <v>-174063.64</v>
      </c>
      <c r="F125" s="54">
        <v>-20919.05</v>
      </c>
      <c r="G125" s="54">
        <v>18400</v>
      </c>
      <c r="H125" s="54">
        <v>9413.2200000000012</v>
      </c>
      <c r="I125" s="54">
        <v>497924.99</v>
      </c>
      <c r="K125" s="49">
        <f>B125/'Historical NAV'!$B210</f>
        <v>-5.5088700496940882E-3</v>
      </c>
      <c r="L125" s="49">
        <f>C125/'Historical NAV'!$B210</f>
        <v>-2.23300302925373E-3</v>
      </c>
      <c r="M125" s="49">
        <f>D125/'Historical NAV'!$B210</f>
        <v>1.6654589025310817E-2</v>
      </c>
      <c r="N125" s="49">
        <f>E125/'Historical NAV'!$B210</f>
        <v>-2.3325705944235177E-3</v>
      </c>
      <c r="O125" s="49">
        <f>F125/'Historical NAV'!$B210</f>
        <v>-2.8032942947346895E-4</v>
      </c>
      <c r="P125" s="50">
        <f>G125/'Historical NAV'!$B210</f>
        <v>2.4657245440456565E-4</v>
      </c>
      <c r="Q125" s="50">
        <f>H125/'Historical NAV'!$B210</f>
        <v>1.2614351952446444E-4</v>
      </c>
    </row>
    <row r="126" spans="1:17" outlineLevel="1">
      <c r="A126" s="30">
        <f>'Historical NAV'!A211</f>
        <v>45587</v>
      </c>
      <c r="B126" s="54">
        <v>-236995.67</v>
      </c>
      <c r="C126" s="54">
        <v>-14826.97</v>
      </c>
      <c r="D126" s="54">
        <v>-348062.46</v>
      </c>
      <c r="E126" s="54">
        <v>-15753.37</v>
      </c>
      <c r="F126" s="54">
        <v>153288.51</v>
      </c>
      <c r="G126" s="54">
        <v>19500</v>
      </c>
      <c r="H126" s="54">
        <v>35246.9</v>
      </c>
      <c r="I126" s="54">
        <v>-407603.06000000006</v>
      </c>
      <c r="K126" s="49">
        <f>B126/'Historical NAV'!$B211</f>
        <v>-3.1934008318262905E-3</v>
      </c>
      <c r="L126" s="49">
        <f>C126/'Historical NAV'!$B211</f>
        <v>-1.9978617470717269E-4</v>
      </c>
      <c r="M126" s="49">
        <f>D126/'Historical NAV'!$B211</f>
        <v>-4.6899715479675422E-3</v>
      </c>
      <c r="N126" s="49">
        <f>E126/'Historical NAV'!$B211</f>
        <v>-2.1226896196908292E-4</v>
      </c>
      <c r="O126" s="49">
        <f>F126/'Historical NAV'!$B211</f>
        <v>2.065487759094555E-3</v>
      </c>
      <c r="P126" s="50">
        <f>G126/'Historical NAV'!$B211</f>
        <v>2.6275297021507884E-4</v>
      </c>
      <c r="Q126" s="50">
        <f>H126/'Historical NAV'!$B211</f>
        <v>4.7493475209609557E-4</v>
      </c>
    </row>
    <row r="127" spans="1:17" outlineLevel="1">
      <c r="A127" s="30">
        <f>'Historical NAV'!A212</f>
        <v>45588</v>
      </c>
      <c r="B127" s="54">
        <v>-792837.52</v>
      </c>
      <c r="C127" s="54">
        <v>70309.600000000006</v>
      </c>
      <c r="D127" s="54">
        <v>-738671</v>
      </c>
      <c r="E127" s="54">
        <v>-92882.94</v>
      </c>
      <c r="F127" s="54">
        <v>-244991.86</v>
      </c>
      <c r="G127" s="54">
        <v>-495300</v>
      </c>
      <c r="H127" s="54">
        <v>-88275.819999999992</v>
      </c>
      <c r="I127" s="54">
        <v>-2382649.5399999996</v>
      </c>
      <c r="K127" s="49">
        <f>B127/'Historical NAV'!$B212</f>
        <v>-1.1040413387114112E-2</v>
      </c>
      <c r="L127" s="49">
        <f>C127/'Historical NAV'!$B212</f>
        <v>9.7907456383073094E-4</v>
      </c>
      <c r="M127" s="49">
        <f>D127/'Historical NAV'!$B212</f>
        <v>-1.0286134285210125E-2</v>
      </c>
      <c r="N127" s="49">
        <f>E127/'Historical NAV'!$B212</f>
        <v>-1.2934126202938994E-3</v>
      </c>
      <c r="O127" s="49">
        <f>F127/'Historical NAV'!$B212</f>
        <v>-3.411558286088663E-3</v>
      </c>
      <c r="P127" s="50">
        <f>G127/'Historical NAV'!$B212</f>
        <v>-6.8971467831613464E-3</v>
      </c>
      <c r="Q127" s="50">
        <f>H127/'Historical NAV'!$B212</f>
        <v>-1.2292575973025036E-3</v>
      </c>
    </row>
    <row r="128" spans="1:17" outlineLevel="1">
      <c r="A128" s="30">
        <f>'Historical NAV'!A213</f>
        <v>45589</v>
      </c>
      <c r="B128" s="54">
        <v>288937.52</v>
      </c>
      <c r="C128" s="54">
        <v>-116531.63</v>
      </c>
      <c r="D128" s="54">
        <v>-94577</v>
      </c>
      <c r="E128" s="54">
        <v>69340.59</v>
      </c>
      <c r="F128" s="54">
        <v>144243.32999999999</v>
      </c>
      <c r="G128" s="54">
        <v>214200</v>
      </c>
      <c r="H128" s="54">
        <v>84206.45</v>
      </c>
      <c r="I128" s="54">
        <v>589819.26</v>
      </c>
      <c r="K128" s="49">
        <f>B128/'Historical NAV'!$B213</f>
        <v>3.991812092986117E-3</v>
      </c>
      <c r="L128" s="49">
        <f>C128/'Historical NAV'!$B213</f>
        <v>-1.609941034481724E-3</v>
      </c>
      <c r="M128" s="49">
        <f>D128/'Historical NAV'!$B213</f>
        <v>-1.3066271639569276E-3</v>
      </c>
      <c r="N128" s="49">
        <f>E128/'Historical NAV'!$B213</f>
        <v>9.5797390971166438E-4</v>
      </c>
      <c r="O128" s="49">
        <f>F128/'Historical NAV'!$B213</f>
        <v>1.9927916216162826E-3</v>
      </c>
      <c r="P128" s="50">
        <f>G128/'Historical NAV'!$B213</f>
        <v>2.9592769755815247E-3</v>
      </c>
      <c r="Q128" s="50">
        <f>H128/'Historical NAV'!$B213</f>
        <v>1.1633529817014793E-3</v>
      </c>
    </row>
    <row r="129" spans="1:17" outlineLevel="1">
      <c r="A129" s="30">
        <f>'Historical NAV'!A214</f>
        <v>45590</v>
      </c>
      <c r="B129" s="54">
        <v>-121927.76</v>
      </c>
      <c r="C129" s="54">
        <v>-14467.54</v>
      </c>
      <c r="D129" s="54">
        <v>617954.5</v>
      </c>
      <c r="E129" s="54">
        <v>-45565.08</v>
      </c>
      <c r="F129" s="54">
        <v>240.11999999999901</v>
      </c>
      <c r="G129" s="54">
        <v>33700</v>
      </c>
      <c r="H129" s="54">
        <v>174602.45</v>
      </c>
      <c r="I129" s="54">
        <v>644536.68999999994</v>
      </c>
      <c r="K129" s="49">
        <f>B129/'Historical NAV'!$B214</f>
        <v>-1.6702208411044817E-3</v>
      </c>
      <c r="L129" s="49">
        <f>C129/'Historical NAV'!$B214</f>
        <v>-1.9818281601755611E-4</v>
      </c>
      <c r="M129" s="49">
        <f>D129/'Historical NAV'!$B214</f>
        <v>8.4650163732549466E-3</v>
      </c>
      <c r="N129" s="49">
        <f>E129/'Historical NAV'!$B214</f>
        <v>-6.2417078967573101E-4</v>
      </c>
      <c r="O129" s="49">
        <f>F129/'Historical NAV'!$B214</f>
        <v>3.2892708630586383E-6</v>
      </c>
      <c r="P129" s="50">
        <f>G129/'Historical NAV'!$B214</f>
        <v>4.6163763153871633E-4</v>
      </c>
      <c r="Q129" s="50">
        <f>H129/'Historical NAV'!$B214</f>
        <v>2.391782239728699E-3</v>
      </c>
    </row>
    <row r="130" spans="1:17" outlineLevel="1">
      <c r="A130" s="30">
        <f>'Historical NAV'!A215</f>
        <v>45593</v>
      </c>
      <c r="B130" s="54">
        <v>389096.54</v>
      </c>
      <c r="C130" s="54">
        <v>-7349.3799999999956</v>
      </c>
      <c r="D130" s="54">
        <v>-968772.8</v>
      </c>
      <c r="E130" s="54">
        <v>-935.20999999999913</v>
      </c>
      <c r="F130" s="54">
        <v>62719.81</v>
      </c>
      <c r="G130" s="54">
        <v>43700</v>
      </c>
      <c r="H130" s="54">
        <v>154996.79</v>
      </c>
      <c r="I130" s="54">
        <v>-326544.25</v>
      </c>
      <c r="K130" s="49">
        <f>B130/'Historical NAV'!$B215</f>
        <v>5.3583839097515141E-3</v>
      </c>
      <c r="L130" s="49">
        <f>C130/'Historical NAV'!$B215</f>
        <v>-1.0121087054294947E-4</v>
      </c>
      <c r="M130" s="49">
        <f>D130/'Historical NAV'!$B215</f>
        <v>-1.3341307490744898E-2</v>
      </c>
      <c r="N130" s="49">
        <f>E130/'Historical NAV'!$B215</f>
        <v>-1.2879102487620961E-5</v>
      </c>
      <c r="O130" s="49">
        <f>F130/'Historical NAV'!$B215</f>
        <v>8.6373633835621385E-4</v>
      </c>
      <c r="P130" s="50">
        <f>G130/'Historical NAV'!$B215</f>
        <v>6.0180791341948501E-4</v>
      </c>
      <c r="Q130" s="50">
        <f>H130/'Historical NAV'!$B215</f>
        <v>2.1345147546136863E-3</v>
      </c>
    </row>
    <row r="131" spans="1:17" outlineLevel="1">
      <c r="A131" s="30">
        <f>'Historical NAV'!A216</f>
        <v>45594</v>
      </c>
      <c r="B131" s="54">
        <v>130811.73</v>
      </c>
      <c r="C131" s="54">
        <v>-27540.61</v>
      </c>
      <c r="D131" s="54">
        <v>351184</v>
      </c>
      <c r="E131" s="54">
        <v>-9189.65</v>
      </c>
      <c r="F131" s="54">
        <v>215377.56</v>
      </c>
      <c r="G131" s="54">
        <v>256900</v>
      </c>
      <c r="H131" s="54">
        <v>76268.320000000007</v>
      </c>
      <c r="I131" s="54">
        <v>993811.35000000009</v>
      </c>
      <c r="K131" s="49">
        <f>B131/'Historical NAV'!$B216</f>
        <v>1.7776072740200994E-3</v>
      </c>
      <c r="L131" s="49">
        <f>C131/'Historical NAV'!$B216</f>
        <v>-3.7425075462996086E-4</v>
      </c>
      <c r="M131" s="49">
        <f>D131/'Historical NAV'!$B216</f>
        <v>4.7722572961879997E-3</v>
      </c>
      <c r="N131" s="49">
        <f>E131/'Historical NAV'!$B216</f>
        <v>-1.2487862277869733E-4</v>
      </c>
      <c r="O131" s="49">
        <f>F131/'Historical NAV'!$B216</f>
        <v>2.9267766531082527E-3</v>
      </c>
      <c r="P131" s="50">
        <f>G131/'Historical NAV'!$B216</f>
        <v>3.4910272090718742E-3</v>
      </c>
      <c r="Q131" s="50">
        <f>H131/'Historical NAV'!$B216</f>
        <v>1.0364140922935019E-3</v>
      </c>
    </row>
    <row r="132" spans="1:17" outlineLevel="1">
      <c r="A132" s="30">
        <f>'Historical NAV'!A217</f>
        <v>45595</v>
      </c>
      <c r="B132" s="54">
        <v>-333044.94</v>
      </c>
      <c r="C132" s="54">
        <v>-350647.93</v>
      </c>
      <c r="D132" s="54">
        <v>-693918.08</v>
      </c>
      <c r="E132" s="54">
        <v>-10080.69</v>
      </c>
      <c r="F132" s="54">
        <v>74953.210000000006</v>
      </c>
      <c r="G132" s="54">
        <v>-112200</v>
      </c>
      <c r="H132" s="54">
        <v>138503.46</v>
      </c>
      <c r="I132" s="54">
        <v>-1286434.97</v>
      </c>
      <c r="K132" s="49">
        <f>B132/'Historical NAV'!$B217</f>
        <v>-4.6075427076595465E-3</v>
      </c>
      <c r="L132" s="49">
        <f>C132/'Historical NAV'!$B217</f>
        <v>-4.8510729898115701E-3</v>
      </c>
      <c r="M132" s="49">
        <f>D132/'Historical NAV'!$B217</f>
        <v>-9.6000773625839007E-3</v>
      </c>
      <c r="N132" s="49">
        <f>E132/'Historical NAV'!$B217</f>
        <v>-1.3946228907629258E-4</v>
      </c>
      <c r="O132" s="49">
        <f>F132/'Historical NAV'!$B217</f>
        <v>1.0369474946869772E-3</v>
      </c>
      <c r="P132" s="50">
        <f>G132/'Historical NAV'!$B217</f>
        <v>-1.5522418439967924E-3</v>
      </c>
      <c r="Q132" s="50">
        <f>H132/'Historical NAV'!$B217</f>
        <v>1.916139627008342E-3</v>
      </c>
    </row>
    <row r="133" spans="1:17" s="4" customFormat="1" outlineLevel="1">
      <c r="A133" s="31">
        <f>'Historical NAV'!A218</f>
        <v>45596</v>
      </c>
      <c r="B133" s="56">
        <v>-1699793.82</v>
      </c>
      <c r="C133" s="56">
        <v>-80493.38</v>
      </c>
      <c r="D133" s="56">
        <v>-1797661</v>
      </c>
      <c r="E133" s="56">
        <v>-25319.05</v>
      </c>
      <c r="F133" s="56">
        <v>-306924.19</v>
      </c>
      <c r="G133" s="56">
        <v>-237075</v>
      </c>
      <c r="H133" s="56">
        <v>43642.36</v>
      </c>
      <c r="I133" s="56">
        <v>-4103624.08</v>
      </c>
      <c r="K133" s="51">
        <f>B133/'Historical NAV'!$B218</f>
        <v>-2.4956161137234926E-2</v>
      </c>
      <c r="L133" s="51">
        <f>C133/'Historical NAV'!$B218</f>
        <v>-1.1817937788247065E-3</v>
      </c>
      <c r="M133" s="51">
        <f>D133/'Historical NAV'!$B218</f>
        <v>-2.6393034883561862E-2</v>
      </c>
      <c r="N133" s="51">
        <f>E133/'Historical NAV'!$B218</f>
        <v>-3.7173113833400564E-4</v>
      </c>
      <c r="O133" s="51">
        <f>F133/'Historical NAV'!$B218</f>
        <v>-4.5062227267983054E-3</v>
      </c>
      <c r="P133" s="52">
        <f>G133/'Historical NAV'!$B218</f>
        <v>-3.4807056197027294E-3</v>
      </c>
      <c r="Q133" s="52">
        <f>H133/'Historical NAV'!$B218</f>
        <v>6.407516933843282E-4</v>
      </c>
    </row>
    <row r="134" spans="1:17" outlineLevel="1">
      <c r="A134" s="30">
        <f>'Historical NAV'!A219</f>
        <v>45597</v>
      </c>
      <c r="B134" s="54">
        <v>368575.08</v>
      </c>
      <c r="C134" s="54">
        <v>199249.41</v>
      </c>
      <c r="D134" s="54">
        <v>779788.92</v>
      </c>
      <c r="E134" s="54">
        <v>-157225.79</v>
      </c>
      <c r="F134" s="54">
        <v>-42840.24</v>
      </c>
      <c r="G134" s="54">
        <v>194025</v>
      </c>
      <c r="H134" s="54">
        <v>8853.99</v>
      </c>
      <c r="I134" s="54">
        <v>1350426.37</v>
      </c>
      <c r="K134" s="49">
        <f>B134/'Historical NAV'!$B219</f>
        <v>5.3045995413343186E-3</v>
      </c>
      <c r="L134" s="49">
        <f>C134/'Historical NAV'!$B219</f>
        <v>2.867633723086036E-3</v>
      </c>
      <c r="M134" s="49">
        <f>D134/'Historical NAV'!$B219</f>
        <v>1.1222863866351419E-2</v>
      </c>
      <c r="N134" s="49">
        <f>E134/'Historical NAV'!$B219</f>
        <v>-2.2628221460873747E-3</v>
      </c>
      <c r="O134" s="49">
        <f>F134/'Historical NAV'!$B219</f>
        <v>-6.1656452046256649E-4</v>
      </c>
      <c r="P134" s="50">
        <f>G134/'Historical NAV'!$B219</f>
        <v>2.7924430648089151E-3</v>
      </c>
      <c r="Q134" s="50">
        <f>H134/'Historical NAV'!$B219</f>
        <v>1.2742823332759947E-4</v>
      </c>
    </row>
    <row r="135" spans="1:17" outlineLevel="1">
      <c r="A135" s="30">
        <f>'Historical NAV'!A220</f>
        <v>45600</v>
      </c>
      <c r="B135" s="54">
        <v>-93872.68</v>
      </c>
      <c r="C135" s="54">
        <v>66090.240000000005</v>
      </c>
      <c r="D135" s="54">
        <v>-20878.599999999999</v>
      </c>
      <c r="E135" s="54">
        <v>156830.57999999999</v>
      </c>
      <c r="F135" s="54">
        <v>-6886.84</v>
      </c>
      <c r="G135" s="54">
        <v>-111475</v>
      </c>
      <c r="H135" s="54">
        <v>44748.11</v>
      </c>
      <c r="I135" s="54">
        <v>34555.810000000012</v>
      </c>
      <c r="K135" s="49">
        <f>B135/'Historical NAV'!$B220</f>
        <v>-1.3829726528368908E-3</v>
      </c>
      <c r="L135" s="49">
        <f>C135/'Historical NAV'!$B220</f>
        <v>9.7366981042223163E-4</v>
      </c>
      <c r="M135" s="49">
        <f>D135/'Historical NAV'!$B220</f>
        <v>-3.0759250539688768E-4</v>
      </c>
      <c r="N135" s="49">
        <f>E135/'Historical NAV'!$B220</f>
        <v>2.3104954846132893E-3</v>
      </c>
      <c r="O135" s="49">
        <f>F135/'Historical NAV'!$B220</f>
        <v>-1.0145988571396081E-4</v>
      </c>
      <c r="P135" s="50">
        <f>G135/'Historical NAV'!$B220</f>
        <v>-1.6422975936661488E-3</v>
      </c>
      <c r="Q135" s="50">
        <f>H135/'Historical NAV'!$B220</f>
        <v>6.5924838191619764E-4</v>
      </c>
    </row>
    <row r="136" spans="1:17" outlineLevel="1">
      <c r="A136" s="30">
        <f>'Historical NAV'!A221</f>
        <v>45601</v>
      </c>
      <c r="B136" s="54">
        <v>1000787.09</v>
      </c>
      <c r="C136" s="54">
        <v>332968.81</v>
      </c>
      <c r="D136" s="54">
        <v>1254812</v>
      </c>
      <c r="E136" s="54">
        <v>91316.989999999991</v>
      </c>
      <c r="F136" s="54">
        <v>98319.17</v>
      </c>
      <c r="G136" s="54">
        <v>418912.5</v>
      </c>
      <c r="H136" s="54">
        <v>-24695.65</v>
      </c>
      <c r="I136" s="54">
        <v>3172420.9099999997</v>
      </c>
      <c r="K136" s="49">
        <f>B136/'Historical NAV'!$B221</f>
        <v>1.4091362438020729E-2</v>
      </c>
      <c r="L136" s="49">
        <f>C136/'Historical NAV'!$B221</f>
        <v>4.6882940728846341E-3</v>
      </c>
      <c r="M136" s="49">
        <f>D136/'Historical NAV'!$B221</f>
        <v>1.7668104295367828E-2</v>
      </c>
      <c r="N136" s="49">
        <f>E136/'Historical NAV'!$B221</f>
        <v>1.2857687870844881E-3</v>
      </c>
      <c r="O136" s="49">
        <f>F136/'Historical NAV'!$B221</f>
        <v>1.3843614420279687E-3</v>
      </c>
      <c r="P136" s="50">
        <f>G136/'Historical NAV'!$B221</f>
        <v>5.8984052914964752E-3</v>
      </c>
      <c r="Q136" s="50">
        <f>H136/'Historical NAV'!$B221</f>
        <v>-3.4772166654598496E-4</v>
      </c>
    </row>
    <row r="137" spans="1:17" outlineLevel="1">
      <c r="A137" s="30">
        <f>'Historical NAV'!A222</f>
        <v>45602</v>
      </c>
      <c r="B137" s="54">
        <v>2719948.92</v>
      </c>
      <c r="C137" s="54">
        <v>-316051.68</v>
      </c>
      <c r="D137" s="54">
        <v>1142474</v>
      </c>
      <c r="E137" s="54">
        <v>-126091.18</v>
      </c>
      <c r="F137" s="54">
        <v>-318943.7</v>
      </c>
      <c r="G137" s="54">
        <v>679525</v>
      </c>
      <c r="H137" s="54">
        <v>-170052.24</v>
      </c>
      <c r="I137" s="54">
        <v>3610809.1199999992</v>
      </c>
      <c r="K137" s="49">
        <f>B137/'Historical NAV'!$B222</f>
        <v>3.6472410955591721E-2</v>
      </c>
      <c r="L137" s="49">
        <f>C137/'Historical NAV'!$B222</f>
        <v>-4.2380085417799574E-3</v>
      </c>
      <c r="M137" s="49">
        <f>D137/'Historical NAV'!$B222</f>
        <v>1.5319692560284809E-2</v>
      </c>
      <c r="N137" s="49">
        <f>E137/'Historical NAV'!$B222</f>
        <v>-1.6907851838759854E-3</v>
      </c>
      <c r="O137" s="49">
        <f>F137/'Historical NAV'!$B222</f>
        <v>-4.276788292809911E-3</v>
      </c>
      <c r="P137" s="50">
        <f>G137/'Historical NAV'!$B222</f>
        <v>9.1119045921636155E-3</v>
      </c>
      <c r="Q137" s="50">
        <f>H137/'Historical NAV'!$B222</f>
        <v>-2.2802689916687525E-3</v>
      </c>
    </row>
    <row r="138" spans="1:17" outlineLevel="1">
      <c r="A138" s="30">
        <f>'Historical NAV'!A223</f>
        <v>45603</v>
      </c>
      <c r="B138" s="54">
        <v>341940.76</v>
      </c>
      <c r="C138" s="54">
        <v>384881.85</v>
      </c>
      <c r="D138" s="54">
        <v>1439898.89</v>
      </c>
      <c r="E138" s="54">
        <v>168336.26</v>
      </c>
      <c r="F138" s="54">
        <v>309902.2</v>
      </c>
      <c r="G138" s="54">
        <v>-3050</v>
      </c>
      <c r="H138" s="54">
        <v>48970.03</v>
      </c>
      <c r="I138" s="54">
        <v>2690879.9899999998</v>
      </c>
      <c r="K138" s="49">
        <f>B138/'Historical NAV'!$B223</f>
        <v>4.4264847008162007E-3</v>
      </c>
      <c r="L138" s="49">
        <f>C138/'Historical NAV'!$B223</f>
        <v>4.9823648419300339E-3</v>
      </c>
      <c r="M138" s="49">
        <f>D138/'Historical NAV'!$B223</f>
        <v>1.8639750368769224E-2</v>
      </c>
      <c r="N138" s="49">
        <f>E138/'Historical NAV'!$B223</f>
        <v>2.1791431927642032E-3</v>
      </c>
      <c r="O138" s="49">
        <f>F138/'Historical NAV'!$B223</f>
        <v>4.0117397734311709E-3</v>
      </c>
      <c r="P138" s="50">
        <f>G138/'Historical NAV'!$B223</f>
        <v>-3.948279911844792E-5</v>
      </c>
      <c r="Q138" s="50">
        <f>H138/'Historical NAV'!$B223</f>
        <v>6.3392585485716989E-4</v>
      </c>
    </row>
    <row r="139" spans="1:17" outlineLevel="1">
      <c r="A139" s="30">
        <f>'Historical NAV'!A224</f>
        <v>45604</v>
      </c>
      <c r="B139" s="54">
        <v>180712.72</v>
      </c>
      <c r="C139" s="54">
        <v>-217237.94</v>
      </c>
      <c r="D139" s="54">
        <v>-108655</v>
      </c>
      <c r="E139" s="54">
        <v>117201.88</v>
      </c>
      <c r="F139" s="54">
        <v>-132047.89000000001</v>
      </c>
      <c r="G139" s="54">
        <v>-150800</v>
      </c>
      <c r="H139" s="54">
        <v>355891.55</v>
      </c>
      <c r="I139" s="54">
        <v>45065.320000000007</v>
      </c>
      <c r="K139" s="49">
        <f>B139/'Historical NAV'!$B224</f>
        <v>2.3386644354081252E-3</v>
      </c>
      <c r="L139" s="49">
        <f>C139/'Historical NAV'!$B224</f>
        <v>-2.8113496620455064E-3</v>
      </c>
      <c r="M139" s="49">
        <f>D139/'Historical NAV'!$B224</f>
        <v>-1.4061411074398629E-3</v>
      </c>
      <c r="N139" s="49">
        <f>E139/'Historical NAV'!$B224</f>
        <v>1.5167491724930645E-3</v>
      </c>
      <c r="O139" s="49">
        <f>F139/'Historical NAV'!$B224</f>
        <v>-1.7088764095503862E-3</v>
      </c>
      <c r="P139" s="50">
        <f>G139/'Historical NAV'!$B224</f>
        <v>-1.9515538079419386E-3</v>
      </c>
      <c r="Q139" s="50">
        <f>H139/'Historical NAV'!$B224</f>
        <v>4.6057129284937581E-3</v>
      </c>
    </row>
    <row r="140" spans="1:17" outlineLevel="1">
      <c r="A140" s="30">
        <f>'Historical NAV'!A225</f>
        <v>45607</v>
      </c>
      <c r="B140" s="54">
        <v>289519.8</v>
      </c>
      <c r="C140" s="54">
        <v>-208381.09</v>
      </c>
      <c r="D140" s="54">
        <v>-1214631.95</v>
      </c>
      <c r="E140" s="54">
        <v>-18702.189999999999</v>
      </c>
      <c r="F140" s="54">
        <v>-196688.21</v>
      </c>
      <c r="G140" s="54">
        <v>5074</v>
      </c>
      <c r="H140" s="54">
        <v>319682.21000000002</v>
      </c>
      <c r="I140" s="54">
        <v>-1024127.4299999999</v>
      </c>
      <c r="K140" s="49">
        <f>B140/'Historical NAV'!$B225</f>
        <v>3.7999341626052167E-3</v>
      </c>
      <c r="L140" s="49">
        <f>C140/'Historical NAV'!$B225</f>
        <v>-2.7349922966647265E-3</v>
      </c>
      <c r="M140" s="49">
        <f>D140/'Historical NAV'!$B225</f>
        <v>-1.5941988913355118E-2</v>
      </c>
      <c r="N140" s="49">
        <f>E140/'Historical NAV'!$B225</f>
        <v>-2.454653902653071E-4</v>
      </c>
      <c r="O140" s="49">
        <f>F140/'Historical NAV'!$B225</f>
        <v>-2.5815237802757152E-3</v>
      </c>
      <c r="P140" s="50">
        <f>G140/'Historical NAV'!$B225</f>
        <v>6.659601844522851E-5</v>
      </c>
      <c r="Q140" s="50">
        <f>H140/'Historical NAV'!$B225</f>
        <v>4.1958144173771025E-3</v>
      </c>
    </row>
    <row r="141" spans="1:17" outlineLevel="1">
      <c r="A141" s="30">
        <f>'Historical NAV'!A226</f>
        <v>45608</v>
      </c>
      <c r="B141" s="54">
        <v>-443574.45</v>
      </c>
      <c r="C141" s="54">
        <v>-379360.66</v>
      </c>
      <c r="D141" s="54">
        <v>216701</v>
      </c>
      <c r="E141" s="54">
        <v>-156149.20000000001</v>
      </c>
      <c r="F141" s="54">
        <v>-110255.29</v>
      </c>
      <c r="G141" s="54">
        <v>-4687.5</v>
      </c>
      <c r="H141" s="54">
        <v>14233.13</v>
      </c>
      <c r="I141" s="54">
        <v>-863092.97000000009</v>
      </c>
      <c r="K141" s="49">
        <f>B141/'Historical NAV'!$B226</f>
        <v>-5.8901824802060016E-3</v>
      </c>
      <c r="L141" s="49">
        <f>C141/'Historical NAV'!$B226</f>
        <v>-5.0374937357446662E-3</v>
      </c>
      <c r="M141" s="49">
        <f>D141/'Historical NAV'!$B226</f>
        <v>2.8775517472729114E-3</v>
      </c>
      <c r="N141" s="49">
        <f>E141/'Historical NAV'!$B226</f>
        <v>-2.0734902159900846E-3</v>
      </c>
      <c r="O141" s="49">
        <f>F141/'Historical NAV'!$B226</f>
        <v>-1.464069396936708E-3</v>
      </c>
      <c r="P141" s="50">
        <f>G141/'Historical NAV'!$B226</f>
        <v>-6.2244861885001786E-5</v>
      </c>
      <c r="Q141" s="50">
        <f>H141/'Historical NAV'!$B226</f>
        <v>1.8900036502213878E-4</v>
      </c>
    </row>
    <row r="142" spans="1:17" outlineLevel="1">
      <c r="A142" s="30">
        <f>'Historical NAV'!A227</f>
        <v>45609</v>
      </c>
      <c r="B142" s="54">
        <v>-146728.10999999999</v>
      </c>
      <c r="C142" s="54">
        <v>-3240.3699999999972</v>
      </c>
      <c r="D142" s="54">
        <v>-736632</v>
      </c>
      <c r="E142" s="54">
        <v>-51951.67</v>
      </c>
      <c r="F142" s="54">
        <v>-165020.76999999999</v>
      </c>
      <c r="G142" s="54">
        <v>2250</v>
      </c>
      <c r="H142" s="54">
        <v>36636.04</v>
      </c>
      <c r="I142" s="54">
        <v>-1064686.8799999999</v>
      </c>
      <c r="K142" s="49">
        <f>B142/'Historical NAV'!$B227</f>
        <v>-1.9768132246502728E-3</v>
      </c>
      <c r="L142" s="49">
        <f>C142/'Historical NAV'!$B227</f>
        <v>-4.3656299183298954E-5</v>
      </c>
      <c r="M142" s="49">
        <f>D142/'Historical NAV'!$B227</f>
        <v>-9.9243688159043279E-3</v>
      </c>
      <c r="N142" s="49">
        <f>E142/'Historical NAV'!$B227</f>
        <v>-6.9992551733043414E-4</v>
      </c>
      <c r="O142" s="49">
        <f>F142/'Historical NAV'!$B227</f>
        <v>-2.2232634256515063E-3</v>
      </c>
      <c r="P142" s="50">
        <f>G142/'Historical NAV'!$B227</f>
        <v>3.0313412715962293E-5</v>
      </c>
      <c r="Q142" s="50">
        <f>H142/'Historical NAV'!$B227</f>
        <v>4.9358373368822369E-4</v>
      </c>
    </row>
    <row r="143" spans="1:17" outlineLevel="1">
      <c r="A143" s="30">
        <f>'Historical NAV'!A228</f>
        <v>45610</v>
      </c>
      <c r="B143" s="54">
        <v>-467668.19</v>
      </c>
      <c r="C143" s="54">
        <v>-276682.43</v>
      </c>
      <c r="D143" s="54">
        <v>114715.5</v>
      </c>
      <c r="E143" s="54">
        <v>-28932.85</v>
      </c>
      <c r="F143" s="54">
        <v>-79307.320000000007</v>
      </c>
      <c r="G143" s="54">
        <v>-28312.5</v>
      </c>
      <c r="H143" s="54">
        <v>-20767.12</v>
      </c>
      <c r="I143" s="54">
        <v>-786954.91</v>
      </c>
      <c r="K143" s="49">
        <f>B143/'Historical NAV'!$B228</f>
        <v>-6.3680277527531064E-3</v>
      </c>
      <c r="L143" s="49">
        <f>C143/'Historical NAV'!$B228</f>
        <v>-3.7674604144856817E-3</v>
      </c>
      <c r="M143" s="49">
        <f>D143/'Historical NAV'!$B228</f>
        <v>1.5620294544107201E-3</v>
      </c>
      <c r="N143" s="49">
        <f>E143/'Historical NAV'!$B228</f>
        <v>-3.9396562713885395E-4</v>
      </c>
      <c r="O143" s="49">
        <f>F143/'Historical NAV'!$B228</f>
        <v>-1.0798921661883216E-3</v>
      </c>
      <c r="P143" s="50">
        <f>G143/'Historical NAV'!$B228</f>
        <v>-3.8551859973589891E-4</v>
      </c>
      <c r="Q143" s="50">
        <f>H143/'Historical NAV'!$B228</f>
        <v>-2.8277654827187218E-4</v>
      </c>
    </row>
    <row r="144" spans="1:17" outlineLevel="1">
      <c r="A144" s="30">
        <f>'Historical NAV'!A229</f>
        <v>45611</v>
      </c>
      <c r="B144" s="54">
        <v>-1128280.51</v>
      </c>
      <c r="C144" s="54">
        <v>-28233.66</v>
      </c>
      <c r="D144" s="54">
        <v>-1014714</v>
      </c>
      <c r="E144" s="54">
        <v>-14771.68</v>
      </c>
      <c r="F144" s="54">
        <v>99531.97</v>
      </c>
      <c r="G144" s="54">
        <v>-315062.5</v>
      </c>
      <c r="H144" s="54">
        <v>3661.7400000000089</v>
      </c>
      <c r="I144" s="54">
        <v>-2397868.6399999997</v>
      </c>
      <c r="K144" s="49">
        <f>B144/'Historical NAV'!$B229</f>
        <v>-1.5884197810772143E-2</v>
      </c>
      <c r="L144" s="49">
        <f>C144/'Historical NAV'!$B229</f>
        <v>-3.9748009150852479E-4</v>
      </c>
      <c r="M144" s="49">
        <f>D144/'Historical NAV'!$B229</f>
        <v>-1.4285381830587364E-2</v>
      </c>
      <c r="N144" s="49">
        <f>E144/'Historical NAV'!$B229</f>
        <v>-2.0795917773801362E-4</v>
      </c>
      <c r="O144" s="49">
        <f>F144/'Historical NAV'!$B229</f>
        <v>1.4012344323627807E-3</v>
      </c>
      <c r="P144" s="50">
        <f>G144/'Historical NAV'!$B229</f>
        <v>-4.4355238155770306E-3</v>
      </c>
      <c r="Q144" s="50">
        <f>H144/'Historical NAV'!$B229</f>
        <v>5.1550835077011948E-5</v>
      </c>
    </row>
    <row r="145" spans="1:17" outlineLevel="1">
      <c r="A145" s="30">
        <f>'Historical NAV'!A230</f>
        <v>45614</v>
      </c>
      <c r="B145" s="54">
        <v>395174.45</v>
      </c>
      <c r="C145" s="54">
        <v>203081.25</v>
      </c>
      <c r="D145" s="54">
        <v>-160337</v>
      </c>
      <c r="E145" s="54">
        <v>48550.58</v>
      </c>
      <c r="F145" s="54">
        <v>366448.5</v>
      </c>
      <c r="G145" s="54">
        <v>101475</v>
      </c>
      <c r="H145" s="54">
        <v>170181.61</v>
      </c>
      <c r="I145" s="54">
        <v>1124574.3900000001</v>
      </c>
      <c r="K145" s="49">
        <f>B145/'Historical NAV'!$B230</f>
        <v>5.480468811392707E-3</v>
      </c>
      <c r="L145" s="49">
        <f>C145/'Historical NAV'!$B230</f>
        <v>2.8164281795132382E-3</v>
      </c>
      <c r="M145" s="49">
        <f>D145/'Historical NAV'!$B230</f>
        <v>-2.2236304189511046E-3</v>
      </c>
      <c r="N145" s="49">
        <f>E145/'Historical NAV'!$B230</f>
        <v>6.7332272991086977E-4</v>
      </c>
      <c r="O145" s="49">
        <f>F145/'Historical NAV'!$B230</f>
        <v>5.0820835588728987E-3</v>
      </c>
      <c r="P145" s="50">
        <f>G145/'Historical NAV'!$B230</f>
        <v>1.4073039707806891E-3</v>
      </c>
      <c r="Q145" s="50">
        <f>H145/'Historical NAV'!$B230</f>
        <v>2.3601601922330685E-3</v>
      </c>
    </row>
    <row r="146" spans="1:17" outlineLevel="1">
      <c r="A146" s="30">
        <f>'Historical NAV'!A231</f>
        <v>45615</v>
      </c>
      <c r="B146" s="54">
        <v>188749.21</v>
      </c>
      <c r="C146" s="54">
        <v>116845.27</v>
      </c>
      <c r="D146" s="54">
        <v>1197781</v>
      </c>
      <c r="E146" s="54">
        <v>49992.2</v>
      </c>
      <c r="F146" s="54">
        <v>194493.96</v>
      </c>
      <c r="G146" s="54">
        <v>94612.5</v>
      </c>
      <c r="H146" s="54">
        <v>74673.279999999999</v>
      </c>
      <c r="I146" s="54">
        <v>1917147.42</v>
      </c>
      <c r="K146" s="49">
        <f>B146/'Historical NAV'!$B231</f>
        <v>2.550460506078882E-3</v>
      </c>
      <c r="L146" s="49">
        <f>C146/'Historical NAV'!$B231</f>
        <v>1.5788635430957494E-3</v>
      </c>
      <c r="M146" s="49">
        <f>D146/'Historical NAV'!$B231</f>
        <v>1.6184932034585309E-2</v>
      </c>
      <c r="N146" s="49">
        <f>E146/'Historical NAV'!$B231</f>
        <v>6.7551610791905664E-4</v>
      </c>
      <c r="O146" s="49">
        <f>F146/'Historical NAV'!$B231</f>
        <v>2.6280860388813595E-3</v>
      </c>
      <c r="P146" s="50">
        <f>G146/'Historical NAV'!$B231</f>
        <v>1.2784447925974804E-3</v>
      </c>
      <c r="Q146" s="50">
        <f>H146/'Historical NAV'!$B231</f>
        <v>1.0090174761492781E-3</v>
      </c>
    </row>
    <row r="147" spans="1:17" outlineLevel="1">
      <c r="A147" s="30">
        <f>'Historical NAV'!A232</f>
        <v>45616</v>
      </c>
      <c r="B147" s="54">
        <v>111715.55</v>
      </c>
      <c r="C147" s="54">
        <v>-11882.06</v>
      </c>
      <c r="D147" s="54">
        <v>-268319</v>
      </c>
      <c r="E147" s="54">
        <v>-21526.39</v>
      </c>
      <c r="F147" s="54">
        <v>173547.97</v>
      </c>
      <c r="G147" s="54">
        <v>-12000</v>
      </c>
      <c r="H147" s="54">
        <v>-6710.15</v>
      </c>
      <c r="I147" s="54">
        <v>-35174.080000000024</v>
      </c>
      <c r="K147" s="49">
        <f>B147/'Historical NAV'!$B232</f>
        <v>1.5103655453773694E-3</v>
      </c>
      <c r="L147" s="49">
        <f>C147/'Historical NAV'!$B232</f>
        <v>-1.6064239966689172E-4</v>
      </c>
      <c r="M147" s="49">
        <f>D147/'Historical NAV'!$B232</f>
        <v>-3.6276039707105268E-3</v>
      </c>
      <c r="N147" s="49">
        <f>E147/'Historical NAV'!$B232</f>
        <v>-2.9103126442429862E-4</v>
      </c>
      <c r="O147" s="49">
        <f>F147/'Historical NAV'!$B232</f>
        <v>2.3463239840665452E-3</v>
      </c>
      <c r="P147" s="50">
        <f>G147/'Historical NAV'!$B232</f>
        <v>-1.6223691817771505E-4</v>
      </c>
      <c r="Q147" s="50">
        <f>H147/'Historical NAV'!$B232</f>
        <v>-9.0719504709182877E-5</v>
      </c>
    </row>
    <row r="148" spans="1:17" outlineLevel="1">
      <c r="A148" s="30">
        <f>'Historical NAV'!A233</f>
        <v>45617</v>
      </c>
      <c r="B148" s="54">
        <v>586144.68999999994</v>
      </c>
      <c r="C148" s="54">
        <v>-175006.92</v>
      </c>
      <c r="D148" s="54">
        <v>405484</v>
      </c>
      <c r="E148" s="54">
        <v>-23028.16</v>
      </c>
      <c r="F148" s="54">
        <v>278601.98</v>
      </c>
      <c r="G148" s="54">
        <v>72862.5</v>
      </c>
      <c r="H148" s="54">
        <v>240234.12</v>
      </c>
      <c r="I148" s="54">
        <v>1385292.21</v>
      </c>
      <c r="K148" s="49">
        <f>B148/'Historical NAV'!$B233</f>
        <v>7.7782571090230564E-3</v>
      </c>
      <c r="L148" s="49">
        <f>C148/'Historical NAV'!$B233</f>
        <v>-2.3223767831424516E-3</v>
      </c>
      <c r="M148" s="49">
        <f>D148/'Historical NAV'!$B233</f>
        <v>5.380853668733406E-3</v>
      </c>
      <c r="N148" s="49">
        <f>E148/'Historical NAV'!$B233</f>
        <v>-3.0558828269470529E-4</v>
      </c>
      <c r="O148" s="49">
        <f>F148/'Historical NAV'!$B233</f>
        <v>3.6971039207450629E-3</v>
      </c>
      <c r="P148" s="50">
        <f>G148/'Historical NAV'!$B233</f>
        <v>9.6689992808122592E-4</v>
      </c>
      <c r="Q148" s="50">
        <f>H148/'Historical NAV'!$B233</f>
        <v>3.187954755198581E-3</v>
      </c>
    </row>
    <row r="149" spans="1:17" outlineLevel="1">
      <c r="A149" s="30">
        <f>'Historical NAV'!A234</f>
        <v>45618</v>
      </c>
      <c r="B149" s="54">
        <v>485310.28</v>
      </c>
      <c r="C149" s="54">
        <v>-332828.26</v>
      </c>
      <c r="D149" s="54">
        <v>-710289.49</v>
      </c>
      <c r="E149" s="54">
        <v>25682.76</v>
      </c>
      <c r="F149" s="54">
        <v>270546.58</v>
      </c>
      <c r="G149" s="54">
        <v>24525</v>
      </c>
      <c r="H149" s="54">
        <v>29506.36</v>
      </c>
      <c r="I149" s="54">
        <v>-207546.76999999996</v>
      </c>
      <c r="K149" s="49">
        <f>B149/'Historical NAV'!$B234</f>
        <v>6.4594753942149091E-3</v>
      </c>
      <c r="L149" s="49">
        <f>C149/'Historical NAV'!$B234</f>
        <v>-4.4299411007105854E-3</v>
      </c>
      <c r="M149" s="49">
        <f>D149/'Historical NAV'!$B234</f>
        <v>-9.4539466244656038E-3</v>
      </c>
      <c r="N149" s="49">
        <f>E149/'Historical NAV'!$B234</f>
        <v>3.4183730102631846E-4</v>
      </c>
      <c r="O149" s="49">
        <f>F149/'Historical NAV'!$B234</f>
        <v>3.6009725087607779E-3</v>
      </c>
      <c r="P149" s="50">
        <f>G149/'Historical NAV'!$B234</f>
        <v>3.2642752600072812E-4</v>
      </c>
      <c r="Q149" s="50">
        <f>H149/'Historical NAV'!$B234</f>
        <v>3.9272938210343914E-4</v>
      </c>
    </row>
    <row r="150" spans="1:17" outlineLevel="1">
      <c r="A150" s="30">
        <f>'Historical NAV'!A235</f>
        <v>45621</v>
      </c>
      <c r="B150" s="54">
        <v>121871.3</v>
      </c>
      <c r="C150" s="54">
        <v>-117279.45</v>
      </c>
      <c r="D150" s="54">
        <v>101238</v>
      </c>
      <c r="E150" s="54">
        <v>-57163.839999999997</v>
      </c>
      <c r="F150" s="54">
        <v>-66736.929999999993</v>
      </c>
      <c r="G150" s="54">
        <v>91762.5</v>
      </c>
      <c r="H150" s="54">
        <v>151533.59</v>
      </c>
      <c r="I150" s="54">
        <v>225225.17</v>
      </c>
      <c r="K150" s="49">
        <f>B150/'Historical NAV'!$B235</f>
        <v>1.6517938047324802E-3</v>
      </c>
      <c r="L150" s="49">
        <f>C150/'Historical NAV'!$B235</f>
        <v>-1.5895577460192242E-3</v>
      </c>
      <c r="M150" s="49">
        <f>D150/'Historical NAV'!$B235</f>
        <v>1.3721384871048952E-3</v>
      </c>
      <c r="N150" s="49">
        <f>E150/'Historical NAV'!$B235</f>
        <v>-7.7477533075234891E-4</v>
      </c>
      <c r="O150" s="49">
        <f>F150/'Historical NAV'!$B235</f>
        <v>-9.0452508113776739E-4</v>
      </c>
      <c r="P150" s="50">
        <f>G150/'Historical NAV'!$B235</f>
        <v>1.2437114317051202E-3</v>
      </c>
      <c r="Q150" s="50">
        <f>H150/'Historical NAV'!$B235</f>
        <v>2.0538243636596286E-3</v>
      </c>
    </row>
    <row r="151" spans="1:17" outlineLevel="1">
      <c r="A151" s="30">
        <f>'Historical NAV'!A236</f>
        <v>45622</v>
      </c>
      <c r="B151" s="54">
        <v>-282573.7</v>
      </c>
      <c r="C151" s="54">
        <v>295273.5</v>
      </c>
      <c r="D151" s="54">
        <v>-495021</v>
      </c>
      <c r="E151" s="54">
        <v>78577.42</v>
      </c>
      <c r="F151" s="54">
        <v>217940.74</v>
      </c>
      <c r="G151" s="54">
        <v>-125737.5</v>
      </c>
      <c r="H151" s="54">
        <v>-113726.76</v>
      </c>
      <c r="I151" s="54">
        <v>-425267.30000000005</v>
      </c>
      <c r="K151" s="49">
        <f>B151/'Historical NAV'!$B236</f>
        <v>-3.8191328989562951E-3</v>
      </c>
      <c r="L151" s="49">
        <f>C151/'Historical NAV'!$B236</f>
        <v>3.9907774079469237E-3</v>
      </c>
      <c r="M151" s="49">
        <f>D151/'Historical NAV'!$B236</f>
        <v>-6.6904704393021862E-3</v>
      </c>
      <c r="N151" s="49">
        <f>E151/'Historical NAV'!$B236</f>
        <v>1.0620153603718475E-3</v>
      </c>
      <c r="O151" s="49">
        <f>F151/'Historical NAV'!$B236</f>
        <v>2.9455842852922271E-3</v>
      </c>
      <c r="P151" s="50">
        <f>G151/'Historical NAV'!$B236</f>
        <v>-1.6994087662175112E-3</v>
      </c>
      <c r="Q151" s="50">
        <f>H151/'Historical NAV'!$B236</f>
        <v>-1.5370772673030321E-3</v>
      </c>
    </row>
    <row r="152" spans="1:17" outlineLevel="1">
      <c r="A152" s="30">
        <f>'Historical NAV'!A237</f>
        <v>45623</v>
      </c>
      <c r="B152" s="54">
        <v>0</v>
      </c>
      <c r="C152" s="54">
        <v>-173335.89</v>
      </c>
      <c r="D152" s="54">
        <v>-598</v>
      </c>
      <c r="E152" s="54">
        <v>0</v>
      </c>
      <c r="F152" s="54">
        <v>0</v>
      </c>
      <c r="G152" s="54">
        <v>0</v>
      </c>
      <c r="H152" s="54">
        <v>35436.879999999997</v>
      </c>
      <c r="I152" s="54">
        <v>-138497.01</v>
      </c>
      <c r="K152" s="49">
        <f>B152/'Historical NAV'!$B237</f>
        <v>0</v>
      </c>
      <c r="L152" s="49">
        <f>C152/'Historical NAV'!$B237</f>
        <v>-2.3568238538174777E-3</v>
      </c>
      <c r="M152" s="49">
        <f>D152/'Historical NAV'!$B237</f>
        <v>-8.1309223645654205E-6</v>
      </c>
      <c r="N152" s="49">
        <f>E152/'Historical NAV'!$B237</f>
        <v>0</v>
      </c>
      <c r="O152" s="49">
        <f>F152/'Historical NAV'!$B237</f>
        <v>0</v>
      </c>
      <c r="P152" s="50">
        <f>G152/'Historical NAV'!$B237</f>
        <v>0</v>
      </c>
      <c r="Q152" s="50">
        <f>H152/'Historical NAV'!$B237</f>
        <v>4.818303012080619E-4</v>
      </c>
    </row>
    <row r="153" spans="1:17" outlineLevel="1">
      <c r="A153" s="30">
        <f>'Historical NAV'!A238</f>
        <v>45624</v>
      </c>
      <c r="B153" s="54">
        <v>436490.04</v>
      </c>
      <c r="C153" s="54">
        <v>22500.33</v>
      </c>
      <c r="D153" s="54">
        <v>773893</v>
      </c>
      <c r="E153" s="54">
        <v>144649.35999999999</v>
      </c>
      <c r="F153" s="54">
        <v>166392.1</v>
      </c>
      <c r="G153" s="54">
        <v>135675</v>
      </c>
      <c r="H153" s="54">
        <v>258569.48</v>
      </c>
      <c r="I153" s="54">
        <v>1938169.31</v>
      </c>
      <c r="K153" s="49">
        <f>B153/'Historical NAV'!$B238</f>
        <v>5.9461655986891709E-3</v>
      </c>
      <c r="L153" s="49">
        <f>C153/'Historical NAV'!$B238</f>
        <v>3.0651487077495266E-4</v>
      </c>
      <c r="M153" s="49">
        <f>D153/'Historical NAV'!$B238</f>
        <v>1.0542499282838982E-2</v>
      </c>
      <c r="N153" s="49">
        <f>E153/'Historical NAV'!$B238</f>
        <v>1.9705124275101564E-3</v>
      </c>
      <c r="O153" s="49">
        <f>F153/'Historical NAV'!$B238</f>
        <v>2.2667068896088634E-3</v>
      </c>
      <c r="P153" s="50">
        <f>G153/'Historical NAV'!$B238</f>
        <v>1.8482575629953739E-3</v>
      </c>
      <c r="Q153" s="50">
        <f>H153/'Historical NAV'!$B238</f>
        <v>3.5224101490310012E-3</v>
      </c>
    </row>
    <row r="154" spans="1:17" outlineLevel="1">
      <c r="A154" s="30">
        <f>'Historical NAV'!A239</f>
        <v>45625</v>
      </c>
      <c r="B154" s="54">
        <v>374928.84</v>
      </c>
      <c r="C154" s="54">
        <v>426290.1</v>
      </c>
      <c r="D154" s="54">
        <v>1487424.28</v>
      </c>
      <c r="E154" s="54">
        <v>-50672.679999999993</v>
      </c>
      <c r="F154" s="54">
        <v>-451362.3</v>
      </c>
      <c r="G154" s="54">
        <v>277575</v>
      </c>
      <c r="H154" s="54">
        <v>456470.46</v>
      </c>
      <c r="I154" s="54">
        <v>2520653.6999999997</v>
      </c>
      <c r="K154" s="49">
        <f>B154/'Historical NAV'!$B239</f>
        <v>4.979871685276401E-3</v>
      </c>
      <c r="L154" s="49">
        <f>C154/'Historical NAV'!$B239</f>
        <v>5.6620610959232836E-3</v>
      </c>
      <c r="M154" s="49">
        <f>D154/'Historical NAV'!$B239</f>
        <v>1.9756234425616973E-2</v>
      </c>
      <c r="N154" s="49">
        <f>E154/'Historical NAV'!$B239</f>
        <v>-6.7304356834505387E-4</v>
      </c>
      <c r="O154" s="49">
        <f>F154/'Historical NAV'!$B239</f>
        <v>-5.9950745255319179E-3</v>
      </c>
      <c r="P154" s="50">
        <f>G154/'Historical NAV'!$B239</f>
        <v>3.6868006287288997E-3</v>
      </c>
      <c r="Q154" s="50">
        <f>H154/'Historical NAV'!$B239</f>
        <v>6.0629220171995683E-3</v>
      </c>
    </row>
    <row r="155" spans="1:17" outlineLevel="1">
      <c r="A155" s="30">
        <f>'Historical NAV'!A240</f>
        <v>45628</v>
      </c>
      <c r="B155" s="54">
        <v>-25403.94</v>
      </c>
      <c r="C155" s="54">
        <v>213123.33</v>
      </c>
      <c r="D155" s="54">
        <v>617648</v>
      </c>
      <c r="E155" s="54">
        <v>-85231.8</v>
      </c>
      <c r="F155" s="54">
        <v>32666.69</v>
      </c>
      <c r="G155" s="54">
        <v>20225</v>
      </c>
      <c r="H155" s="54">
        <v>58987.13</v>
      </c>
      <c r="I155" s="54">
        <v>832014.40999999992</v>
      </c>
      <c r="K155" s="49">
        <f>B155/'Historical NAV'!$B240</f>
        <v>-3.3182744165125672E-4</v>
      </c>
      <c r="L155" s="49">
        <f>C155/'Historical NAV'!$B240</f>
        <v>2.7838268138759789E-3</v>
      </c>
      <c r="M155" s="49">
        <f>D155/'Historical NAV'!$B240</f>
        <v>8.0677468015203715E-3</v>
      </c>
      <c r="N155" s="49">
        <f>E155/'Historical NAV'!$B240</f>
        <v>-1.1133017217538534E-3</v>
      </c>
      <c r="O155" s="49">
        <f>F155/'Historical NAV'!$B240</f>
        <v>4.2669381875074072E-4</v>
      </c>
      <c r="P155" s="50">
        <f>G155/'Historical NAV'!$B240</f>
        <v>2.6417988734805183E-4</v>
      </c>
      <c r="Q155" s="50">
        <f>H155/'Historical NAV'!$B240</f>
        <v>7.7049262587811562E-4</v>
      </c>
    </row>
    <row r="156" spans="1:17" outlineLevel="1">
      <c r="A156" s="30">
        <f>'Historical NAV'!A241</f>
        <v>45629</v>
      </c>
      <c r="B156" s="54">
        <v>333059.57</v>
      </c>
      <c r="C156" s="54">
        <v>75954.06</v>
      </c>
      <c r="D156" s="54">
        <v>945720</v>
      </c>
      <c r="E156" s="54">
        <v>112823.32</v>
      </c>
      <c r="F156" s="54">
        <v>110027.94</v>
      </c>
      <c r="G156" s="54">
        <v>71562.5</v>
      </c>
      <c r="H156" s="54">
        <v>103438.99</v>
      </c>
      <c r="I156" s="54">
        <v>1752586.38</v>
      </c>
      <c r="K156" s="49">
        <f>B156/'Historical NAV'!$B241</f>
        <v>4.3046788924611147E-3</v>
      </c>
      <c r="L156" s="49">
        <f>C156/'Historical NAV'!$B241</f>
        <v>9.8167976040659951E-4</v>
      </c>
      <c r="M156" s="49">
        <f>D156/'Historical NAV'!$B241</f>
        <v>1.222310147754747E-2</v>
      </c>
      <c r="N156" s="49">
        <f>E156/'Historical NAV'!$B241</f>
        <v>1.45820209934633E-3</v>
      </c>
      <c r="O156" s="49">
        <f>F156/'Historical NAV'!$B241</f>
        <v>1.4220727868560509E-3</v>
      </c>
      <c r="P156" s="50">
        <f>G156/'Historical NAV'!$B241</f>
        <v>9.2492037758214998E-4</v>
      </c>
      <c r="Q156" s="50">
        <f>H156/'Historical NAV'!$B241</f>
        <v>1.3369129039303579E-3</v>
      </c>
    </row>
    <row r="157" spans="1:17" outlineLevel="1">
      <c r="A157" s="30">
        <f>'Historical NAV'!A242</f>
        <v>45630</v>
      </c>
      <c r="B157" s="54">
        <v>-245745.55</v>
      </c>
      <c r="C157" s="54">
        <v>-96163.409999999989</v>
      </c>
      <c r="D157" s="54">
        <v>289687</v>
      </c>
      <c r="E157" s="54">
        <v>40709.03</v>
      </c>
      <c r="F157" s="54">
        <v>-104088.61</v>
      </c>
      <c r="G157" s="54">
        <v>-32175</v>
      </c>
      <c r="H157" s="54">
        <v>35021.509999999987</v>
      </c>
      <c r="I157" s="54">
        <v>-112755.03</v>
      </c>
      <c r="K157" s="49">
        <f>B157/'Historical NAV'!$B242</f>
        <v>-3.1068454299327149E-3</v>
      </c>
      <c r="L157" s="49">
        <f>C157/'Historical NAV'!$B242</f>
        <v>-1.2157487730103187E-3</v>
      </c>
      <c r="M157" s="49">
        <f>D157/'Historical NAV'!$B242</f>
        <v>3.6623765193750952E-3</v>
      </c>
      <c r="N157" s="49">
        <f>E157/'Historical NAV'!$B242</f>
        <v>5.1466512338674611E-4</v>
      </c>
      <c r="O157" s="49">
        <f>F157/'Historical NAV'!$B242</f>
        <v>-1.3159433498858828E-3</v>
      </c>
      <c r="P157" s="50">
        <f>G157/'Historical NAV'!$B242</f>
        <v>-4.067733951157411E-4</v>
      </c>
      <c r="Q157" s="50">
        <f>H157/'Historical NAV'!$B242</f>
        <v>4.4276048251064098E-4</v>
      </c>
    </row>
    <row r="158" spans="1:17" outlineLevel="1">
      <c r="A158" s="30">
        <f>'Historical NAV'!A243</f>
        <v>45631</v>
      </c>
      <c r="B158" s="54">
        <v>205689.37</v>
      </c>
      <c r="C158" s="54">
        <v>228803.29</v>
      </c>
      <c r="D158" s="54">
        <v>-485299</v>
      </c>
      <c r="E158" s="54">
        <v>53619.68</v>
      </c>
      <c r="F158" s="54">
        <v>28578.29</v>
      </c>
      <c r="G158" s="54">
        <v>5125</v>
      </c>
      <c r="H158" s="54">
        <v>44788.65</v>
      </c>
      <c r="I158" s="54">
        <v>81305.280000000028</v>
      </c>
      <c r="K158" s="49">
        <f>B158/'Historical NAV'!$B243</f>
        <v>2.59937049801861E-3</v>
      </c>
      <c r="L158" s="49">
        <f>C158/'Historical NAV'!$B243</f>
        <v>2.8914694127148938E-3</v>
      </c>
      <c r="M158" s="49">
        <f>D158/'Historical NAV'!$B243</f>
        <v>-6.1328978902406737E-3</v>
      </c>
      <c r="N158" s="49">
        <f>E158/'Historical NAV'!$B243</f>
        <v>6.7761116826406008E-4</v>
      </c>
      <c r="O158" s="49">
        <f>F158/'Historical NAV'!$B243</f>
        <v>3.6115412240224305E-4</v>
      </c>
      <c r="P158" s="50">
        <f>G158/'Historical NAV'!$B243</f>
        <v>6.4766467038842966E-5</v>
      </c>
      <c r="Q158" s="50">
        <f>H158/'Historical NAV'!$B243</f>
        <v>5.6601026808571209E-4</v>
      </c>
    </row>
    <row r="159" spans="1:17" outlineLevel="1">
      <c r="A159" s="30">
        <f>'Historical NAV'!A244</f>
        <v>45632</v>
      </c>
      <c r="B159" s="54">
        <v>-490083.47</v>
      </c>
      <c r="C159" s="54">
        <v>553091.11</v>
      </c>
      <c r="D159" s="54">
        <v>-1127929.32</v>
      </c>
      <c r="E159" s="54">
        <v>-88464.63</v>
      </c>
      <c r="F159" s="54">
        <v>28098.209999999988</v>
      </c>
      <c r="G159" s="54">
        <v>-16625</v>
      </c>
      <c r="H159" s="54">
        <v>-59564.480000000003</v>
      </c>
      <c r="I159" s="54">
        <v>-1201477.58</v>
      </c>
      <c r="K159" s="49">
        <f>B159/'Historical NAV'!$B244</f>
        <v>-6.1883343810483129E-3</v>
      </c>
      <c r="L159" s="49">
        <f>C159/'Historical NAV'!$B244</f>
        <v>6.9839383316992404E-3</v>
      </c>
      <c r="M159" s="49">
        <f>D159/'Historical NAV'!$B244</f>
        <v>-1.424247953179985E-2</v>
      </c>
      <c r="N159" s="49">
        <f>E159/'Historical NAV'!$B244</f>
        <v>-1.1170519816465511E-3</v>
      </c>
      <c r="O159" s="49">
        <f>F159/'Historical NAV'!$B244</f>
        <v>3.5479898758657472E-4</v>
      </c>
      <c r="P159" s="50">
        <f>G159/'Historical NAV'!$B244</f>
        <v>-2.099255848905253E-4</v>
      </c>
      <c r="Q159" s="50">
        <f>H159/'Historical NAV'!$B244</f>
        <v>-7.5212681519999983E-4</v>
      </c>
    </row>
    <row r="160" spans="1:17" outlineLevel="1">
      <c r="A160" s="30">
        <f>'Historical NAV'!A245</f>
        <v>45635</v>
      </c>
      <c r="B160" s="54">
        <v>-337290.63</v>
      </c>
      <c r="C160" s="54">
        <v>-233620.78</v>
      </c>
      <c r="D160" s="54">
        <v>-1135305</v>
      </c>
      <c r="E160" s="54">
        <v>-59287.8</v>
      </c>
      <c r="F160" s="54">
        <v>244776.76</v>
      </c>
      <c r="G160" s="54">
        <v>-16725</v>
      </c>
      <c r="H160" s="54">
        <v>-71122.2</v>
      </c>
      <c r="I160" s="54">
        <v>-1608574.6500000001</v>
      </c>
      <c r="K160" s="49">
        <f>B160/'Historical NAV'!$B245</f>
        <v>-4.3279469715787576E-3</v>
      </c>
      <c r="L160" s="49">
        <f>C160/'Historical NAV'!$B245</f>
        <v>-2.9977065989021607E-3</v>
      </c>
      <c r="M160" s="49">
        <f>D160/'Historical NAV'!$B245</f>
        <v>-1.4567673690099902E-2</v>
      </c>
      <c r="N160" s="49">
        <f>E160/'Historical NAV'!$B245</f>
        <v>-7.6075180167787962E-4</v>
      </c>
      <c r="O160" s="49">
        <f>F160/'Historical NAV'!$B245</f>
        <v>3.1408546307819473E-3</v>
      </c>
      <c r="P160" s="50">
        <f>G160/'Historical NAV'!$B245</f>
        <v>-2.1460694920476952E-4</v>
      </c>
      <c r="Q160" s="50">
        <f>H160/'Historical NAV'!$B245</f>
        <v>-9.1260498431877191E-4</v>
      </c>
    </row>
    <row r="161" spans="1:17" outlineLevel="1">
      <c r="A161" s="30">
        <f>'Historical NAV'!A246</f>
        <v>45636</v>
      </c>
      <c r="B161" s="54">
        <v>698683.07</v>
      </c>
      <c r="C161" s="54">
        <v>-118422.8</v>
      </c>
      <c r="D161" s="54">
        <v>838510.69</v>
      </c>
      <c r="E161" s="54">
        <v>-33274.57</v>
      </c>
      <c r="F161" s="54">
        <v>306100.96999999997</v>
      </c>
      <c r="G161" s="54">
        <v>57637.5</v>
      </c>
      <c r="H161" s="54">
        <v>141534.07999999999</v>
      </c>
      <c r="I161" s="54">
        <v>1890768.94</v>
      </c>
      <c r="K161" s="49">
        <f>B161/'Historical NAV'!$B246</f>
        <v>9.1562698574089909E-3</v>
      </c>
      <c r="L161" s="49">
        <f>C161/'Historical NAV'!$B246</f>
        <v>-1.5519355779867023E-3</v>
      </c>
      <c r="M161" s="49">
        <f>D161/'Historical NAV'!$B246</f>
        <v>1.0988716466197207E-2</v>
      </c>
      <c r="N161" s="49">
        <f>E161/'Historical NAV'!$B246</f>
        <v>-4.3606458405990217E-4</v>
      </c>
      <c r="O161" s="49">
        <f>F161/'Historical NAV'!$B246</f>
        <v>4.0114655775681726E-3</v>
      </c>
      <c r="P161" s="50">
        <f>G161/'Historical NAV'!$B246</f>
        <v>7.5534176591170415E-4</v>
      </c>
      <c r="Q161" s="50">
        <f>H161/'Historical NAV'!$B246</f>
        <v>1.8548098360249559E-3</v>
      </c>
    </row>
    <row r="162" spans="1:17" outlineLevel="1">
      <c r="A162" s="30">
        <f>'Historical NAV'!A247</f>
        <v>45637</v>
      </c>
      <c r="B162" s="54">
        <v>-546182.51</v>
      </c>
      <c r="C162" s="54">
        <v>235777.77</v>
      </c>
      <c r="D162" s="54">
        <v>-562744.23</v>
      </c>
      <c r="E162" s="54">
        <v>-102483.84</v>
      </c>
      <c r="F162" s="54">
        <v>-349786.08</v>
      </c>
      <c r="G162" s="54">
        <v>-33975</v>
      </c>
      <c r="H162" s="54">
        <v>-14275.45</v>
      </c>
      <c r="I162" s="54">
        <v>-1373669.3399999999</v>
      </c>
      <c r="K162" s="49">
        <f>B162/'Historical NAV'!$B247</f>
        <v>-6.9862569244325658E-3</v>
      </c>
      <c r="L162" s="49">
        <f>C162/'Historical NAV'!$B247</f>
        <v>3.0158491861809501E-3</v>
      </c>
      <c r="M162" s="49">
        <f>D162/'Historical NAV'!$B247</f>
        <v>-7.1980989898815543E-3</v>
      </c>
      <c r="N162" s="49">
        <f>E162/'Historical NAV'!$B247</f>
        <v>-1.310877634735025E-3</v>
      </c>
      <c r="O162" s="49">
        <f>F162/'Historical NAV'!$B247</f>
        <v>-4.4741370855506217E-3</v>
      </c>
      <c r="P162" s="50">
        <f>G162/'Historical NAV'!$B247</f>
        <v>-4.3457649167051582E-4</v>
      </c>
      <c r="Q162" s="50">
        <f>H162/'Historical NAV'!$B247</f>
        <v>-1.8259823334857586E-4</v>
      </c>
    </row>
    <row r="163" spans="1:17" outlineLevel="1">
      <c r="A163" s="30">
        <f>'Historical NAV'!A248</f>
        <v>45638</v>
      </c>
      <c r="B163" s="54">
        <v>132977.48000000001</v>
      </c>
      <c r="C163" s="54">
        <v>-372952.07</v>
      </c>
      <c r="D163" s="54">
        <v>276953</v>
      </c>
      <c r="E163" s="54">
        <v>-132818.16</v>
      </c>
      <c r="F163" s="54">
        <v>-191620.19</v>
      </c>
      <c r="G163" s="54">
        <v>-1862.5</v>
      </c>
      <c r="H163" s="54">
        <v>48288.79</v>
      </c>
      <c r="I163" s="54">
        <v>-241033.65</v>
      </c>
      <c r="K163" s="49">
        <f>B163/'Historical NAV'!$B248</f>
        <v>1.7309424309684437E-3</v>
      </c>
      <c r="L163" s="49">
        <f>C163/'Historical NAV'!$B248</f>
        <v>-4.8546457842373993E-3</v>
      </c>
      <c r="M163" s="49">
        <f>D163/'Historical NAV'!$B248</f>
        <v>3.6050442457174203E-3</v>
      </c>
      <c r="N163" s="49">
        <f>E163/'Historical NAV'!$B248</f>
        <v>-1.7288685929915026E-3</v>
      </c>
      <c r="O163" s="49">
        <f>F163/'Historical NAV'!$B248</f>
        <v>-2.4942833741565494E-3</v>
      </c>
      <c r="P163" s="50">
        <f>G163/'Historical NAV'!$B248</f>
        <v>-2.4243806377431172E-5</v>
      </c>
      <c r="Q163" s="50">
        <f>H163/'Historical NAV'!$B248</f>
        <v>6.2856594628748162E-4</v>
      </c>
    </row>
    <row r="164" spans="1:17" outlineLevel="1">
      <c r="A164" s="30">
        <f>'Historical NAV'!A249</f>
        <v>45639</v>
      </c>
      <c r="B164" s="54">
        <v>366511.67</v>
      </c>
      <c r="C164" s="54">
        <v>-109603.07</v>
      </c>
      <c r="D164" s="54">
        <v>-293087.5</v>
      </c>
      <c r="E164" s="54">
        <v>29578</v>
      </c>
      <c r="F164" s="54">
        <v>98506.310000000012</v>
      </c>
      <c r="G164" s="54">
        <v>27800</v>
      </c>
      <c r="H164" s="54">
        <v>101731.55</v>
      </c>
      <c r="I164" s="54">
        <v>221436.96</v>
      </c>
      <c r="K164" s="49">
        <f>B164/'Historical NAV'!$B249</f>
        <v>4.7860098411026978E-3</v>
      </c>
      <c r="L164" s="49">
        <f>C164/'Historical NAV'!$B249</f>
        <v>-1.4312269282859885E-3</v>
      </c>
      <c r="M164" s="49">
        <f>D164/'Historical NAV'!$B249</f>
        <v>-3.8272169050011066E-3</v>
      </c>
      <c r="N164" s="49">
        <f>E164/'Historical NAV'!$B249</f>
        <v>3.8623763079668268E-4</v>
      </c>
      <c r="O164" s="49">
        <f>F164/'Historical NAV'!$B249</f>
        <v>1.2863223947840821E-3</v>
      </c>
      <c r="P164" s="50">
        <f>G164/'Historical NAV'!$B249</f>
        <v>3.6302001947892957E-4</v>
      </c>
      <c r="Q164" s="50">
        <f>H164/'Historical NAV'!$B249</f>
        <v>1.3284384626842337E-3</v>
      </c>
    </row>
    <row r="165" spans="1:17" outlineLevel="1">
      <c r="A165" s="30">
        <f>'Historical NAV'!A250</f>
        <v>45642</v>
      </c>
      <c r="B165" s="54">
        <v>-544562.05000000005</v>
      </c>
      <c r="C165" s="54">
        <v>593.46999999999844</v>
      </c>
      <c r="D165" s="54">
        <v>-465404</v>
      </c>
      <c r="E165" s="54">
        <v>-12639.62</v>
      </c>
      <c r="F165" s="54">
        <v>-80507.14</v>
      </c>
      <c r="G165" s="54">
        <v>-13375</v>
      </c>
      <c r="H165" s="54">
        <v>-21253.73</v>
      </c>
      <c r="I165" s="54">
        <v>-1137148.07</v>
      </c>
      <c r="K165" s="49">
        <f>B165/'Historical NAV'!$B250</f>
        <v>-7.0961477219019294E-3</v>
      </c>
      <c r="L165" s="49">
        <f>C165/'Historical NAV'!$B250</f>
        <v>7.7334635943087228E-6</v>
      </c>
      <c r="M165" s="49">
        <f>D165/'Historical NAV'!$B250</f>
        <v>-6.064645037905313E-3</v>
      </c>
      <c r="N165" s="49">
        <f>E165/'Historical NAV'!$B250</f>
        <v>-1.6470595163343838E-4</v>
      </c>
      <c r="O165" s="49">
        <f>F165/'Historical NAV'!$B250</f>
        <v>-1.0490825758200366E-3</v>
      </c>
      <c r="P165" s="50">
        <f>G165/'Historical NAV'!$B250</f>
        <v>-1.7428863392232033E-4</v>
      </c>
      <c r="Q165" s="50">
        <f>H165/'Historical NAV'!$B250</f>
        <v>-2.7695578074421213E-4</v>
      </c>
    </row>
    <row r="166" spans="1:17" outlineLevel="1">
      <c r="A166" s="30">
        <f>'Historical NAV'!A251</f>
        <v>45643</v>
      </c>
      <c r="B166" s="54">
        <v>-2603117.61</v>
      </c>
      <c r="C166" s="54">
        <v>63313.13</v>
      </c>
      <c r="D166" s="54">
        <v>-969754</v>
      </c>
      <c r="E166" s="54">
        <v>-310824.3</v>
      </c>
      <c r="F166" s="54">
        <v>-616941.08000000007</v>
      </c>
      <c r="G166" s="54">
        <v>-90750</v>
      </c>
      <c r="H166" s="54">
        <v>-760483.72</v>
      </c>
      <c r="I166" s="54">
        <v>-5288557.5799999991</v>
      </c>
      <c r="K166" s="49">
        <f>B166/'Historical NAV'!$B251</f>
        <v>-3.4425327189141805E-2</v>
      </c>
      <c r="L166" s="49">
        <f>C166/'Historical NAV'!$B251</f>
        <v>8.3729417650809474E-4</v>
      </c>
      <c r="M166" s="49">
        <f>D166/'Historical NAV'!$B251</f>
        <v>-1.2824660174681476E-2</v>
      </c>
      <c r="N166" s="49">
        <f>E166/'Historical NAV'!$B251</f>
        <v>-4.1105435208653399E-3</v>
      </c>
      <c r="O166" s="49">
        <f>F166/'Historical NAV'!$B251</f>
        <v>-8.1588317230977953E-3</v>
      </c>
      <c r="P166" s="50">
        <f>G166/'Historical NAV'!$B251</f>
        <v>-1.2001372624937292E-3</v>
      </c>
      <c r="Q166" s="50">
        <f>H166/'Historical NAV'!$B251</f>
        <v>-1.0057133332141572E-2</v>
      </c>
    </row>
    <row r="167" spans="1:17" outlineLevel="1">
      <c r="A167" s="30">
        <f>'Historical NAV'!A252</f>
        <v>45644</v>
      </c>
      <c r="B167" s="54">
        <v>-228614.29</v>
      </c>
      <c r="C167" s="54">
        <v>-54761.96</v>
      </c>
      <c r="D167" s="54">
        <v>-20065</v>
      </c>
      <c r="E167" s="54">
        <v>-140149.87</v>
      </c>
      <c r="F167" s="54">
        <v>-156773.46</v>
      </c>
      <c r="G167" s="54">
        <v>-49315</v>
      </c>
      <c r="H167" s="54">
        <v>-20060.260000000009</v>
      </c>
      <c r="I167" s="54">
        <v>-669739.84</v>
      </c>
      <c r="K167" s="49">
        <f>B167/'Historical NAV'!$B252</f>
        <v>-3.2499903986901893E-3</v>
      </c>
      <c r="L167" s="49">
        <f>C167/'Historical NAV'!$B252</f>
        <v>-7.7849833539913964E-4</v>
      </c>
      <c r="M167" s="49">
        <f>D167/'Historical NAV'!$B252</f>
        <v>-2.852448871403386E-4</v>
      </c>
      <c r="N167" s="49">
        <f>E167/'Historical NAV'!$B252</f>
        <v>-1.9923764690198418E-3</v>
      </c>
      <c r="O167" s="49">
        <f>F167/'Historical NAV'!$B252</f>
        <v>-2.2286981263045296E-3</v>
      </c>
      <c r="P167" s="50">
        <f>G167/'Historical NAV'!$B252</f>
        <v>-7.0106412206956382E-4</v>
      </c>
      <c r="Q167" s="50">
        <f>H167/'Historical NAV'!$B252</f>
        <v>-2.8517750310021688E-4</v>
      </c>
    </row>
    <row r="168" spans="1:17" outlineLevel="1">
      <c r="A168" s="30">
        <f>'Historical NAV'!A253</f>
        <v>45645</v>
      </c>
      <c r="B168" s="54">
        <v>286453.51</v>
      </c>
      <c r="C168" s="54">
        <v>-2379.4899999999998</v>
      </c>
      <c r="D168" s="54">
        <v>-1265507.6200000001</v>
      </c>
      <c r="E168" s="54">
        <v>238405.12</v>
      </c>
      <c r="F168" s="54">
        <v>-680607.27</v>
      </c>
      <c r="G168" s="54">
        <v>32925</v>
      </c>
      <c r="H168" s="54">
        <v>110985.87</v>
      </c>
      <c r="I168" s="54">
        <v>-1279724.8799999999</v>
      </c>
      <c r="K168" s="49">
        <f>B168/'Historical NAV'!$B253</f>
        <v>4.1120627367912171E-3</v>
      </c>
      <c r="L168" s="49">
        <f>C168/'Historical NAV'!$B253</f>
        <v>-3.4157766688100043E-5</v>
      </c>
      <c r="M168" s="49">
        <f>D168/'Historical NAV'!$B253</f>
        <v>-1.8166461731704178E-2</v>
      </c>
      <c r="N168" s="49">
        <f>E168/'Historical NAV'!$B253</f>
        <v>3.4223243073971707E-3</v>
      </c>
      <c r="O168" s="49">
        <f>F168/'Historical NAV'!$B253</f>
        <v>-9.7701710597164568E-3</v>
      </c>
      <c r="P168" s="50">
        <f>G168/'Historical NAV'!$B253</f>
        <v>4.7264097273184334E-4</v>
      </c>
      <c r="Q168" s="50">
        <f>H168/'Historical NAV'!$B253</f>
        <v>1.593210920464386E-3</v>
      </c>
    </row>
    <row r="169" spans="1:17" outlineLevel="1">
      <c r="A169" s="30">
        <f>'Historical NAV'!A254</f>
        <v>45646</v>
      </c>
      <c r="B169" s="54">
        <v>753570.51</v>
      </c>
      <c r="C169" s="54">
        <v>-44730.5</v>
      </c>
      <c r="D169" s="54">
        <v>935621.23</v>
      </c>
      <c r="E169" s="54">
        <v>113985.28</v>
      </c>
      <c r="F169" s="54">
        <v>198337.5</v>
      </c>
      <c r="G169" s="54">
        <v>72178.75</v>
      </c>
      <c r="H169" s="54">
        <v>373591.6</v>
      </c>
      <c r="I169" s="54">
        <v>2402554.37</v>
      </c>
      <c r="K169" s="49">
        <f>B169/'Historical NAV'!$B254</f>
        <v>1.0463731947172433E-2</v>
      </c>
      <c r="L169" s="49">
        <f>C169/'Historical NAV'!$B254</f>
        <v>-6.2110705720556459E-4</v>
      </c>
      <c r="M169" s="49">
        <f>D169/'Historical NAV'!$B254</f>
        <v>1.2991604136424827E-2</v>
      </c>
      <c r="N169" s="49">
        <f>E169/'Historical NAV'!$B254</f>
        <v>1.5827469361074055E-3</v>
      </c>
      <c r="O169" s="49">
        <f>F169/'Historical NAV'!$B254</f>
        <v>2.7540228917295509E-3</v>
      </c>
      <c r="P169" s="50">
        <f>G169/'Historical NAV'!$B254</f>
        <v>1.0022407754278657E-3</v>
      </c>
      <c r="Q169" s="50">
        <f>H169/'Historical NAV'!$B254</f>
        <v>5.1875203557464906E-3</v>
      </c>
    </row>
    <row r="170" spans="1:17" outlineLevel="1">
      <c r="A170" s="30">
        <f>'Historical NAV'!A255</f>
        <v>45649</v>
      </c>
      <c r="B170" s="54">
        <v>272327.33</v>
      </c>
      <c r="C170" s="54">
        <v>166794.76</v>
      </c>
      <c r="D170" s="54">
        <v>1627066.23</v>
      </c>
      <c r="E170" s="54">
        <v>-40832.97</v>
      </c>
      <c r="F170" s="54">
        <v>-236451.34</v>
      </c>
      <c r="G170" s="54">
        <v>95362.5</v>
      </c>
      <c r="H170" s="54">
        <v>182134.3</v>
      </c>
      <c r="I170" s="54">
        <v>2066400.81</v>
      </c>
      <c r="K170" s="49">
        <f>B170/'Historical NAV'!$B255</f>
        <v>3.6710028085697854E-3</v>
      </c>
      <c r="L170" s="49">
        <f>C170/'Historical NAV'!$B255</f>
        <v>2.2484119842643901E-3</v>
      </c>
      <c r="M170" s="49">
        <f>D170/'Historical NAV'!$B255</f>
        <v>2.1933034411416041E-2</v>
      </c>
      <c r="N170" s="49">
        <f>E170/'Historical NAV'!$B255</f>
        <v>-5.504329938249157E-4</v>
      </c>
      <c r="O170" s="49">
        <f>F170/'Historical NAV'!$B255</f>
        <v>-3.1873904584974605E-3</v>
      </c>
      <c r="P170" s="50">
        <f>G170/'Historical NAV'!$B255</f>
        <v>1.2854971454104005E-3</v>
      </c>
      <c r="Q170" s="50">
        <f>H170/'Historical NAV'!$B255</f>
        <v>2.4551906958324449E-3</v>
      </c>
    </row>
    <row r="171" spans="1:17" outlineLevel="1">
      <c r="A171" s="30">
        <f>'Historical NAV'!A256</f>
        <v>45650</v>
      </c>
      <c r="B171" s="54">
        <v>820132.91</v>
      </c>
      <c r="C171" s="54">
        <v>193094.39</v>
      </c>
      <c r="D171" s="54">
        <v>126728.28</v>
      </c>
      <c r="E171" s="54">
        <v>59143.040000000001</v>
      </c>
      <c r="F171" s="54">
        <v>236195.88</v>
      </c>
      <c r="G171" s="54">
        <v>117119.5</v>
      </c>
      <c r="H171" s="54">
        <v>207675.84</v>
      </c>
      <c r="I171" s="54">
        <v>1760089.84</v>
      </c>
      <c r="K171" s="49">
        <f>B171/'Historical NAV'!$B256</f>
        <v>1.0801791678261214E-2</v>
      </c>
      <c r="L171" s="49">
        <f>C171/'Historical NAV'!$B256</f>
        <v>2.543204094834977E-3</v>
      </c>
      <c r="M171" s="49">
        <f>D171/'Historical NAV'!$B256</f>
        <v>1.6691105351501589E-3</v>
      </c>
      <c r="N171" s="49">
        <f>E171/'Historical NAV'!$B256</f>
        <v>7.7896008014002286E-4</v>
      </c>
      <c r="O171" s="49">
        <f>F171/'Historical NAV'!$B256</f>
        <v>3.1108844187505954E-3</v>
      </c>
      <c r="P171" s="50">
        <f>G171/'Historical NAV'!$B256</f>
        <v>1.5425553895430366E-3</v>
      </c>
      <c r="Q171" s="50">
        <f>H171/'Historical NAV'!$B256</f>
        <v>2.7352531924220761E-3</v>
      </c>
    </row>
    <row r="172" spans="1:17" outlineLevel="1">
      <c r="A172" s="30">
        <f>'Historical NAV'!A257</f>
        <v>45651</v>
      </c>
      <c r="B172" s="54">
        <v>0</v>
      </c>
      <c r="C172" s="54">
        <v>0</v>
      </c>
      <c r="D172" s="54">
        <v>0</v>
      </c>
      <c r="E172" s="54">
        <v>0</v>
      </c>
      <c r="F172" s="54">
        <v>0</v>
      </c>
      <c r="G172" s="54">
        <v>0</v>
      </c>
      <c r="H172" s="54">
        <v>0</v>
      </c>
      <c r="I172" s="54">
        <v>0</v>
      </c>
      <c r="K172" s="49">
        <f>B172/'Historical NAV'!$B257</f>
        <v>0</v>
      </c>
      <c r="L172" s="49">
        <f>C172/'Historical NAV'!$B257</f>
        <v>0</v>
      </c>
      <c r="M172" s="49">
        <f>D172/'Historical NAV'!$B257</f>
        <v>0</v>
      </c>
      <c r="N172" s="49">
        <f>E172/'Historical NAV'!$B257</f>
        <v>0</v>
      </c>
      <c r="O172" s="49">
        <f>F172/'Historical NAV'!$B257</f>
        <v>0</v>
      </c>
      <c r="P172" s="50">
        <f>G172/'Historical NAV'!$B257</f>
        <v>0</v>
      </c>
      <c r="Q172" s="50">
        <f>H172/'Historical NAV'!$B257</f>
        <v>0</v>
      </c>
    </row>
    <row r="173" spans="1:17" outlineLevel="1">
      <c r="A173" s="30">
        <f>'Historical NAV'!A258</f>
        <v>45652</v>
      </c>
      <c r="B173" s="54">
        <v>184967.9</v>
      </c>
      <c r="C173" s="54">
        <v>-13243.17</v>
      </c>
      <c r="D173" s="54">
        <v>-335959</v>
      </c>
      <c r="E173" s="54">
        <v>9434.26</v>
      </c>
      <c r="F173" s="54">
        <v>10575.91</v>
      </c>
      <c r="G173" s="54">
        <v>-6162.5</v>
      </c>
      <c r="H173" s="54">
        <v>36999.550000000003</v>
      </c>
      <c r="I173" s="54">
        <v>-113387.05</v>
      </c>
      <c r="K173" s="49">
        <f>B173/'Historical NAV'!$B258</f>
        <v>2.4431354396235584E-3</v>
      </c>
      <c r="L173" s="49">
        <f>C173/'Historical NAV'!$B258</f>
        <v>-1.7492147534766583E-4</v>
      </c>
      <c r="M173" s="49">
        <f>D173/'Historical NAV'!$B258</f>
        <v>-4.4374907168243305E-3</v>
      </c>
      <c r="N173" s="49">
        <f>E173/'Historical NAV'!$B258</f>
        <v>1.2461175670277358E-4</v>
      </c>
      <c r="O173" s="49">
        <f>F173/'Historical NAV'!$B258</f>
        <v>1.3969116007301368E-4</v>
      </c>
      <c r="P173" s="50">
        <f>G173/'Historical NAV'!$B258</f>
        <v>-8.1396945884557154E-5</v>
      </c>
      <c r="Q173" s="50">
        <f>H173/'Historical NAV'!$B258</f>
        <v>4.8870594224794588E-4</v>
      </c>
    </row>
    <row r="174" spans="1:17" outlineLevel="1">
      <c r="A174" s="30">
        <f>'Historical NAV'!A259</f>
        <v>45653</v>
      </c>
      <c r="B174" s="54">
        <v>-819207.49</v>
      </c>
      <c r="C174" s="54">
        <v>-35035.600000000013</v>
      </c>
      <c r="D174" s="54">
        <v>-690806.29</v>
      </c>
      <c r="E174" s="54">
        <v>-95858.89</v>
      </c>
      <c r="F174" s="54">
        <v>-134399.87</v>
      </c>
      <c r="G174" s="54">
        <v>-113087.5</v>
      </c>
      <c r="H174" s="54">
        <v>-93816.12</v>
      </c>
      <c r="I174" s="54">
        <v>-1982211.7599999998</v>
      </c>
      <c r="K174" s="49">
        <f>B174/'Historical NAV'!$B259</f>
        <v>-1.1123275812978861E-2</v>
      </c>
      <c r="L174" s="49">
        <f>C174/'Historical NAV'!$B259</f>
        <v>-4.7571664911560117E-4</v>
      </c>
      <c r="M174" s="49">
        <f>D174/'Historical NAV'!$B259</f>
        <v>-9.3798323267413747E-3</v>
      </c>
      <c r="N174" s="49">
        <f>E174/'Historical NAV'!$B259</f>
        <v>-1.3015809616145006E-3</v>
      </c>
      <c r="O174" s="49">
        <f>F174/'Historical NAV'!$B259</f>
        <v>-1.8248939877716492E-3</v>
      </c>
      <c r="P174" s="50">
        <f>G174/'Historical NAV'!$B259</f>
        <v>-1.535512637342033E-3</v>
      </c>
      <c r="Q174" s="50">
        <f>H174/'Historical NAV'!$B259</f>
        <v>-1.2738440397603327E-3</v>
      </c>
    </row>
    <row r="175" spans="1:17" outlineLevel="1">
      <c r="A175" s="30">
        <f>'Historical NAV'!A260</f>
        <v>45656</v>
      </c>
      <c r="B175" s="54">
        <v>-806992.08</v>
      </c>
      <c r="C175" s="54">
        <v>-79816.400000000009</v>
      </c>
      <c r="D175" s="54">
        <v>-159451</v>
      </c>
      <c r="E175" s="54">
        <v>57340.53</v>
      </c>
      <c r="F175" s="54">
        <v>-49057.37</v>
      </c>
      <c r="G175" s="54">
        <v>-107637.5</v>
      </c>
      <c r="H175" s="54">
        <v>-146906.01999999999</v>
      </c>
      <c r="I175" s="54">
        <v>-1292519.8399999999</v>
      </c>
      <c r="K175" s="49">
        <f>B175/'Historical NAV'!$B260</f>
        <v>-1.1165576291636958E-2</v>
      </c>
      <c r="L175" s="49">
        <f>C175/'Historical NAV'!$B260</f>
        <v>-1.1043430606206348E-3</v>
      </c>
      <c r="M175" s="49">
        <f>D175/'Historical NAV'!$B260</f>
        <v>-2.2061707288103805E-3</v>
      </c>
      <c r="N175" s="49">
        <f>E175/'Historical NAV'!$B260</f>
        <v>7.9336597989647904E-4</v>
      </c>
      <c r="O175" s="49">
        <f>F175/'Historical NAV'!$B260</f>
        <v>-6.7875983045838839E-4</v>
      </c>
      <c r="P175" s="50">
        <f>G175/'Historical NAV'!$B260</f>
        <v>-1.4892769679859476E-3</v>
      </c>
      <c r="Q175" s="50">
        <f>H175/'Historical NAV'!$B260</f>
        <v>-2.0325978589662798E-3</v>
      </c>
    </row>
    <row r="176" spans="1:17" s="4" customFormat="1" outlineLevel="1">
      <c r="A176" s="31">
        <f>'Historical NAV'!A261</f>
        <v>45657</v>
      </c>
      <c r="B176" s="56">
        <v>-172111.61</v>
      </c>
      <c r="C176" s="56">
        <v>26929.05</v>
      </c>
      <c r="D176" s="56">
        <v>-806369.73</v>
      </c>
      <c r="E176" s="56">
        <v>-27801.87</v>
      </c>
      <c r="F176" s="56">
        <v>139166.5</v>
      </c>
      <c r="G176" s="56">
        <v>1263133.29274105</v>
      </c>
      <c r="H176" s="56">
        <v>1304584.03274105</v>
      </c>
      <c r="I176" s="56">
        <v>1727529.6654821001</v>
      </c>
      <c r="K176" s="51">
        <f>B176/'Historical NAV'!$B261</f>
        <v>-2.4171338329663696E-3</v>
      </c>
      <c r="L176" s="51">
        <f>C176/'Historical NAV'!$B261</f>
        <v>3.7819132506309726E-4</v>
      </c>
      <c r="M176" s="51">
        <f>D176/'Historical NAV'!$B261</f>
        <v>-1.1324648908129769E-2</v>
      </c>
      <c r="N176" s="51">
        <f>E176/'Historical NAV'!$B261</f>
        <v>-3.9044920093846505E-4</v>
      </c>
      <c r="O176" s="51">
        <f>F176/'Historical NAV'!$B261</f>
        <v>1.9544530178150928E-3</v>
      </c>
      <c r="P176" s="52">
        <f>G176/'Historical NAV'!$B261</f>
        <v>1.7739432089622576E-2</v>
      </c>
      <c r="Q176" s="52">
        <f>H176/'Historical NAV'!$B261</f>
        <v>1.8321565892539721E-2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 for ppt</vt:lpstr>
      <vt:lpstr>Historical NAV</vt:lpstr>
      <vt:lpstr>Daily P&amp;L breakdown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khtoong</dc:creator>
  <cp:keywords/>
  <dc:description/>
  <cp:lastModifiedBy>Jing Yan</cp:lastModifiedBy>
  <cp:revision/>
  <cp:lastPrinted>2024-06-18T01:36:48Z</cp:lastPrinted>
  <dcterms:created xsi:type="dcterms:W3CDTF">2019-10-23T08:47:10Z</dcterms:created>
  <dcterms:modified xsi:type="dcterms:W3CDTF">2025-01-15T12:49:22Z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7419868a-00eb-45d0-af27-fe26282f738b</vt:lpwstr>
  </property>
</Properties>
</file>