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29289853\Desktop\"/>
    </mc:Choice>
  </mc:AlternateContent>
  <bookViews>
    <workbookView xWindow="0" yWindow="0" windowWidth="23040" windowHeight="90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24" i="1"/>
  <c r="B26" i="1" l="1"/>
  <c r="B28" i="1"/>
  <c r="B25" i="1"/>
  <c r="J7" i="1"/>
  <c r="J4" i="1"/>
  <c r="D14" i="1"/>
  <c r="E14" i="1"/>
  <c r="F14" i="1"/>
  <c r="G14" i="1"/>
  <c r="I14" i="1"/>
  <c r="J14" i="1" s="1"/>
  <c r="B27" i="1" s="1"/>
  <c r="I6" i="1"/>
  <c r="J6" i="1" s="1"/>
  <c r="I8" i="1"/>
  <c r="J8" i="1" s="1"/>
  <c r="I10" i="1"/>
  <c r="J10" i="1" s="1"/>
  <c r="I11" i="1"/>
  <c r="J11" i="1" s="1"/>
  <c r="I12" i="1"/>
  <c r="J12" i="1" s="1"/>
  <c r="I13" i="1"/>
  <c r="J13" i="1" s="1"/>
  <c r="H6" i="1"/>
  <c r="H8" i="1"/>
  <c r="H10" i="1"/>
  <c r="B21" i="1" s="1"/>
  <c r="B22" i="1" s="1"/>
  <c r="H11" i="1"/>
  <c r="H12" i="1"/>
  <c r="H13" i="1"/>
  <c r="H4" i="1"/>
  <c r="D9" i="1"/>
  <c r="E9" i="1"/>
  <c r="F9" i="1"/>
  <c r="G9" i="1"/>
  <c r="C9" i="1"/>
  <c r="D7" i="1"/>
  <c r="E7" i="1"/>
  <c r="F7" i="1"/>
  <c r="H7" i="1" s="1"/>
  <c r="G7" i="1"/>
  <c r="C7" i="1"/>
  <c r="I4" i="1"/>
  <c r="D5" i="1"/>
  <c r="E5" i="1"/>
  <c r="F5" i="1"/>
  <c r="G5" i="1"/>
  <c r="C5" i="1"/>
  <c r="H5" i="1" s="1"/>
  <c r="B29" i="1" l="1"/>
  <c r="I7" i="1"/>
  <c r="H9" i="1"/>
  <c r="H14" i="1"/>
  <c r="B23" i="1" s="1"/>
  <c r="I9" i="1"/>
  <c r="J9" i="1" s="1"/>
  <c r="I5" i="1"/>
  <c r="J5" i="1" s="1"/>
</calcChain>
</file>

<file path=xl/sharedStrings.xml><?xml version="1.0" encoding="utf-8"?>
<sst xmlns="http://schemas.openxmlformats.org/spreadsheetml/2006/main" count="35" uniqueCount="35">
  <si>
    <t>2r</t>
    <phoneticPr fontId="1" type="noConversion"/>
  </si>
  <si>
    <t>r</t>
    <phoneticPr fontId="1" type="noConversion"/>
  </si>
  <si>
    <t>上圆盘</t>
    <phoneticPr fontId="1" type="noConversion"/>
  </si>
  <si>
    <t>下圆盘</t>
    <phoneticPr fontId="1" type="noConversion"/>
  </si>
  <si>
    <t>上下圆盘</t>
    <phoneticPr fontId="1" type="noConversion"/>
  </si>
  <si>
    <t>圆环</t>
    <phoneticPr fontId="1" type="noConversion"/>
  </si>
  <si>
    <t>R</t>
    <phoneticPr fontId="1" type="noConversion"/>
  </si>
  <si>
    <t>绳间距 R*(3^0.5)</t>
    <phoneticPr fontId="1" type="noConversion"/>
  </si>
  <si>
    <t>50倍周期 50*T0</t>
    <phoneticPr fontId="1" type="noConversion"/>
  </si>
  <si>
    <t>T0</t>
    <phoneticPr fontId="1" type="noConversion"/>
  </si>
  <si>
    <t>绳长 l</t>
    <phoneticPr fontId="1" type="noConversion"/>
  </si>
  <si>
    <t>内径 d</t>
    <phoneticPr fontId="1" type="noConversion"/>
  </si>
  <si>
    <t>外径 D</t>
    <phoneticPr fontId="1" type="noConversion"/>
  </si>
  <si>
    <t>下圆盘加圆环</t>
    <phoneticPr fontId="1" type="noConversion"/>
  </si>
  <si>
    <t>50倍周期 50T</t>
  </si>
  <si>
    <t>T</t>
    <phoneticPr fontId="1" type="noConversion"/>
  </si>
  <si>
    <t>均值</t>
    <phoneticPr fontId="1" type="noConversion"/>
  </si>
  <si>
    <t>I0</t>
    <phoneticPr fontId="1" type="noConversion"/>
  </si>
  <si>
    <t>H</t>
    <phoneticPr fontId="1" type="noConversion"/>
  </si>
  <si>
    <t>I</t>
    <phoneticPr fontId="1" type="noConversion"/>
  </si>
  <si>
    <t>delta_x</t>
    <phoneticPr fontId="1" type="noConversion"/>
  </si>
  <si>
    <t>标准差</t>
    <phoneticPr fontId="1" type="noConversion"/>
  </si>
  <si>
    <t>卷尺</t>
    <phoneticPr fontId="1" type="noConversion"/>
  </si>
  <si>
    <t>秒表</t>
    <phoneticPr fontId="1" type="noConversion"/>
  </si>
  <si>
    <t>delta_仪</t>
    <phoneticPr fontId="1" type="noConversion"/>
  </si>
  <si>
    <t>delta_r</t>
    <phoneticPr fontId="1" type="noConversion"/>
  </si>
  <si>
    <t>delta_R</t>
    <phoneticPr fontId="1" type="noConversion"/>
  </si>
  <si>
    <t>delta_T</t>
    <phoneticPr fontId="1" type="noConversion"/>
  </si>
  <si>
    <t>I理论值</t>
    <phoneticPr fontId="1" type="noConversion"/>
  </si>
  <si>
    <t>I0理论值</t>
    <phoneticPr fontId="1" type="noConversion"/>
  </si>
  <si>
    <t>圆盘质量 m0</t>
    <phoneticPr fontId="1" type="noConversion"/>
  </si>
  <si>
    <t>圆环质量 m</t>
    <phoneticPr fontId="1" type="noConversion"/>
  </si>
  <si>
    <t>单位均为国际单位；修改黄色区观测数据数据可得结果</t>
    <phoneticPr fontId="1" type="noConversion"/>
  </si>
  <si>
    <t>delta_H</t>
    <phoneticPr fontId="1" type="noConversion"/>
  </si>
  <si>
    <t>三线摆测转动惯量数据处理                                           g=9.8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</si>
</sst>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000000_);\(0.000000000000\)"/>
    <numFmt numFmtId="177" formatCode="0.00000000_ "/>
    <numFmt numFmtId="178" formatCode="0.00000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2" workbookViewId="0">
      <selection activeCell="C20" sqref="C20"/>
    </sheetView>
  </sheetViews>
  <sheetFormatPr defaultRowHeight="13.8" x14ac:dyDescent="0.25"/>
  <cols>
    <col min="1" max="1" width="12.88671875" customWidth="1"/>
    <col min="2" max="2" width="16.109375" customWidth="1"/>
    <col min="8" max="8" width="14.77734375" customWidth="1"/>
    <col min="9" max="9" width="16.109375" bestFit="1" customWidth="1"/>
    <col min="10" max="10" width="16.33203125" customWidth="1"/>
  </cols>
  <sheetData>
    <row r="1" spans="1:10" x14ac:dyDescent="0.25">
      <c r="A1" s="10" t="s">
        <v>34</v>
      </c>
      <c r="B1" s="9"/>
      <c r="C1" s="9"/>
      <c r="D1" s="9"/>
      <c r="E1" s="9"/>
    </row>
    <row r="2" spans="1:10" x14ac:dyDescent="0.25">
      <c r="A2" s="10" t="s">
        <v>32</v>
      </c>
      <c r="B2" s="9"/>
      <c r="C2" s="9"/>
      <c r="D2" s="9"/>
      <c r="E2" s="9"/>
    </row>
    <row r="3" spans="1:10" x14ac:dyDescent="0.25">
      <c r="C3">
        <v>1</v>
      </c>
      <c r="D3">
        <v>2</v>
      </c>
      <c r="E3">
        <v>3</v>
      </c>
      <c r="F3">
        <v>4</v>
      </c>
      <c r="G3">
        <v>5</v>
      </c>
      <c r="H3" t="s">
        <v>16</v>
      </c>
      <c r="I3" t="s">
        <v>21</v>
      </c>
      <c r="J3" t="s">
        <v>20</v>
      </c>
    </row>
    <row r="4" spans="1:10" x14ac:dyDescent="0.25">
      <c r="A4" s="9" t="s">
        <v>2</v>
      </c>
      <c r="B4" t="s">
        <v>0</v>
      </c>
      <c r="C4" s="4">
        <v>9.64E-2</v>
      </c>
      <c r="D4" s="4">
        <v>9.6600000000000005E-2</v>
      </c>
      <c r="E4" s="4">
        <v>9.6500000000000002E-2</v>
      </c>
      <c r="F4" s="4">
        <v>9.6500000000000002E-2</v>
      </c>
      <c r="G4" s="4">
        <v>9.6600000000000005E-2</v>
      </c>
      <c r="H4" s="3">
        <f>AVERAGE(C4:G4)</f>
        <v>9.6520000000000009E-2</v>
      </c>
      <c r="I4" s="1">
        <f>STDEV(C4:G4)</f>
        <v>8.3666002653409957E-5</v>
      </c>
      <c r="J4" s="1">
        <f t="shared" ref="J4:J13" si="0">1.14*I4*(5^K5-0.5)</f>
        <v>4.7689621512443673E-5</v>
      </c>
    </row>
    <row r="5" spans="1:10" x14ac:dyDescent="0.25">
      <c r="A5" s="9"/>
      <c r="B5" t="s">
        <v>1</v>
      </c>
      <c r="C5">
        <f>C4/2</f>
        <v>4.82E-2</v>
      </c>
      <c r="D5">
        <f t="shared" ref="D5:G5" si="1">D4/2</f>
        <v>4.8300000000000003E-2</v>
      </c>
      <c r="E5">
        <f t="shared" si="1"/>
        <v>4.8250000000000001E-2</v>
      </c>
      <c r="F5">
        <f t="shared" si="1"/>
        <v>4.8250000000000001E-2</v>
      </c>
      <c r="G5">
        <f t="shared" si="1"/>
        <v>4.8300000000000003E-2</v>
      </c>
      <c r="H5" s="3">
        <f t="shared" ref="H5:H14" si="2">AVERAGE(C5:G5)</f>
        <v>4.8260000000000004E-2</v>
      </c>
      <c r="I5" s="1">
        <f t="shared" ref="I5:I14" si="3">STDEV(C5:G5)</f>
        <v>4.1833001326704979E-5</v>
      </c>
      <c r="J5" s="1">
        <f t="shared" si="0"/>
        <v>2.3844810756221837E-5</v>
      </c>
    </row>
    <row r="6" spans="1:10" x14ac:dyDescent="0.25">
      <c r="A6" s="9" t="s">
        <v>3</v>
      </c>
      <c r="B6" t="s">
        <v>7</v>
      </c>
      <c r="C6" s="4">
        <v>0.16739999999999999</v>
      </c>
      <c r="D6" s="4">
        <v>0.16750000000000001</v>
      </c>
      <c r="E6" s="4">
        <v>0.16750000000000001</v>
      </c>
      <c r="F6" s="4">
        <v>0.1676</v>
      </c>
      <c r="G6" s="4">
        <v>0.1676</v>
      </c>
      <c r="H6" s="3">
        <f t="shared" si="2"/>
        <v>0.16751999999999997</v>
      </c>
      <c r="I6" s="1">
        <f t="shared" si="3"/>
        <v>8.366600265340829E-5</v>
      </c>
      <c r="J6" s="1">
        <f t="shared" si="0"/>
        <v>4.7689621512442725E-5</v>
      </c>
    </row>
    <row r="7" spans="1:10" x14ac:dyDescent="0.25">
      <c r="A7" s="9"/>
      <c r="B7" t="s">
        <v>6</v>
      </c>
      <c r="C7">
        <f>C6/(3^0.5)</f>
        <v>9.6648435062343357E-2</v>
      </c>
      <c r="D7">
        <f t="shared" ref="D7:G7" si="4">D6/(3^0.5)</f>
        <v>9.6706170089262328E-2</v>
      </c>
      <c r="E7">
        <f t="shared" si="4"/>
        <v>9.6706170089262328E-2</v>
      </c>
      <c r="F7">
        <f t="shared" si="4"/>
        <v>9.6763905116181284E-2</v>
      </c>
      <c r="G7">
        <f t="shared" si="4"/>
        <v>9.6763905116181284E-2</v>
      </c>
      <c r="H7" s="3">
        <f t="shared" si="2"/>
        <v>9.6717717094646119E-2</v>
      </c>
      <c r="I7" s="1">
        <f t="shared" si="3"/>
        <v>4.8304589153964584E-5</v>
      </c>
      <c r="J7" s="1">
        <f t="shared" si="0"/>
        <v>2.7533615817759812E-5</v>
      </c>
    </row>
    <row r="8" spans="1:10" x14ac:dyDescent="0.25">
      <c r="A8" s="9"/>
      <c r="B8" t="s">
        <v>8</v>
      </c>
      <c r="C8" s="4">
        <v>78.88</v>
      </c>
      <c r="D8" s="4">
        <v>78.81</v>
      </c>
      <c r="E8" s="4">
        <v>78.86</v>
      </c>
      <c r="F8" s="4">
        <v>78.84</v>
      </c>
      <c r="G8" s="4">
        <v>78.86</v>
      </c>
      <c r="H8" s="3">
        <f t="shared" si="2"/>
        <v>78.849999999999994</v>
      </c>
      <c r="I8" s="1">
        <f t="shared" si="3"/>
        <v>2.6457513110643326E-2</v>
      </c>
      <c r="J8" s="1">
        <f t="shared" si="0"/>
        <v>1.5080782473066694E-2</v>
      </c>
    </row>
    <row r="9" spans="1:10" x14ac:dyDescent="0.25">
      <c r="A9" s="9"/>
      <c r="B9" t="s">
        <v>9</v>
      </c>
      <c r="C9">
        <f>C8/50</f>
        <v>1.5775999999999999</v>
      </c>
      <c r="D9">
        <f t="shared" ref="D9:G9" si="5">D8/50</f>
        <v>1.5762</v>
      </c>
      <c r="E9">
        <f t="shared" si="5"/>
        <v>1.5771999999999999</v>
      </c>
      <c r="F9">
        <f t="shared" si="5"/>
        <v>1.5768</v>
      </c>
      <c r="G9">
        <f t="shared" si="5"/>
        <v>1.5771999999999999</v>
      </c>
      <c r="H9" s="3">
        <f t="shared" si="2"/>
        <v>1.577</v>
      </c>
      <c r="I9" s="1">
        <f t="shared" si="3"/>
        <v>5.2915026221285976E-4</v>
      </c>
      <c r="J9" s="1">
        <f t="shared" si="0"/>
        <v>3.0161564946133002E-4</v>
      </c>
    </row>
    <row r="10" spans="1:10" x14ac:dyDescent="0.25">
      <c r="A10" s="2" t="s">
        <v>4</v>
      </c>
      <c r="B10" t="s">
        <v>10</v>
      </c>
      <c r="C10" s="4">
        <v>0.6</v>
      </c>
      <c r="D10" s="4">
        <v>0.6</v>
      </c>
      <c r="E10" s="4">
        <v>0.6</v>
      </c>
      <c r="F10" s="4">
        <v>0.6</v>
      </c>
      <c r="G10" s="4">
        <v>0.6</v>
      </c>
      <c r="H10" s="3">
        <f t="shared" si="2"/>
        <v>0.6</v>
      </c>
      <c r="I10" s="1">
        <f t="shared" si="3"/>
        <v>0</v>
      </c>
      <c r="J10" s="1">
        <f t="shared" si="0"/>
        <v>0</v>
      </c>
    </row>
    <row r="11" spans="1:10" x14ac:dyDescent="0.25">
      <c r="A11" s="9" t="s">
        <v>5</v>
      </c>
      <c r="B11" t="s">
        <v>11</v>
      </c>
      <c r="C11" s="4">
        <v>0.17</v>
      </c>
      <c r="D11" s="4">
        <v>0.1701</v>
      </c>
      <c r="E11" s="4">
        <v>0.1701</v>
      </c>
      <c r="F11" s="4">
        <v>0.17</v>
      </c>
      <c r="G11" s="4">
        <v>0.17</v>
      </c>
      <c r="H11" s="3">
        <f t="shared" si="2"/>
        <v>0.17004000000000002</v>
      </c>
      <c r="I11" s="1">
        <f t="shared" si="3"/>
        <v>5.4772255750510583E-5</v>
      </c>
      <c r="J11" s="1">
        <f t="shared" si="0"/>
        <v>3.1220185777791028E-5</v>
      </c>
    </row>
    <row r="12" spans="1:10" x14ac:dyDescent="0.25">
      <c r="A12" s="9"/>
      <c r="B12" t="s">
        <v>12</v>
      </c>
      <c r="C12" s="4">
        <v>0.18970000000000001</v>
      </c>
      <c r="D12" s="4">
        <v>0.1898</v>
      </c>
      <c r="E12" s="4">
        <v>0.19</v>
      </c>
      <c r="F12" s="4">
        <v>0.19009999999999999</v>
      </c>
      <c r="G12" s="4">
        <v>0.1903</v>
      </c>
      <c r="H12" s="3">
        <f t="shared" si="2"/>
        <v>0.18998000000000001</v>
      </c>
      <c r="I12" s="1">
        <f t="shared" si="3"/>
        <v>2.3874672772626282E-4</v>
      </c>
      <c r="J12" s="1">
        <f t="shared" si="0"/>
        <v>1.3608563480396979E-4</v>
      </c>
    </row>
    <row r="13" spans="1:10" x14ac:dyDescent="0.25">
      <c r="A13" s="9" t="s">
        <v>13</v>
      </c>
      <c r="B13" s="2" t="s">
        <v>14</v>
      </c>
      <c r="C13" s="4">
        <v>88.81</v>
      </c>
      <c r="D13" s="4">
        <v>88.75</v>
      </c>
      <c r="E13" s="4">
        <v>88.93</v>
      </c>
      <c r="F13" s="4">
        <v>88.91</v>
      </c>
      <c r="G13" s="4">
        <v>88.87</v>
      </c>
      <c r="H13" s="3">
        <f t="shared" si="2"/>
        <v>88.853999999999999</v>
      </c>
      <c r="I13" s="1">
        <f t="shared" si="3"/>
        <v>7.4027022093288E-2</v>
      </c>
      <c r="J13" s="1">
        <f t="shared" si="0"/>
        <v>4.2195402593174156E-2</v>
      </c>
    </row>
    <row r="14" spans="1:10" x14ac:dyDescent="0.25">
      <c r="A14" s="9"/>
      <c r="B14" s="2" t="s">
        <v>15</v>
      </c>
      <c r="C14">
        <f>C13/50</f>
        <v>1.7762</v>
      </c>
      <c r="D14">
        <f t="shared" ref="D14:G14" si="6">D13/50</f>
        <v>1.7749999999999999</v>
      </c>
      <c r="E14">
        <f t="shared" si="6"/>
        <v>1.7786000000000002</v>
      </c>
      <c r="F14">
        <f t="shared" si="6"/>
        <v>1.7782</v>
      </c>
      <c r="G14">
        <f t="shared" si="6"/>
        <v>1.7774000000000001</v>
      </c>
      <c r="H14" s="3">
        <f t="shared" si="2"/>
        <v>1.7770800000000002</v>
      </c>
      <c r="I14" s="1">
        <f t="shared" si="3"/>
        <v>1.4805404418658228E-3</v>
      </c>
      <c r="J14" s="1">
        <f>1.14*I14*(5^K21-0.5)</f>
        <v>8.4390805186351889E-4</v>
      </c>
    </row>
    <row r="15" spans="1:10" x14ac:dyDescent="0.25">
      <c r="A15" s="2"/>
      <c r="B15" s="2"/>
      <c r="H15" s="3"/>
      <c r="I15" s="1"/>
      <c r="J15" s="1"/>
    </row>
    <row r="16" spans="1:10" x14ac:dyDescent="0.25">
      <c r="A16" s="9" t="s">
        <v>24</v>
      </c>
      <c r="B16" s="2" t="s">
        <v>22</v>
      </c>
      <c r="C16" s="4">
        <v>5.0000000000000001E-4</v>
      </c>
      <c r="H16" s="3"/>
      <c r="I16" s="1"/>
      <c r="J16" s="1"/>
    </row>
    <row r="17" spans="1:10" x14ac:dyDescent="0.25">
      <c r="A17" s="9"/>
      <c r="B17" s="2" t="s">
        <v>23</v>
      </c>
      <c r="C17" s="4">
        <v>1E-3</v>
      </c>
      <c r="H17" s="3"/>
      <c r="I17" s="1"/>
      <c r="J17" s="1"/>
    </row>
    <row r="18" spans="1:10" x14ac:dyDescent="0.25">
      <c r="A18" s="2" t="s">
        <v>30</v>
      </c>
      <c r="B18" s="5">
        <v>0.61609999999999998</v>
      </c>
      <c r="H18" s="3"/>
      <c r="I18" s="1"/>
      <c r="J18" s="1"/>
    </row>
    <row r="19" spans="1:10" x14ac:dyDescent="0.25">
      <c r="A19" s="2" t="s">
        <v>31</v>
      </c>
      <c r="B19" s="5">
        <v>0.44650000000000001</v>
      </c>
      <c r="H19" s="3"/>
      <c r="I19" s="1"/>
      <c r="J19" s="1"/>
    </row>
    <row r="20" spans="1:10" x14ac:dyDescent="0.25">
      <c r="A20" s="2"/>
      <c r="B20" s="2"/>
      <c r="H20" s="3"/>
      <c r="I20" s="1"/>
      <c r="J20" s="1"/>
    </row>
    <row r="21" spans="1:10" x14ac:dyDescent="0.25">
      <c r="A21" s="6" t="s">
        <v>18</v>
      </c>
      <c r="B21" s="7">
        <f>((H10^2)-(H7-H5)^2)^0.5</f>
        <v>0.59804000673364255</v>
      </c>
    </row>
    <row r="22" spans="1:10" x14ac:dyDescent="0.25">
      <c r="A22" s="6" t="s">
        <v>17</v>
      </c>
      <c r="B22" s="7">
        <f>B18*9.8*H7*H5*(H9^2)/(4*(3.14159265^2)*B21)</f>
        <v>2.9685478401216946E-3</v>
      </c>
    </row>
    <row r="23" spans="1:10" x14ac:dyDescent="0.25">
      <c r="A23" s="6" t="s">
        <v>19</v>
      </c>
      <c r="B23" s="7">
        <f>9.8*H7*H5*((B18+B19)*(H14^2)-B18*(H9^2))/(4*(3.14159265)^2*B21)</f>
        <v>3.5329470676389351E-3</v>
      </c>
    </row>
    <row r="24" spans="1:10" x14ac:dyDescent="0.25">
      <c r="A24" s="6" t="s">
        <v>25</v>
      </c>
      <c r="B24" s="7">
        <f>((J5)^2+(C16*3^(-0.5))^2)^0.5</f>
        <v>2.896582612896332E-4</v>
      </c>
    </row>
    <row r="25" spans="1:10" x14ac:dyDescent="0.25">
      <c r="A25" s="6" t="s">
        <v>26</v>
      </c>
      <c r="B25" s="7">
        <f>((J7)^2+(C16*3^(-0.5))^2)^0.5</f>
        <v>2.8998522950890682E-4</v>
      </c>
    </row>
    <row r="26" spans="1:10" x14ac:dyDescent="0.25">
      <c r="A26" s="6" t="s">
        <v>33</v>
      </c>
      <c r="B26" s="7">
        <f>C16*(3^-0.5)</f>
        <v>2.8867513459481295E-4</v>
      </c>
    </row>
    <row r="27" spans="1:10" x14ac:dyDescent="0.25">
      <c r="A27" s="6" t="s">
        <v>27</v>
      </c>
      <c r="B27" s="7">
        <f>((J14)^2+(C17*3^(-0.5))^2)^0.5</f>
        <v>1.0225038549234978E-3</v>
      </c>
    </row>
    <row r="28" spans="1:10" x14ac:dyDescent="0.25">
      <c r="A28" s="6" t="s">
        <v>29</v>
      </c>
      <c r="B28" s="7">
        <f>((H7+0.002)^2)*B18/2</f>
        <v>3.0020050612440236E-3</v>
      </c>
    </row>
    <row r="29" spans="1:10" x14ac:dyDescent="0.25">
      <c r="A29" s="6" t="s">
        <v>28</v>
      </c>
      <c r="B29" s="7">
        <f>B19*(H11^2+H12^2)/8</f>
        <v>3.6281474866250007E-3</v>
      </c>
    </row>
    <row r="30" spans="1:10" x14ac:dyDescent="0.25">
      <c r="B30" s="8"/>
    </row>
  </sheetData>
  <mergeCells count="7">
    <mergeCell ref="A16:A17"/>
    <mergeCell ref="A2:E2"/>
    <mergeCell ref="A1:E1"/>
    <mergeCell ref="A6:A9"/>
    <mergeCell ref="A4:A5"/>
    <mergeCell ref="A11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王远</dc:creator>
  <cp:lastModifiedBy>王远</cp:lastModifiedBy>
  <dcterms:created xsi:type="dcterms:W3CDTF">2017-03-14T08:06:17Z</dcterms:created>
  <dcterms:modified xsi:type="dcterms:W3CDTF">2017-03-14T12:01:49Z</dcterms:modified>
</cp:coreProperties>
</file>