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vizy/Downloads/"/>
    </mc:Choice>
  </mc:AlternateContent>
  <xr:revisionPtr revIDLastSave="0" documentId="8_{F70427B1-F2B5-AE47-8BCB-7CAD40A03216}" xr6:coauthVersionLast="47" xr6:coauthVersionMax="47" xr10:uidLastSave="{00000000-0000-0000-0000-000000000000}"/>
  <bookViews>
    <workbookView xWindow="0" yWindow="500" windowWidth="28800" windowHeight="17500" tabRatio="573" xr2:uid="{F8A24C14-D067-6642-B0AE-763AF7708A12}"/>
  </bookViews>
  <sheets>
    <sheet name="报价" sheetId="5" r:id="rId1"/>
  </sheets>
  <definedNames>
    <definedName name="_xlnm.Print_Area" localSheetId="0">报价!$A$1:$I$38</definedName>
    <definedName name="_xlnm.Print_Titles" localSheetId="0">报价!$2:$2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C3" i="5"/>
  <c r="F20" i="5"/>
  <c r="F25" i="5"/>
  <c r="H25" i="5"/>
  <c r="H12" i="5"/>
  <c r="H19" i="5"/>
  <c r="H21" i="5"/>
  <c r="H11" i="5"/>
  <c r="F27" i="5"/>
  <c r="H27" i="5"/>
  <c r="F26" i="5"/>
  <c r="H26" i="5"/>
  <c r="F24" i="5"/>
  <c r="H24" i="5"/>
  <c r="F23" i="5"/>
  <c r="H23" i="5"/>
  <c r="F22" i="5"/>
  <c r="H22" i="5"/>
  <c r="F18" i="5"/>
  <c r="H18" i="5"/>
  <c r="F15" i="5"/>
  <c r="H15" i="5"/>
  <c r="F14" i="5"/>
  <c r="H14" i="5"/>
  <c r="F13" i="5"/>
  <c r="H13" i="5"/>
  <c r="F16" i="5"/>
  <c r="H16" i="5"/>
  <c r="F17" i="5"/>
  <c r="H17" i="5"/>
  <c r="H20" i="5"/>
  <c r="G28" i="5"/>
  <c r="H28" i="5"/>
  <c r="G29" i="5"/>
  <c r="H29" i="5"/>
  <c r="H30" i="5"/>
</calcChain>
</file>

<file path=xl/sharedStrings.xml><?xml version="1.0" encoding="utf-8"?>
<sst xmlns="http://schemas.openxmlformats.org/spreadsheetml/2006/main" count="72" uniqueCount="60">
  <si>
    <t>天津市金色思想科技发展有限公司</t>
  </si>
  <si>
    <t>报价单号：</t>
  </si>
  <si>
    <t>日期：</t>
  </si>
  <si>
    <t>报价有效期</t>
  </si>
  <si>
    <t>有效期30天</t>
  </si>
  <si>
    <t>To/发往：</t>
  </si>
  <si>
    <t>From/发自：</t>
  </si>
  <si>
    <t>联系人：</t>
  </si>
  <si>
    <t>联系    人：</t>
  </si>
  <si>
    <t>联系电话：</t>
  </si>
  <si>
    <r>
      <rPr>
        <sz val="12"/>
        <rFont val="华文中宋"/>
        <charset val="134"/>
      </rPr>
      <t>0</t>
    </r>
    <r>
      <rPr>
        <sz val="12"/>
        <rFont val="华文中宋"/>
        <charset val="134"/>
      </rPr>
      <t>22-87899535-8001</t>
    </r>
  </si>
  <si>
    <t>公司地址：</t>
  </si>
  <si>
    <t>联系地址：</t>
  </si>
  <si>
    <t>天津市南开区红旗南路仁爱濠景庄园7-1</t>
  </si>
  <si>
    <t>产品报价信息</t>
  </si>
  <si>
    <t>#</t>
  </si>
  <si>
    <t>单位</t>
  </si>
  <si>
    <t>数量</t>
  </si>
  <si>
    <t>小计</t>
  </si>
  <si>
    <t>备注</t>
  </si>
  <si>
    <t>关于支付
付款方式：(  ) 现金    (  ) 电汇
支付条件：预付款/验收款/尾款</t>
  </si>
  <si>
    <t>需方签章确认区</t>
  </si>
  <si>
    <t xml:space="preserve">供方签章确认区
</t>
  </si>
  <si>
    <t>报价作者：</t>
  </si>
  <si>
    <t>含税单价</t>
    <phoneticPr fontId="17" type="noConversion"/>
  </si>
  <si>
    <t>、</t>
    <phoneticPr fontId="17" type="noConversion"/>
  </si>
  <si>
    <t>AI-01</t>
    <phoneticPr fontId="17" type="noConversion"/>
  </si>
  <si>
    <t>TOTAL（含税13%）</t>
    <phoneticPr fontId="18" type="noConversion"/>
  </si>
  <si>
    <t>挖沟及下管</t>
    <phoneticPr fontId="22" type="noConversion"/>
  </si>
  <si>
    <t>监控杆基础开挖、立杆、监控箱安装</t>
    <phoneticPr fontId="22" type="noConversion"/>
  </si>
  <si>
    <t>铺设光缆</t>
    <phoneticPr fontId="22" type="noConversion"/>
  </si>
  <si>
    <t>铺设电缆</t>
    <phoneticPr fontId="22" type="noConversion"/>
  </si>
  <si>
    <t>摄像头安装</t>
    <phoneticPr fontId="22" type="noConversion"/>
  </si>
  <si>
    <t>设备调试（网络联通、NVR、周界报警功能）</t>
    <phoneticPr fontId="22" type="noConversion"/>
  </si>
  <si>
    <t>项目</t>
    <phoneticPr fontId="18" type="noConversion"/>
  </si>
  <si>
    <t>400W摄像头(智能周界入侵检测)</t>
    <phoneticPr fontId="22" type="noConversion"/>
  </si>
  <si>
    <t>4.5米监控杆（含基础）</t>
    <phoneticPr fontId="22" type="noConversion"/>
  </si>
  <si>
    <t>监控箱（包含：光端盒、双口光收发、电源）</t>
    <phoneticPr fontId="22" type="noConversion"/>
  </si>
  <si>
    <t>硬盘录像机（16路NVR）</t>
    <phoneticPr fontId="22" type="noConversion"/>
  </si>
  <si>
    <t>24口千兆交换机</t>
    <phoneticPr fontId="22" type="noConversion"/>
  </si>
  <si>
    <t>光纤收发器机箱（含光纤配线架）</t>
    <phoneticPr fontId="22" type="noConversion"/>
  </si>
  <si>
    <t>22U 网络机柜</t>
    <phoneticPr fontId="22" type="noConversion"/>
  </si>
  <si>
    <t>台</t>
    <phoneticPr fontId="22" type="noConversion"/>
  </si>
  <si>
    <t>套</t>
    <phoneticPr fontId="22" type="noConversion"/>
  </si>
  <si>
    <t>块</t>
    <phoneticPr fontId="22" type="noConversion"/>
  </si>
  <si>
    <t>套</t>
    <phoneticPr fontId="22" type="noConversion"/>
  </si>
  <si>
    <t>台</t>
    <phoneticPr fontId="22" type="noConversion"/>
  </si>
  <si>
    <t>米</t>
    <phoneticPr fontId="22" type="noConversion"/>
  </si>
  <si>
    <t>米</t>
  </si>
  <si>
    <t>个</t>
  </si>
  <si>
    <t>项</t>
    <phoneticPr fontId="22" type="noConversion"/>
  </si>
  <si>
    <t>工程部</t>
    <phoneticPr fontId="17" type="noConversion"/>
  </si>
  <si>
    <t>监控屏幕（55寸液晶电视+吊装支架）</t>
    <phoneticPr fontId="22" type="noConversion"/>
  </si>
  <si>
    <t>监控硬盘（16T 监控级）存储30天</t>
    <phoneticPr fontId="22" type="noConversion"/>
  </si>
  <si>
    <t>辅料（跳线、扎带、接线端子等）</t>
    <phoneticPr fontId="22" type="noConversion"/>
  </si>
  <si>
    <t>本报价为AI结合本公司知识库输出，报价供参考，细节商榷请联系工程部 Email：sales@giit.cn</t>
    <phoneticPr fontId="22" type="noConversion"/>
  </si>
  <si>
    <t>UserID</t>
    <phoneticPr fontId="22" type="noConversion"/>
  </si>
  <si>
    <t>光缆总长（4芯 铠装）</t>
    <phoneticPr fontId="22" type="noConversion"/>
  </si>
  <si>
    <t>电源线总长（RVV3*2.5）</t>
    <phoneticPr fontId="22" type="noConversion"/>
  </si>
  <si>
    <t>PE管总长（DN25）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</si>
</sst>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¥&quot;#,##0;&quot;¥&quot;\-#,##0"/>
    <numFmt numFmtId="183" formatCode="_ * #,##0.00_ ;_ * \-#,##0.00_ ;_ * &quot;-&quot;??_ ;_ @_ "/>
    <numFmt numFmtId="184" formatCode="[$-409]d/mmm/yy;@"/>
    <numFmt numFmtId="185" formatCode="[$¥-804]#,##0.00;[$¥-804]\-#,##0.00"/>
    <numFmt numFmtId="186" formatCode="#,##0;[Red]#,##0"/>
    <numFmt numFmtId="187" formatCode="[$$-409]#,##0"/>
    <numFmt numFmtId="188" formatCode="\¥#,##0.00;[Red]\¥#,##0.00"/>
  </numFmts>
  <fonts count="36">
    <font>
      <sz val="12"/>
      <name val="宋体"/>
      <charset val="134"/>
    </font>
    <font>
      <sz val="14"/>
      <name val="华文中宋"/>
      <charset val="134"/>
    </font>
    <font>
      <b/>
      <sz val="14"/>
      <name val="华文中宋"/>
      <charset val="134"/>
    </font>
    <font>
      <sz val="12"/>
      <name val="华文中宋"/>
      <charset val="134"/>
    </font>
    <font>
      <b/>
      <sz val="12"/>
      <name val="华文中宋"/>
      <charset val="134"/>
    </font>
    <font>
      <sz val="12"/>
      <name val="华文仿宋"/>
      <charset val="134"/>
    </font>
    <font>
      <b/>
      <sz val="16"/>
      <name val="华文中宋"/>
      <charset val="134"/>
    </font>
    <font>
      <sz val="10"/>
      <name val="Times New Roman Cyr"/>
      <family val="1"/>
    </font>
    <font>
      <sz val="12"/>
      <name val="Times New Roman"/>
      <family val="1"/>
    </font>
    <font>
      <sz val="12"/>
      <color indexed="8"/>
      <name val="Verdana"/>
      <family val="2"/>
    </font>
    <font>
      <sz val="11"/>
      <color indexed="8"/>
      <name val="宋体"/>
      <charset val="134"/>
    </font>
    <font>
      <sz val="10"/>
      <name val="Geneva"/>
      <family val="2"/>
    </font>
    <font>
      <sz val="12"/>
      <name val="Arial"/>
      <family val="2"/>
    </font>
    <font>
      <sz val="10"/>
      <name val="Arial"/>
      <family val="2"/>
    </font>
    <font>
      <u/>
      <sz val="12"/>
      <color indexed="12"/>
      <name val="宋体"/>
      <charset val="134"/>
    </font>
    <font>
      <sz val="12"/>
      <name val="宋体"/>
      <charset val="134"/>
    </font>
    <font>
      <sz val="12"/>
      <name val="华文中宋"/>
      <charset val="134"/>
    </font>
    <font>
      <sz val="9"/>
      <name val="宋体"/>
      <charset val="134"/>
    </font>
    <font>
      <sz val="9"/>
      <name val="宋体"/>
      <charset val="134"/>
    </font>
    <font>
      <sz val="14"/>
      <name val="华文中宋"/>
      <charset val="134"/>
    </font>
    <font>
      <sz val="12"/>
      <name val="华文中宋"/>
      <charset val="134"/>
    </font>
    <font>
      <b/>
      <sz val="16"/>
      <name val="华文中宋"/>
      <charset val="134"/>
    </font>
    <font>
      <sz val="9"/>
      <name val="宋体"/>
      <charset val="134"/>
    </font>
    <font>
      <sz val="12"/>
      <name val="华文仿宋"/>
      <charset val="134"/>
    </font>
    <font>
      <sz val="12"/>
      <name val="华文中宋"/>
      <charset val="134"/>
    </font>
    <font>
      <sz val="12"/>
      <name val="微软雅黑 Light"/>
      <family val="2"/>
      <charset val="134"/>
    </font>
    <font>
      <sz val="11"/>
      <color theme="1"/>
      <name val="宋体"/>
      <charset val="134"/>
      <scheme val="minor"/>
    </font>
    <font>
      <u/>
      <sz val="12"/>
      <color theme="10"/>
      <name val="宋体"/>
      <charset val="134"/>
    </font>
    <font>
      <sz val="10"/>
      <color theme="1"/>
      <name val="HP Simplified"/>
      <family val="2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华文中宋"/>
      <charset val="134"/>
    </font>
    <font>
      <b/>
      <sz val="16"/>
      <name val="宋体"/>
      <charset val="134"/>
      <scheme val="minor"/>
    </font>
    <font>
      <sz val="14"/>
      <name val="宋体"/>
      <charset val="134"/>
      <scheme val="minor"/>
    </font>
    <font>
      <sz val="12"/>
      <color rgb="FFFCFCFC"/>
      <name val="华文仿宋"/>
      <charset val="134"/>
    </font>
    <font>
      <sz val="11"/>
      <color theme="1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lightHorizontal">
        <fgColor theme="3" tint="0.59996337778862885"/>
        <bgColor indexed="65"/>
      </patternFill>
    </fill>
    <fill>
      <patternFill patternType="solid">
        <fgColor theme="6" tint="0.799890133365886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4">
    <xf numFmtId="0" fontId="0" fillId="0" borderId="0"/>
    <xf numFmtId="0" fontId="8" fillId="0" borderId="0"/>
    <xf numFmtId="0" fontId="15" fillId="0" borderId="0"/>
    <xf numFmtId="0" fontId="9" fillId="0" borderId="0" applyNumberFormat="0" applyFill="0" applyBorder="0" applyProtection="0">
      <alignment vertical="top" wrapText="1"/>
    </xf>
    <xf numFmtId="0" fontId="11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4" fontId="26" fillId="0" borderId="0">
      <alignment vertical="center"/>
    </xf>
    <xf numFmtId="185" fontId="26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5" fillId="0" borderId="0"/>
    <xf numFmtId="0" fontId="12" fillId="0" borderId="0"/>
    <xf numFmtId="0" fontId="15" fillId="0" borderId="0"/>
    <xf numFmtId="184" fontId="26" fillId="0" borderId="0">
      <alignment vertical="center"/>
    </xf>
    <xf numFmtId="187" fontId="15" fillId="0" borderId="0"/>
    <xf numFmtId="0" fontId="15" fillId="0" borderId="0"/>
    <xf numFmtId="187" fontId="15" fillId="0" borderId="0"/>
    <xf numFmtId="187" fontId="15" fillId="0" borderId="0"/>
    <xf numFmtId="0" fontId="13" fillId="0" borderId="0"/>
    <xf numFmtId="184" fontId="26" fillId="0" borderId="0">
      <alignment vertical="center"/>
    </xf>
    <xf numFmtId="0" fontId="27" fillId="0" borderId="0" applyNumberFormat="0" applyFill="0" applyBorder="0" applyAlignment="0" applyProtection="0"/>
    <xf numFmtId="187" fontId="14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6" fillId="0" borderId="0"/>
    <xf numFmtId="0" fontId="29" fillId="0" borderId="0"/>
    <xf numFmtId="0" fontId="26" fillId="0" borderId="0">
      <alignment vertical="center"/>
    </xf>
    <xf numFmtId="186" fontId="13" fillId="0" borderId="0" applyFont="0" applyFill="0" applyBorder="0" applyAlignment="0" applyProtection="0"/>
    <xf numFmtId="183" fontId="15" fillId="0" borderId="0" applyFont="0" applyFill="0" applyBorder="0" applyAlignment="0" applyProtection="0">
      <alignment vertical="center"/>
    </xf>
    <xf numFmtId="4" fontId="7" fillId="0" borderId="0">
      <alignment vertical="center"/>
    </xf>
  </cellStyleXfs>
  <cellXfs count="89">
    <xf numFmtId="0" fontId="0" fillId="0" borderId="0" xfId="0"/>
    <xf numFmtId="0" fontId="30" fillId="0" borderId="0" xfId="0" applyFont="1"/>
    <xf numFmtId="0" fontId="30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3" fillId="0" borderId="2" xfId="25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31" fillId="3" borderId="4" xfId="4" applyFont="1" applyFill="1" applyBorder="1" applyAlignment="1">
      <alignment horizontal="center" vertical="center"/>
    </xf>
    <xf numFmtId="176" fontId="32" fillId="3" borderId="5" xfId="4" applyNumberFormat="1" applyFont="1" applyFill="1" applyBorder="1" applyAlignment="1">
      <alignment horizontal="right" vertical="center" wrapText="1"/>
    </xf>
    <xf numFmtId="176" fontId="32" fillId="3" borderId="6" xfId="4" applyNumberFormat="1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30" fillId="0" borderId="1" xfId="0" applyFont="1" applyBorder="1"/>
    <xf numFmtId="0" fontId="5" fillId="0" borderId="8" xfId="0" applyFont="1" applyBorder="1" applyAlignment="1">
      <alignment horizontal="right"/>
    </xf>
    <xf numFmtId="0" fontId="5" fillId="0" borderId="8" xfId="0" applyFont="1" applyBorder="1"/>
    <xf numFmtId="0" fontId="5" fillId="0" borderId="6" xfId="0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1" fillId="0" borderId="13" xfId="0" applyFont="1" applyBorder="1" applyAlignment="1">
      <alignment horizontal="center" vertical="center"/>
    </xf>
    <xf numFmtId="0" fontId="1" fillId="2" borderId="3" xfId="0" applyFont="1" applyFill="1" applyBorder="1"/>
    <xf numFmtId="0" fontId="3" fillId="0" borderId="14" xfId="25" applyFont="1" applyBorder="1" applyAlignment="1">
      <alignment horizontal="left" vertical="center"/>
    </xf>
    <xf numFmtId="0" fontId="1" fillId="0" borderId="3" xfId="0" applyFont="1" applyBorder="1"/>
    <xf numFmtId="0" fontId="31" fillId="3" borderId="15" xfId="4" quotePrefix="1" applyFont="1" applyFill="1" applyBorder="1" applyAlignment="1">
      <alignment horizontal="center" vertical="center"/>
    </xf>
    <xf numFmtId="0" fontId="31" fillId="3" borderId="4" xfId="4" quotePrefix="1" applyFont="1" applyFill="1" applyBorder="1" applyAlignment="1">
      <alignment horizontal="center" vertical="center"/>
    </xf>
    <xf numFmtId="0" fontId="31" fillId="3" borderId="16" xfId="4" quotePrefix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20" fillId="0" borderId="17" xfId="25" applyFont="1" applyBorder="1" applyAlignment="1">
      <alignment horizontal="left" vertical="center"/>
    </xf>
    <xf numFmtId="0" fontId="12" fillId="0" borderId="13" xfId="16" applyBorder="1" applyAlignment="1">
      <alignment horizontal="center" vertical="center"/>
    </xf>
    <xf numFmtId="0" fontId="23" fillId="0" borderId="6" xfId="0" applyFont="1" applyBorder="1"/>
    <xf numFmtId="0" fontId="24" fillId="0" borderId="17" xfId="25" applyFont="1" applyBorder="1" applyAlignment="1">
      <alignment horizontal="left" vertical="center"/>
    </xf>
    <xf numFmtId="0" fontId="25" fillId="0" borderId="13" xfId="16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13" xfId="16" applyFont="1" applyFill="1" applyBorder="1" applyAlignment="1">
      <alignment horizontal="center" vertical="center"/>
    </xf>
    <xf numFmtId="0" fontId="35" fillId="0" borderId="13" xfId="16" applyFont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 wrapText="1"/>
    </xf>
    <xf numFmtId="188" fontId="6" fillId="3" borderId="5" xfId="4" applyNumberFormat="1" applyFont="1" applyFill="1" applyBorder="1" applyAlignment="1">
      <alignment horizontal="center" vertical="center" wrapText="1"/>
    </xf>
    <xf numFmtId="188" fontId="6" fillId="3" borderId="19" xfId="4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top" wrapText="1"/>
    </xf>
    <xf numFmtId="0" fontId="34" fillId="0" borderId="8" xfId="0" applyFont="1" applyBorder="1" applyAlignment="1">
      <alignment horizontal="left" vertical="top" wrapText="1"/>
    </xf>
    <xf numFmtId="0" fontId="34" fillId="0" borderId="9" xfId="0" applyFont="1" applyBorder="1" applyAlignment="1">
      <alignment horizontal="left" vertical="top" wrapText="1"/>
    </xf>
    <xf numFmtId="0" fontId="34" fillId="0" borderId="10" xfId="0" applyFont="1" applyBorder="1" applyAlignment="1">
      <alignment horizontal="left" vertical="top" wrapText="1"/>
    </xf>
    <xf numFmtId="0" fontId="34" fillId="0" borderId="11" xfId="0" applyFont="1" applyBorder="1" applyAlignment="1">
      <alignment horizontal="left" vertical="top" wrapText="1"/>
    </xf>
    <xf numFmtId="0" fontId="34" fillId="0" borderId="12" xfId="0" applyFont="1" applyBorder="1" applyAlignment="1">
      <alignment horizontal="left" vertical="top" wrapText="1"/>
    </xf>
    <xf numFmtId="0" fontId="5" fillId="0" borderId="16" xfId="4" applyFont="1" applyBorder="1" applyAlignment="1">
      <alignment horizontal="left" vertical="top" wrapText="1"/>
    </xf>
    <xf numFmtId="0" fontId="5" fillId="0" borderId="16" xfId="4" applyFont="1" applyBorder="1" applyAlignment="1">
      <alignment horizontal="left" vertical="top"/>
    </xf>
    <xf numFmtId="0" fontId="5" fillId="0" borderId="18" xfId="4" applyFont="1" applyBorder="1" applyAlignment="1">
      <alignment horizontal="left" vertical="top"/>
    </xf>
    <xf numFmtId="0" fontId="5" fillId="0" borderId="0" xfId="4" applyFont="1" applyAlignment="1">
      <alignment horizontal="left" vertical="top"/>
    </xf>
    <xf numFmtId="0" fontId="5" fillId="0" borderId="3" xfId="4" applyFont="1" applyBorder="1" applyAlignment="1">
      <alignment horizontal="left" vertical="top"/>
    </xf>
    <xf numFmtId="0" fontId="3" fillId="0" borderId="17" xfId="25" applyFont="1" applyBorder="1" applyAlignment="1">
      <alignment horizontal="left" vertical="center"/>
    </xf>
    <xf numFmtId="0" fontId="3" fillId="0" borderId="2" xfId="25" applyFont="1" applyBorder="1" applyAlignment="1">
      <alignment horizontal="left" vertical="center"/>
    </xf>
    <xf numFmtId="0" fontId="3" fillId="0" borderId="14" xfId="25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0" fontId="30" fillId="0" borderId="19" xfId="0" applyFont="1" applyBorder="1" applyAlignment="1">
      <alignment horizontal="left" vertical="center"/>
    </xf>
    <xf numFmtId="0" fontId="5" fillId="0" borderId="15" xfId="4" quotePrefix="1" applyFont="1" applyBorder="1" applyAlignment="1">
      <alignment horizontal="left" vertical="top" wrapText="1"/>
    </xf>
    <xf numFmtId="0" fontId="5" fillId="0" borderId="1" xfId="4" applyFont="1" applyBorder="1" applyAlignment="1">
      <alignment horizontal="left" vertical="top"/>
    </xf>
    <xf numFmtId="0" fontId="31" fillId="3" borderId="17" xfId="4" applyFont="1" applyFill="1" applyBorder="1" applyAlignment="1">
      <alignment horizontal="center" vertical="center"/>
    </xf>
    <xf numFmtId="0" fontId="31" fillId="3" borderId="2" xfId="4" applyFont="1" applyFill="1" applyBorder="1" applyAlignment="1">
      <alignment horizontal="center" vertical="center"/>
    </xf>
    <xf numFmtId="0" fontId="31" fillId="3" borderId="14" xfId="4" applyFont="1" applyFill="1" applyBorder="1" applyAlignment="1">
      <alignment horizontal="center" vertical="center"/>
    </xf>
    <xf numFmtId="0" fontId="26" fillId="0" borderId="17" xfId="16" applyFont="1" applyBorder="1" applyAlignment="1">
      <alignment horizontal="left" vertical="center"/>
    </xf>
    <xf numFmtId="0" fontId="26" fillId="0" borderId="2" xfId="16" applyFont="1" applyBorder="1" applyAlignment="1">
      <alignment horizontal="left" vertical="center"/>
    </xf>
    <xf numFmtId="0" fontId="26" fillId="0" borderId="14" xfId="16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176" fontId="21" fillId="3" borderId="2" xfId="4" applyNumberFormat="1" applyFont="1" applyFill="1" applyBorder="1" applyAlignment="1">
      <alignment horizontal="center" vertical="center" wrapText="1"/>
    </xf>
    <xf numFmtId="176" fontId="6" fillId="3" borderId="2" xfId="4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top"/>
    </xf>
    <xf numFmtId="0" fontId="1" fillId="0" borderId="1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22" fontId="19" fillId="0" borderId="17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</cellXfs>
  <cellStyles count="34">
    <cellStyle name="_ET_STYLE_NoName_00_" xfId="1" xr:uid="{E1586D15-96CB-BB4B-B273-3D79269622CE}"/>
    <cellStyle name="0,0_x000d__x000a_NA_x000d__x000a_" xfId="2" xr:uid="{1C50D583-2FDE-504E-863D-67E4B7FE9263}"/>
    <cellStyle name="Normal 2" xfId="3" xr:uid="{2D45A089-601C-9140-B7F2-D1A830571432}"/>
    <cellStyle name="Normal_45" xfId="4" xr:uid="{FAB4F02F-3C8D-E94D-B612-295E1D79B88B}"/>
    <cellStyle name="百分比 2" xfId="5" xr:uid="{C44589E0-6C2B-F146-A771-0A20E8CF9851}"/>
    <cellStyle name="百分比 3" xfId="6" xr:uid="{5952E99B-EDA0-B84D-B1F0-D0DB143CBFA5}"/>
    <cellStyle name="常规" xfId="0" builtinId="0"/>
    <cellStyle name="常规 10" xfId="7" xr:uid="{B1877AE0-9C16-BB48-8370-28DD7B275D77}"/>
    <cellStyle name="常规 10 2" xfId="8" xr:uid="{119F539D-D43F-C140-9491-2F5A2FE9B49F}"/>
    <cellStyle name="常规 10 3" xfId="9" xr:uid="{3FB878D1-99F5-8840-B5B1-A38DB53BA57A}"/>
    <cellStyle name="常规 10 3 2 13" xfId="10" xr:uid="{EDEF355D-B3A4-1947-AB1E-B340D2568805}"/>
    <cellStyle name="常规 17" xfId="11" xr:uid="{F4196F9B-B11B-C345-B2A5-3B7E7956836B}"/>
    <cellStyle name="常规 2" xfId="12" xr:uid="{26FE9284-EF34-F443-A5C8-52A48CD766FB}"/>
    <cellStyle name="常规 2 2" xfId="13" xr:uid="{DE03982B-3D7F-5D4B-85AA-24398A846378}"/>
    <cellStyle name="常规 2 2 2" xfId="14" xr:uid="{F390E96E-AA1F-7B4C-A25D-B7E9CD25B09B}"/>
    <cellStyle name="常规 2 3" xfId="15" xr:uid="{EA33B9BC-68FD-DD4E-8AD6-FEBC33906915}"/>
    <cellStyle name="常规 3" xfId="16" xr:uid="{F65513B4-BC91-B744-9074-05A69FFAEA1B}"/>
    <cellStyle name="常规 3 2" xfId="17" xr:uid="{213E1707-F845-AB49-AE13-115C54B7B7AC}"/>
    <cellStyle name="常规 3 2 2" xfId="18" xr:uid="{25FADE00-94E2-5143-9BF0-4C85E066DE33}"/>
    <cellStyle name="常规 3 2 2 4" xfId="19" xr:uid="{F7E4503B-6D6D-BE4D-ABD6-5C7CEEB9C417}"/>
    <cellStyle name="常规 3 2 2 4 2 2" xfId="20" xr:uid="{EE85E5D3-3EC3-0144-BF0E-4B8BA8154300}"/>
    <cellStyle name="常规 3 2 7 2" xfId="21" xr:uid="{3764FC11-24F3-2846-8BE2-BFFA8F0859C5}"/>
    <cellStyle name="常规 3 2 7 2 8" xfId="22" xr:uid="{D2F16988-A6F8-784D-A852-6A27CAEE170C}"/>
    <cellStyle name="常规 3 3" xfId="23" xr:uid="{B934F384-83C0-4F4E-A60A-A39E46C56794}"/>
    <cellStyle name="常规 3 4" xfId="24" xr:uid="{2338CE16-8724-0A4D-95DA-D8185520625B}"/>
    <cellStyle name="超链接" xfId="25" builtinId="8"/>
    <cellStyle name="超链接 5" xfId="26" xr:uid="{B028C1FD-E2EC-7143-A2B5-AEE63954FC4E}"/>
    <cellStyle name="普通 2" xfId="27" xr:uid="{C1598BC4-5706-5043-B10D-6DCFC9366E69}"/>
    <cellStyle name="普通 3" xfId="28" xr:uid="{932BDD0D-B4F6-C94E-9599-C2628A7DBC39}"/>
    <cellStyle name="普通 4" xfId="29" xr:uid="{AE0AA331-52DC-7845-A90D-1D959FE8B010}"/>
    <cellStyle name="普通 5" xfId="30" xr:uid="{1D5F3E67-F445-2E4D-9310-2F9B971F2FE7}"/>
    <cellStyle name="千位分隔 2 2 2 2" xfId="31" xr:uid="{86DD2708-A247-A948-8CFC-9B4CAE2CEA20}"/>
    <cellStyle name="千位分隔 3 2" xfId="32" xr:uid="{2C40238B-78B5-3C46-B033-E35F563D8C9E}"/>
    <cellStyle name="样式 1" xfId="33" xr:uid="{801DA780-FB8A-4340-8226-64A873F368A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D13C-05A6-C24C-9453-291786CAE74A}">
  <sheetPr>
    <pageSetUpPr fitToPage="1"/>
  </sheetPr>
  <dimension ref="A1:I39"/>
  <sheetViews>
    <sheetView showGridLines="0" tabSelected="1" zoomScale="80" zoomScaleNormal="80" workbookViewId="0">
      <selection activeCell="D35" sqref="D35"/>
    </sheetView>
  </sheetViews>
  <sheetFormatPr baseColWidth="10" defaultColWidth="8.6640625" defaultRowHeight="15"/>
  <cols>
    <col min="1" max="1" width="4.6640625" style="1" customWidth="1"/>
    <col min="2" max="2" width="10" style="1" customWidth="1"/>
    <col min="3" max="3" width="12.33203125" style="1" customWidth="1"/>
    <col min="4" max="4" width="35.6640625" style="1" customWidth="1"/>
    <col min="5" max="5" width="6.83203125" style="1" customWidth="1"/>
    <col min="6" max="6" width="12.33203125" style="2" customWidth="1"/>
    <col min="7" max="7" width="12.83203125" style="1" customWidth="1"/>
    <col min="8" max="8" width="16.6640625" style="1" customWidth="1"/>
    <col min="9" max="9" width="17.33203125" style="1" customWidth="1"/>
    <col min="10" max="10" width="8.6640625" style="1" customWidth="1"/>
    <col min="11" max="16384" width="8.6640625" style="1"/>
  </cols>
  <sheetData>
    <row r="1" spans="1:9" ht="34.25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</row>
    <row r="2" spans="1:9" ht="7.25" customHeight="1"/>
    <row r="3" spans="1:9" ht="19">
      <c r="A3" s="82" t="s">
        <v>1</v>
      </c>
      <c r="B3" s="83"/>
      <c r="C3" s="84" t="str">
        <f ca="1">TEXT(NOW(),"yyyymmddhhmmss")</f>
        <v>20250830094349</v>
      </c>
      <c r="D3" s="83"/>
      <c r="E3" s="85" t="s">
        <v>2</v>
      </c>
      <c r="F3" s="83"/>
      <c r="G3" s="86">
        <f ca="1">TODAY()</f>
        <v>45899</v>
      </c>
      <c r="H3" s="83" t="s">
        <v>3</v>
      </c>
      <c r="I3" s="28" t="s">
        <v>4</v>
      </c>
    </row>
    <row r="4" spans="1:9" ht="20.75" customHeight="1">
      <c r="A4" s="3"/>
      <c r="B4" s="4"/>
      <c r="C4" s="4"/>
      <c r="D4" s="4"/>
      <c r="E4" s="4"/>
      <c r="F4" s="5"/>
      <c r="G4" s="4"/>
      <c r="H4" s="4"/>
      <c r="I4" s="29"/>
    </row>
    <row r="5" spans="1:9" ht="18" customHeight="1">
      <c r="A5" s="87" t="s">
        <v>5</v>
      </c>
      <c r="B5" s="88"/>
      <c r="C5" s="59"/>
      <c r="D5" s="60"/>
      <c r="E5" s="87" t="s">
        <v>6</v>
      </c>
      <c r="F5" s="88"/>
      <c r="G5" s="59" t="s">
        <v>0</v>
      </c>
      <c r="H5" s="60"/>
      <c r="I5" s="61"/>
    </row>
    <row r="6" spans="1:9" ht="18" customHeight="1">
      <c r="A6" s="7" t="s">
        <v>7</v>
      </c>
      <c r="B6" s="8"/>
      <c r="C6" s="39" t="s">
        <v>56</v>
      </c>
      <c r="D6" s="6"/>
      <c r="E6" s="73" t="s">
        <v>8</v>
      </c>
      <c r="F6" s="74"/>
      <c r="G6" s="36" t="s">
        <v>51</v>
      </c>
      <c r="H6" s="6"/>
      <c r="I6" s="30"/>
    </row>
    <row r="7" spans="1:9" ht="18" customHeight="1">
      <c r="A7" s="75" t="s">
        <v>9</v>
      </c>
      <c r="B7" s="76"/>
      <c r="C7" s="59"/>
      <c r="D7" s="60"/>
      <c r="E7" s="75" t="s">
        <v>9</v>
      </c>
      <c r="F7" s="76"/>
      <c r="G7" s="59" t="s">
        <v>10</v>
      </c>
      <c r="H7" s="60"/>
      <c r="I7" s="61"/>
    </row>
    <row r="8" spans="1:9" ht="18" customHeight="1">
      <c r="A8" s="77" t="s">
        <v>11</v>
      </c>
      <c r="B8" s="78"/>
      <c r="C8" s="59"/>
      <c r="D8" s="60"/>
      <c r="E8" s="77" t="s">
        <v>12</v>
      </c>
      <c r="F8" s="78"/>
      <c r="G8" s="59" t="s">
        <v>13</v>
      </c>
      <c r="H8" s="60"/>
      <c r="I8" s="61"/>
    </row>
    <row r="9" spans="1:9" ht="17" customHeight="1">
      <c r="A9" s="9" t="s">
        <v>14</v>
      </c>
      <c r="B9" s="10"/>
      <c r="C9" s="11"/>
      <c r="D9" s="11"/>
      <c r="E9" s="11"/>
      <c r="F9" s="12"/>
      <c r="G9" s="11"/>
      <c r="H9" s="11"/>
      <c r="I9" s="31"/>
    </row>
    <row r="10" spans="1:9" ht="17">
      <c r="A10" s="13" t="s">
        <v>15</v>
      </c>
      <c r="B10" s="67" t="s">
        <v>34</v>
      </c>
      <c r="C10" s="68"/>
      <c r="D10" s="69"/>
      <c r="E10" s="32" t="s">
        <v>16</v>
      </c>
      <c r="F10" s="13" t="s">
        <v>17</v>
      </c>
      <c r="G10" s="33" t="s">
        <v>24</v>
      </c>
      <c r="H10" s="34" t="s">
        <v>18</v>
      </c>
      <c r="I10" s="13" t="s">
        <v>19</v>
      </c>
    </row>
    <row r="11" spans="1:9" ht="24.75" customHeight="1">
      <c r="A11" s="37">
        <v>1</v>
      </c>
      <c r="B11" s="70" t="s">
        <v>35</v>
      </c>
      <c r="C11" s="71"/>
      <c r="D11" s="72"/>
      <c r="E11" s="40" t="s">
        <v>42</v>
      </c>
      <c r="F11" s="41"/>
      <c r="G11" s="40">
        <v>480</v>
      </c>
      <c r="H11" s="41">
        <f>G11*F11</f>
        <v>0</v>
      </c>
      <c r="I11" s="35"/>
    </row>
    <row r="12" spans="1:9" ht="24.75" customHeight="1">
      <c r="A12" s="37">
        <v>2</v>
      </c>
      <c r="B12" s="70" t="s">
        <v>36</v>
      </c>
      <c r="C12" s="71"/>
      <c r="D12" s="72"/>
      <c r="E12" s="40" t="s">
        <v>43</v>
      </c>
      <c r="F12" s="42"/>
      <c r="G12" s="40">
        <v>800</v>
      </c>
      <c r="H12" s="41">
        <f t="shared" ref="H12:H29" si="0">G12*F12</f>
        <v>0</v>
      </c>
      <c r="I12" s="35"/>
    </row>
    <row r="13" spans="1:9" ht="24.75" customHeight="1">
      <c r="A13" s="37">
        <v>3</v>
      </c>
      <c r="B13" s="70" t="s">
        <v>37</v>
      </c>
      <c r="C13" s="71"/>
      <c r="D13" s="72"/>
      <c r="E13" s="40" t="s">
        <v>43</v>
      </c>
      <c r="F13" s="43">
        <f>F12</f>
        <v>0</v>
      </c>
      <c r="G13" s="43">
        <v>800</v>
      </c>
      <c r="H13" s="41">
        <f t="shared" si="0"/>
        <v>0</v>
      </c>
      <c r="I13" s="35"/>
    </row>
    <row r="14" spans="1:9" ht="24.75" customHeight="1">
      <c r="A14" s="37">
        <v>4</v>
      </c>
      <c r="B14" s="70" t="s">
        <v>38</v>
      </c>
      <c r="C14" s="71"/>
      <c r="D14" s="72"/>
      <c r="E14" s="40" t="s">
        <v>42</v>
      </c>
      <c r="F14" s="43">
        <f>CEILING(F11/16,1)</f>
        <v>0</v>
      </c>
      <c r="G14" s="43">
        <v>3000</v>
      </c>
      <c r="H14" s="41">
        <f t="shared" si="0"/>
        <v>0</v>
      </c>
      <c r="I14" s="35"/>
    </row>
    <row r="15" spans="1:9" ht="24.75" customHeight="1">
      <c r="A15" s="37">
        <v>5</v>
      </c>
      <c r="B15" s="70" t="s">
        <v>53</v>
      </c>
      <c r="C15" s="71"/>
      <c r="D15" s="72"/>
      <c r="E15" s="40" t="s">
        <v>44</v>
      </c>
      <c r="F15" s="43">
        <f>CEILING(F11*0.1,1)</f>
        <v>0</v>
      </c>
      <c r="G15" s="43">
        <v>2200</v>
      </c>
      <c r="H15" s="41">
        <f t="shared" si="0"/>
        <v>0</v>
      </c>
      <c r="I15" s="35"/>
    </row>
    <row r="16" spans="1:9" ht="24.75" customHeight="1">
      <c r="A16" s="37">
        <v>6</v>
      </c>
      <c r="B16" s="70" t="s">
        <v>52</v>
      </c>
      <c r="C16" s="71"/>
      <c r="D16" s="72"/>
      <c r="E16" s="40" t="s">
        <v>42</v>
      </c>
      <c r="F16" s="43">
        <f>F14</f>
        <v>0</v>
      </c>
      <c r="G16" s="43">
        <v>1500</v>
      </c>
      <c r="H16" s="41">
        <f t="shared" si="0"/>
        <v>0</v>
      </c>
      <c r="I16" s="35"/>
    </row>
    <row r="17" spans="1:9" ht="24.75" customHeight="1">
      <c r="A17" s="37">
        <v>7</v>
      </c>
      <c r="B17" s="70" t="s">
        <v>39</v>
      </c>
      <c r="C17" s="71"/>
      <c r="D17" s="72"/>
      <c r="E17" s="40" t="s">
        <v>42</v>
      </c>
      <c r="F17" s="43">
        <f>CEILING((F11+F14)/24,1)</f>
        <v>0</v>
      </c>
      <c r="G17" s="43">
        <v>2000</v>
      </c>
      <c r="H17" s="41">
        <f t="shared" si="0"/>
        <v>0</v>
      </c>
      <c r="I17" s="35"/>
    </row>
    <row r="18" spans="1:9" ht="24.75" customHeight="1">
      <c r="A18" s="37">
        <v>8</v>
      </c>
      <c r="B18" s="70" t="s">
        <v>40</v>
      </c>
      <c r="C18" s="71"/>
      <c r="D18" s="72"/>
      <c r="E18" s="44" t="s">
        <v>45</v>
      </c>
      <c r="F18" s="43">
        <f>CEILING(F11/12,1)</f>
        <v>0</v>
      </c>
      <c r="G18" s="43">
        <v>1200</v>
      </c>
      <c r="H18" s="41">
        <f t="shared" si="0"/>
        <v>0</v>
      </c>
      <c r="I18" s="35"/>
    </row>
    <row r="19" spans="1:9" ht="24.75" customHeight="1">
      <c r="A19" s="37">
        <v>9</v>
      </c>
      <c r="B19" s="70" t="s">
        <v>41</v>
      </c>
      <c r="C19" s="71"/>
      <c r="D19" s="72"/>
      <c r="E19" s="44" t="s">
        <v>46</v>
      </c>
      <c r="F19" s="43">
        <v>1</v>
      </c>
      <c r="G19" s="43">
        <v>1000</v>
      </c>
      <c r="H19" s="41">
        <f t="shared" si="0"/>
        <v>1000</v>
      </c>
      <c r="I19" s="35"/>
    </row>
    <row r="20" spans="1:9" ht="24.75" customHeight="1">
      <c r="A20" s="37">
        <v>10</v>
      </c>
      <c r="B20" s="70" t="s">
        <v>57</v>
      </c>
      <c r="C20" s="71"/>
      <c r="D20" s="72"/>
      <c r="E20" s="40" t="s">
        <v>47</v>
      </c>
      <c r="F20" s="45">
        <f>F11*(30+F21)/2</f>
        <v>0</v>
      </c>
      <c r="G20" s="43">
        <v>2</v>
      </c>
      <c r="H20" s="41">
        <f t="shared" si="0"/>
        <v>0</v>
      </c>
      <c r="I20" s="35"/>
    </row>
    <row r="21" spans="1:9" ht="24.75" customHeight="1">
      <c r="A21" s="37">
        <v>11</v>
      </c>
      <c r="B21" s="70" t="s">
        <v>58</v>
      </c>
      <c r="C21" s="71"/>
      <c r="D21" s="72"/>
      <c r="E21" s="40" t="s">
        <v>47</v>
      </c>
      <c r="F21" s="45"/>
      <c r="G21" s="43">
        <v>8</v>
      </c>
      <c r="H21" s="41">
        <f t="shared" si="0"/>
        <v>0</v>
      </c>
      <c r="I21" s="35"/>
    </row>
    <row r="22" spans="1:9" ht="24.75" customHeight="1">
      <c r="A22" s="37">
        <v>12</v>
      </c>
      <c r="B22" s="70" t="s">
        <v>59</v>
      </c>
      <c r="C22" s="71"/>
      <c r="D22" s="72"/>
      <c r="E22" s="40" t="s">
        <v>47</v>
      </c>
      <c r="F22" s="43">
        <f>F21</f>
        <v>0</v>
      </c>
      <c r="G22" s="43">
        <v>3</v>
      </c>
      <c r="H22" s="41">
        <f t="shared" si="0"/>
        <v>0</v>
      </c>
      <c r="I22" s="35"/>
    </row>
    <row r="23" spans="1:9" ht="24.75" customHeight="1">
      <c r="A23" s="37">
        <v>13</v>
      </c>
      <c r="B23" s="70" t="s">
        <v>28</v>
      </c>
      <c r="C23" s="71"/>
      <c r="D23" s="72"/>
      <c r="E23" s="40" t="s">
        <v>48</v>
      </c>
      <c r="F23" s="43">
        <f>F21</f>
        <v>0</v>
      </c>
      <c r="G23" s="43">
        <v>35</v>
      </c>
      <c r="H23" s="41">
        <f t="shared" si="0"/>
        <v>0</v>
      </c>
      <c r="I23" s="35"/>
    </row>
    <row r="24" spans="1:9" ht="24.75" customHeight="1">
      <c r="A24" s="37">
        <v>14</v>
      </c>
      <c r="B24" s="70" t="s">
        <v>29</v>
      </c>
      <c r="C24" s="71"/>
      <c r="D24" s="72"/>
      <c r="E24" s="40" t="s">
        <v>49</v>
      </c>
      <c r="F24" s="43">
        <f>F12</f>
        <v>0</v>
      </c>
      <c r="G24" s="43">
        <v>270</v>
      </c>
      <c r="H24" s="41">
        <f t="shared" si="0"/>
        <v>0</v>
      </c>
      <c r="I24" s="35"/>
    </row>
    <row r="25" spans="1:9" ht="24.75" customHeight="1">
      <c r="A25" s="37">
        <v>15</v>
      </c>
      <c r="B25" s="70" t="s">
        <v>30</v>
      </c>
      <c r="C25" s="71"/>
      <c r="D25" s="72"/>
      <c r="E25" s="40" t="s">
        <v>48</v>
      </c>
      <c r="F25" s="43">
        <f>F20</f>
        <v>0</v>
      </c>
      <c r="G25" s="43">
        <v>3</v>
      </c>
      <c r="H25" s="41">
        <f t="shared" si="0"/>
        <v>0</v>
      </c>
      <c r="I25" s="35"/>
    </row>
    <row r="26" spans="1:9" ht="24.75" customHeight="1">
      <c r="A26" s="37">
        <v>16</v>
      </c>
      <c r="B26" s="70" t="s">
        <v>31</v>
      </c>
      <c r="C26" s="71"/>
      <c r="D26" s="72"/>
      <c r="E26" s="40" t="s">
        <v>48</v>
      </c>
      <c r="F26" s="43">
        <f>F21</f>
        <v>0</v>
      </c>
      <c r="G26" s="43">
        <v>3</v>
      </c>
      <c r="H26" s="41">
        <f t="shared" si="0"/>
        <v>0</v>
      </c>
      <c r="I26" s="35"/>
    </row>
    <row r="27" spans="1:9" customFormat="1" ht="24.75" customHeight="1">
      <c r="A27" s="37">
        <v>17</v>
      </c>
      <c r="B27" s="70" t="s">
        <v>32</v>
      </c>
      <c r="C27" s="71"/>
      <c r="D27" s="72"/>
      <c r="E27" s="40" t="s">
        <v>49</v>
      </c>
      <c r="F27" s="43">
        <f>F11</f>
        <v>0</v>
      </c>
      <c r="G27" s="43">
        <v>80</v>
      </c>
      <c r="H27" s="41">
        <f t="shared" si="0"/>
        <v>0</v>
      </c>
      <c r="I27" s="35"/>
    </row>
    <row r="28" spans="1:9" ht="24.75" customHeight="1">
      <c r="A28" s="37">
        <v>18</v>
      </c>
      <c r="B28" s="70" t="s">
        <v>54</v>
      </c>
      <c r="C28" s="71"/>
      <c r="D28" s="72"/>
      <c r="E28" s="40" t="s">
        <v>43</v>
      </c>
      <c r="F28" s="43">
        <v>1</v>
      </c>
      <c r="G28" s="43">
        <f>0.005*SUM(H11:H27)</f>
        <v>5</v>
      </c>
      <c r="H28" s="41">
        <f t="shared" si="0"/>
        <v>5</v>
      </c>
      <c r="I28" s="35"/>
    </row>
    <row r="29" spans="1:9" customFormat="1" ht="24.75" customHeight="1">
      <c r="A29" s="37">
        <v>19</v>
      </c>
      <c r="B29" s="70" t="s">
        <v>33</v>
      </c>
      <c r="C29" s="71"/>
      <c r="D29" s="72"/>
      <c r="E29" s="40" t="s">
        <v>50</v>
      </c>
      <c r="F29" s="43">
        <v>1</v>
      </c>
      <c r="G29" s="43">
        <f>0.03*SUM(H12:H28)</f>
        <v>30.15</v>
      </c>
      <c r="H29" s="41">
        <f t="shared" si="0"/>
        <v>30.15</v>
      </c>
      <c r="I29" s="35"/>
    </row>
    <row r="30" spans="1:9" ht="54.75" customHeight="1">
      <c r="A30" s="14"/>
      <c r="B30" s="15"/>
      <c r="C30" s="15"/>
      <c r="D30" s="15"/>
      <c r="E30" s="79" t="s">
        <v>27</v>
      </c>
      <c r="F30" s="80"/>
      <c r="G30" s="80"/>
      <c r="H30" s="46">
        <f>SUM(H11:H29)</f>
        <v>1035.1500000000001</v>
      </c>
      <c r="I30" s="47"/>
    </row>
    <row r="31" spans="1:9" ht="18" customHeight="1">
      <c r="A31" s="65" t="s">
        <v>20</v>
      </c>
      <c r="B31" s="55"/>
      <c r="C31" s="55"/>
      <c r="D31" s="55"/>
      <c r="E31" s="54" t="s">
        <v>25</v>
      </c>
      <c r="F31" s="55"/>
      <c r="G31" s="55"/>
      <c r="H31" s="55"/>
      <c r="I31" s="56"/>
    </row>
    <row r="32" spans="1:9" ht="18" customHeight="1">
      <c r="A32" s="66"/>
      <c r="B32" s="57"/>
      <c r="C32" s="57"/>
      <c r="D32" s="57"/>
      <c r="E32" s="57"/>
      <c r="F32" s="57"/>
      <c r="G32" s="57"/>
      <c r="H32" s="57"/>
      <c r="I32" s="58"/>
    </row>
    <row r="33" spans="1:9" ht="18" customHeight="1">
      <c r="A33" s="66"/>
      <c r="B33" s="57"/>
      <c r="C33" s="57"/>
      <c r="D33" s="57"/>
      <c r="E33" s="57"/>
      <c r="F33" s="57"/>
      <c r="G33" s="57"/>
      <c r="H33" s="57"/>
      <c r="I33" s="58"/>
    </row>
    <row r="34" spans="1:9" ht="3" customHeight="1">
      <c r="A34" s="66"/>
      <c r="B34" s="57"/>
      <c r="C34" s="57"/>
      <c r="D34" s="57"/>
      <c r="E34" s="57"/>
      <c r="F34" s="57"/>
      <c r="G34" s="57"/>
      <c r="H34" s="57"/>
      <c r="I34" s="58"/>
    </row>
    <row r="35" spans="1:9" ht="39" customHeight="1">
      <c r="A35" s="16" t="s">
        <v>21</v>
      </c>
      <c r="B35" s="17"/>
      <c r="C35" s="17"/>
      <c r="D35" s="18"/>
      <c r="E35" s="48" t="s">
        <v>22</v>
      </c>
      <c r="F35" s="49"/>
      <c r="G35" s="49"/>
      <c r="H35" s="49"/>
      <c r="I35" s="50"/>
    </row>
    <row r="36" spans="1:9" ht="54" customHeight="1">
      <c r="A36" s="19"/>
      <c r="B36" s="20"/>
      <c r="C36" s="20"/>
      <c r="D36" s="21"/>
      <c r="E36" s="51"/>
      <c r="F36" s="52"/>
      <c r="G36" s="52"/>
      <c r="H36" s="52"/>
      <c r="I36" s="53"/>
    </row>
    <row r="37" spans="1:9" ht="41.25" customHeight="1">
      <c r="A37" s="22"/>
      <c r="D37" s="23"/>
      <c r="E37" s="24"/>
      <c r="F37" s="23" t="s">
        <v>23</v>
      </c>
      <c r="G37" s="38" t="s">
        <v>26</v>
      </c>
      <c r="H37" s="26"/>
      <c r="I37" s="25"/>
    </row>
    <row r="38" spans="1:9" ht="22.5" customHeight="1">
      <c r="A38" s="62" t="s">
        <v>55</v>
      </c>
      <c r="B38" s="63"/>
      <c r="C38" s="63"/>
      <c r="D38" s="63"/>
      <c r="E38" s="63"/>
      <c r="F38" s="63"/>
      <c r="G38" s="63"/>
      <c r="H38" s="63"/>
      <c r="I38" s="64"/>
    </row>
    <row r="39" spans="1:9" ht="14.75" customHeight="1">
      <c r="D39" s="27"/>
    </row>
  </sheetData>
  <mergeCells count="44">
    <mergeCell ref="B29:D29"/>
    <mergeCell ref="B17:D17"/>
    <mergeCell ref="B18:D18"/>
    <mergeCell ref="B19:D19"/>
    <mergeCell ref="B23:D23"/>
    <mergeCell ref="B24:D24"/>
    <mergeCell ref="B25:D25"/>
    <mergeCell ref="B20:D20"/>
    <mergeCell ref="B21:D21"/>
    <mergeCell ref="B13:D13"/>
    <mergeCell ref="B14:D14"/>
    <mergeCell ref="B15:D15"/>
    <mergeCell ref="B16:D16"/>
    <mergeCell ref="B22:D22"/>
    <mergeCell ref="B27:D27"/>
    <mergeCell ref="A1:I1"/>
    <mergeCell ref="A3:B3"/>
    <mergeCell ref="C3:D3"/>
    <mergeCell ref="E3:F3"/>
    <mergeCell ref="G3:H3"/>
    <mergeCell ref="A5:B5"/>
    <mergeCell ref="C5:D5"/>
    <mergeCell ref="E5:F5"/>
    <mergeCell ref="G5:I5"/>
    <mergeCell ref="E6:F6"/>
    <mergeCell ref="A7:B7"/>
    <mergeCell ref="C8:D8"/>
    <mergeCell ref="C7:D7"/>
    <mergeCell ref="E8:F8"/>
    <mergeCell ref="E30:G30"/>
    <mergeCell ref="B28:D28"/>
    <mergeCell ref="E7:F7"/>
    <mergeCell ref="G7:I7"/>
    <mergeCell ref="A8:B8"/>
    <mergeCell ref="H30:I30"/>
    <mergeCell ref="E35:I36"/>
    <mergeCell ref="E31:I34"/>
    <mergeCell ref="G8:I8"/>
    <mergeCell ref="A38:I38"/>
    <mergeCell ref="A31:D34"/>
    <mergeCell ref="B10:D10"/>
    <mergeCell ref="B11:D11"/>
    <mergeCell ref="B12:D12"/>
    <mergeCell ref="B26:D26"/>
  </mergeCells>
  <phoneticPr fontId="22" type="noConversion"/>
  <printOptions horizontalCentered="1"/>
  <pageMargins left="0.43263888888888902" right="0.43263888888888902" top="0.88749999999999996" bottom="0.94374999999999998" header="0.45763888888888898" footer="0.31388888888888899"/>
  <pageSetup paperSize="9" scale="68" fitToHeight="0" orientation="portrait"/>
  <headerFooter>
    <oddHeader>&amp;L&amp;G&amp;C&amp;"华文中宋,加粗"&amp;28报价单/QUOTE</oddHeader>
    <oddFooter>&amp;L_______________________________________                                            
地址：天津市南开区红旗南路仁爱濠景庄园康景园7-01
电话：022-87899535/传真: 022-87899535/WEB: http://www.giit.cn&amp;C&amp;"-,常规"金色思想：全栈IT服务及解决方案提供商！
&amp;R&amp;G</oddFoot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报价</vt:lpstr>
      <vt:lpstr>报价!Print_Area</vt:lpstr>
      <vt:lpstr>报价!Print_Titles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 Zhou</dc:creator>
  <cp:lastModifiedBy>仕佳 李</cp:lastModifiedBy>
  <cp:lastPrinted>2019-02-28T01:31:00Z</cp:lastPrinted>
  <dcterms:created xsi:type="dcterms:W3CDTF">2014-11-10T14:17:00Z</dcterms:created>
  <dcterms:modified xsi:type="dcterms:W3CDTF">2025-08-30T01:44:08Z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D676E780FF5645A49CB8633337034431_13</vt:lpwstr>
  </property>
</Properties>
</file>