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timelines/timeline2.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C:\Users\ADESHOLAR-GOLD\Documents\"/>
    </mc:Choice>
  </mc:AlternateContent>
  <xr:revisionPtr revIDLastSave="0" documentId="13_ncr:1_{030D6637-4C41-47AA-BA1D-890AFE51A945}" xr6:coauthVersionLast="36" xr6:coauthVersionMax="36" xr10:uidLastSave="{00000000-0000-0000-0000-000000000000}"/>
  <bookViews>
    <workbookView xWindow="0" yWindow="0" windowWidth="15600" windowHeight="7695" activeTab="4" xr2:uid="{00000000-000D-0000-FFFF-FFFF00000000}"/>
  </bookViews>
  <sheets>
    <sheet name="Students by Church" sheetId="10" r:id="rId1"/>
    <sheet name="Progress" sheetId="16" r:id="rId2"/>
    <sheet name="Package" sheetId="17" r:id="rId3"/>
    <sheet name="Status" sheetId="18" r:id="rId4"/>
    <sheet name="Student Info" sheetId="20" r:id="rId5"/>
    <sheet name="Data sheet" sheetId="4" r:id="rId6"/>
    <sheet name="Desgin" sheetId="1" r:id="rId7"/>
    <sheet name="Students Data" sheetId="21" r:id="rId8"/>
    <sheet name="Course Info" sheetId="22" r:id="rId9"/>
  </sheets>
  <definedNames>
    <definedName name="_xlnm._FilterDatabase" localSheetId="5" hidden="1">'Data sheet'!$A$1:$Q$504</definedName>
    <definedName name="NativeTimeline_DATE_STARTED">#N/A</definedName>
    <definedName name="NativeTimeline_DATE_STARTED1">#N/A</definedName>
    <definedName name="NativeTimeline_DATE_STARTED2">#N/A</definedName>
    <definedName name="Slicer_NAME">#N/A</definedName>
  </definedNames>
  <calcPr calcId="179021"/>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20" l="1"/>
  <c r="W4" i="20"/>
  <c r="W5" i="20"/>
  <c r="W6" i="20"/>
  <c r="W7" i="20"/>
  <c r="W8" i="20"/>
  <c r="W9" i="20"/>
  <c r="W10" i="20"/>
  <c r="W11" i="20"/>
  <c r="W12" i="20"/>
  <c r="W13" i="20"/>
  <c r="W2" i="20"/>
  <c r="U3" i="20"/>
  <c r="U4" i="20"/>
  <c r="U2" i="20"/>
  <c r="X7" i="20"/>
  <c r="X8" i="20"/>
  <c r="X13" i="20"/>
  <c r="V4" i="20"/>
  <c r="J25" i="18"/>
  <c r="X11" i="20"/>
  <c r="X12" i="20"/>
  <c r="X6" i="20"/>
  <c r="V2" i="20"/>
  <c r="J24" i="18"/>
  <c r="X10" i="20"/>
  <c r="X5" i="20"/>
  <c r="X2" i="20"/>
  <c r="G21" i="18"/>
  <c r="J21" i="18"/>
  <c r="X3" i="20"/>
  <c r="X4" i="20"/>
  <c r="X9" i="20"/>
  <c r="V3" i="20"/>
  <c r="G25" i="18"/>
  <c r="O316" i="4" l="1"/>
  <c r="P316" i="4" s="1"/>
  <c r="Q316" i="4" s="1"/>
  <c r="M315" i="4"/>
  <c r="M316" i="4"/>
  <c r="L316" i="4"/>
  <c r="I316" i="4"/>
  <c r="P5" i="18"/>
  <c r="C4" i="20" l="1"/>
  <c r="L16" i="18"/>
  <c r="O497" i="4"/>
  <c r="P497" i="4" s="1"/>
  <c r="Q497" i="4" s="1"/>
  <c r="L497" i="4"/>
  <c r="M497" i="4"/>
  <c r="I497" i="4"/>
  <c r="O496" i="4"/>
  <c r="P496" i="4" s="1"/>
  <c r="Q496" i="4" s="1"/>
  <c r="L496" i="4"/>
  <c r="M496" i="4"/>
  <c r="I496" i="4"/>
  <c r="O495" i="4"/>
  <c r="P495" i="4" s="1"/>
  <c r="Q495" i="4" s="1"/>
  <c r="L495" i="4"/>
  <c r="M495" i="4"/>
  <c r="I278" i="4"/>
  <c r="I504" i="4"/>
  <c r="I494" i="4"/>
  <c r="I495" i="4"/>
  <c r="O494" i="4"/>
  <c r="P494" i="4" s="1"/>
  <c r="Q494" i="4" s="1"/>
  <c r="L494" i="4"/>
  <c r="M494" i="4"/>
  <c r="O504" i="4"/>
  <c r="P504" i="4" s="1"/>
  <c r="Q504" i="4" s="1"/>
  <c r="L504" i="4"/>
  <c r="M504" i="4"/>
  <c r="Q5" i="18"/>
  <c r="M5" i="18"/>
  <c r="N5" i="18"/>
  <c r="B4" i="20"/>
  <c r="O5" i="18"/>
  <c r="A4" i="20"/>
  <c r="D4" i="17" l="1"/>
  <c r="E21" i="10"/>
  <c r="E10" i="10"/>
  <c r="E6" i="10"/>
  <c r="E23" i="10"/>
  <c r="E17" i="10"/>
  <c r="E11" i="10"/>
  <c r="E20" i="10"/>
  <c r="E12" i="10"/>
  <c r="E5" i="10"/>
  <c r="E22" i="10"/>
  <c r="E14" i="10"/>
  <c r="E15" i="10"/>
  <c r="E9" i="10"/>
  <c r="E13" i="10"/>
  <c r="E19" i="10"/>
  <c r="E18" i="10"/>
  <c r="E16" i="10"/>
  <c r="E8" i="10"/>
  <c r="E24" i="10" l="1"/>
  <c r="F6" i="10" s="1"/>
  <c r="G22" i="18"/>
  <c r="G24" i="18"/>
  <c r="G23" i="18"/>
  <c r="F5" i="10" l="1"/>
  <c r="F14" i="18"/>
  <c r="F12" i="18"/>
  <c r="F11" i="18"/>
  <c r="F5" i="18"/>
  <c r="F4" i="18"/>
  <c r="F6" i="18"/>
  <c r="F13" i="18"/>
  <c r="F7" i="18"/>
  <c r="G14" i="18" l="1"/>
  <c r="G5" i="18"/>
  <c r="G12" i="18"/>
  <c r="G6" i="18"/>
  <c r="G15" i="18"/>
  <c r="G13" i="18"/>
  <c r="G7" i="18"/>
  <c r="M126" i="4"/>
  <c r="M381" i="4"/>
  <c r="M178" i="4"/>
  <c r="M377" i="4"/>
  <c r="M479" i="4"/>
  <c r="M226" i="4"/>
  <c r="O126" i="4"/>
  <c r="P126" i="4" s="1"/>
  <c r="Q126" i="4" s="1"/>
  <c r="O381" i="4"/>
  <c r="P381" i="4" s="1"/>
  <c r="Q381" i="4" s="1"/>
  <c r="O178" i="4"/>
  <c r="P178" i="4" s="1"/>
  <c r="Q178" i="4" s="1"/>
  <c r="O377" i="4"/>
  <c r="P377" i="4" s="1"/>
  <c r="Q377" i="4" s="1"/>
  <c r="O479" i="4"/>
  <c r="P479" i="4" s="1"/>
  <c r="Q479" i="4" s="1"/>
  <c r="O226" i="4"/>
  <c r="P226" i="4" s="1"/>
  <c r="Q226" i="4" s="1"/>
  <c r="L226" i="4"/>
  <c r="L479" i="4"/>
  <c r="L377" i="4"/>
  <c r="L178" i="4"/>
  <c r="L381" i="4"/>
  <c r="L126" i="4"/>
  <c r="L131" i="4"/>
  <c r="M131" i="4"/>
  <c r="L152" i="4"/>
  <c r="M152" i="4"/>
  <c r="L460" i="4"/>
  <c r="M460" i="4"/>
  <c r="L144" i="4"/>
  <c r="M144" i="4"/>
  <c r="M109" i="4"/>
  <c r="M480" i="4"/>
  <c r="M458" i="4"/>
  <c r="M250" i="4"/>
  <c r="M501" i="4"/>
  <c r="M217" i="4"/>
  <c r="M246" i="4"/>
  <c r="M473" i="4"/>
  <c r="M407" i="4"/>
  <c r="M277" i="4"/>
  <c r="M464" i="4"/>
  <c r="M124" i="4"/>
  <c r="M478" i="4"/>
  <c r="M451" i="4"/>
  <c r="M498" i="4"/>
  <c r="M502" i="4"/>
  <c r="M42" i="4"/>
  <c r="M65" i="4"/>
  <c r="L250" i="4"/>
  <c r="L501" i="4"/>
  <c r="L217" i="4"/>
  <c r="L246" i="4"/>
  <c r="L473" i="4"/>
  <c r="L407" i="4"/>
  <c r="L277" i="4"/>
  <c r="L464" i="4"/>
  <c r="L124" i="4"/>
  <c r="L478" i="4"/>
  <c r="L451" i="4"/>
  <c r="L498" i="4"/>
  <c r="L502" i="4"/>
  <c r="L42" i="4"/>
  <c r="I119" i="4"/>
  <c r="I136" i="4"/>
  <c r="I128" i="4"/>
  <c r="I168" i="4"/>
  <c r="I111" i="4"/>
  <c r="I106" i="4"/>
  <c r="I162" i="4"/>
  <c r="I95" i="4"/>
  <c r="I90" i="4"/>
  <c r="I89" i="4"/>
  <c r="I154" i="4"/>
  <c r="I131" i="4"/>
  <c r="I112" i="4"/>
  <c r="I88" i="4"/>
  <c r="I165" i="4"/>
  <c r="I174" i="4"/>
  <c r="I117" i="4"/>
  <c r="I116" i="4"/>
  <c r="I460" i="4"/>
  <c r="I152" i="4"/>
  <c r="I127" i="4"/>
  <c r="I275" i="4"/>
  <c r="I156" i="4"/>
  <c r="I155" i="4"/>
  <c r="I159" i="4"/>
  <c r="I101" i="4"/>
  <c r="I105" i="4"/>
  <c r="I176" i="4"/>
  <c r="I146" i="4"/>
  <c r="I157" i="4"/>
  <c r="I150" i="4"/>
  <c r="I93" i="4"/>
  <c r="I75" i="4"/>
  <c r="I144" i="4"/>
  <c r="I109" i="4"/>
  <c r="I43" i="4"/>
  <c r="I480" i="4"/>
  <c r="I65" i="4"/>
  <c r="I42" i="4"/>
  <c r="I502" i="4"/>
  <c r="I498" i="4"/>
  <c r="I451" i="4"/>
  <c r="I478" i="4"/>
  <c r="I124" i="4"/>
  <c r="I464" i="4"/>
  <c r="I277" i="4"/>
  <c r="I407" i="4"/>
  <c r="I473" i="4"/>
  <c r="I246" i="4"/>
  <c r="I217" i="4"/>
  <c r="I501" i="4"/>
  <c r="I250" i="4"/>
  <c r="I468" i="4"/>
  <c r="I493" i="4"/>
  <c r="I477" i="4"/>
  <c r="I198" i="4"/>
  <c r="I458" i="4"/>
  <c r="L458" i="4"/>
  <c r="M453" i="4"/>
  <c r="L468" i="4"/>
  <c r="M468" i="4"/>
  <c r="L493" i="4"/>
  <c r="M493" i="4"/>
  <c r="O119" i="4"/>
  <c r="P119" i="4" s="1"/>
  <c r="Q119" i="4" s="1"/>
  <c r="O136" i="4"/>
  <c r="P136" i="4" s="1"/>
  <c r="Q136" i="4" s="1"/>
  <c r="O128" i="4"/>
  <c r="P128" i="4" s="1"/>
  <c r="Q128" i="4" s="1"/>
  <c r="O168" i="4"/>
  <c r="P168" i="4" s="1"/>
  <c r="Q168" i="4" s="1"/>
  <c r="O111" i="4"/>
  <c r="P111" i="4" s="1"/>
  <c r="Q111" i="4" s="1"/>
  <c r="O106" i="4"/>
  <c r="P106" i="4" s="1"/>
  <c r="Q106" i="4" s="1"/>
  <c r="O162" i="4"/>
  <c r="P162" i="4" s="1"/>
  <c r="Q162" i="4" s="1"/>
  <c r="O95" i="4"/>
  <c r="P95" i="4" s="1"/>
  <c r="Q95" i="4" s="1"/>
  <c r="O90" i="4"/>
  <c r="P90" i="4" s="1"/>
  <c r="Q90" i="4" s="1"/>
  <c r="O89" i="4"/>
  <c r="P89" i="4" s="1"/>
  <c r="Q89" i="4" s="1"/>
  <c r="O154" i="4"/>
  <c r="P154" i="4" s="1"/>
  <c r="Q154" i="4" s="1"/>
  <c r="O131" i="4"/>
  <c r="P131" i="4" s="1"/>
  <c r="Q131" i="4" s="1"/>
  <c r="O112" i="4"/>
  <c r="P112" i="4" s="1"/>
  <c r="Q112" i="4" s="1"/>
  <c r="O88" i="4"/>
  <c r="P88" i="4" s="1"/>
  <c r="Q88" i="4" s="1"/>
  <c r="O165" i="4"/>
  <c r="P165" i="4" s="1"/>
  <c r="Q165" i="4" s="1"/>
  <c r="O174" i="4"/>
  <c r="P174" i="4" s="1"/>
  <c r="Q174" i="4" s="1"/>
  <c r="O117" i="4"/>
  <c r="P117" i="4" s="1"/>
  <c r="Q117" i="4" s="1"/>
  <c r="O116" i="4"/>
  <c r="P116" i="4" s="1"/>
  <c r="Q116" i="4" s="1"/>
  <c r="O460" i="4"/>
  <c r="P460" i="4" s="1"/>
  <c r="Q460" i="4" s="1"/>
  <c r="O152" i="4"/>
  <c r="P152" i="4" s="1"/>
  <c r="Q152" i="4" s="1"/>
  <c r="O127" i="4"/>
  <c r="P127" i="4" s="1"/>
  <c r="Q127" i="4" s="1"/>
  <c r="O275" i="4"/>
  <c r="P275" i="4" s="1"/>
  <c r="Q275" i="4" s="1"/>
  <c r="O156" i="4"/>
  <c r="P156" i="4" s="1"/>
  <c r="Q156" i="4" s="1"/>
  <c r="O155" i="4"/>
  <c r="P155" i="4" s="1"/>
  <c r="Q155" i="4" s="1"/>
  <c r="O159" i="4"/>
  <c r="P159" i="4" s="1"/>
  <c r="Q159" i="4" s="1"/>
  <c r="O101" i="4"/>
  <c r="P101" i="4" s="1"/>
  <c r="Q101" i="4" s="1"/>
  <c r="O105" i="4"/>
  <c r="P105" i="4" s="1"/>
  <c r="Q105" i="4" s="1"/>
  <c r="O176" i="4"/>
  <c r="P176" i="4" s="1"/>
  <c r="Q176" i="4" s="1"/>
  <c r="O146" i="4"/>
  <c r="P146" i="4" s="1"/>
  <c r="Q146" i="4" s="1"/>
  <c r="O157" i="4"/>
  <c r="P157" i="4" s="1"/>
  <c r="Q157" i="4" s="1"/>
  <c r="O150" i="4"/>
  <c r="P150" i="4" s="1"/>
  <c r="Q150" i="4" s="1"/>
  <c r="O93" i="4"/>
  <c r="P93" i="4" s="1"/>
  <c r="Q93" i="4" s="1"/>
  <c r="O75" i="4"/>
  <c r="P75" i="4" s="1"/>
  <c r="Q75" i="4" s="1"/>
  <c r="O144" i="4"/>
  <c r="P144" i="4" s="1"/>
  <c r="Q144" i="4" s="1"/>
  <c r="O109" i="4"/>
  <c r="P109" i="4" s="1"/>
  <c r="Q109" i="4" s="1"/>
  <c r="O43" i="4"/>
  <c r="P43" i="4" s="1"/>
  <c r="Q43" i="4" s="1"/>
  <c r="O480" i="4"/>
  <c r="P480" i="4" s="1"/>
  <c r="Q480" i="4" s="1"/>
  <c r="O65" i="4"/>
  <c r="P65" i="4" s="1"/>
  <c r="Q65" i="4" s="1"/>
  <c r="O42" i="4"/>
  <c r="P42" i="4" s="1"/>
  <c r="Q42" i="4" s="1"/>
  <c r="O502" i="4"/>
  <c r="P502" i="4" s="1"/>
  <c r="Q502" i="4" s="1"/>
  <c r="O498" i="4"/>
  <c r="P498" i="4" s="1"/>
  <c r="Q498" i="4" s="1"/>
  <c r="O451" i="4"/>
  <c r="P451" i="4" s="1"/>
  <c r="Q451" i="4" s="1"/>
  <c r="O478" i="4"/>
  <c r="P478" i="4" s="1"/>
  <c r="Q478" i="4" s="1"/>
  <c r="O124" i="4"/>
  <c r="P124" i="4" s="1"/>
  <c r="Q124" i="4" s="1"/>
  <c r="O464" i="4"/>
  <c r="P464" i="4" s="1"/>
  <c r="Q464" i="4" s="1"/>
  <c r="O277" i="4"/>
  <c r="P277" i="4" s="1"/>
  <c r="Q277" i="4" s="1"/>
  <c r="O407" i="4"/>
  <c r="P407" i="4" s="1"/>
  <c r="Q407" i="4" s="1"/>
  <c r="O473" i="4"/>
  <c r="P473" i="4" s="1"/>
  <c r="Q473" i="4" s="1"/>
  <c r="O246" i="4"/>
  <c r="P246" i="4" s="1"/>
  <c r="Q246" i="4" s="1"/>
  <c r="O217" i="4"/>
  <c r="P217" i="4" s="1"/>
  <c r="Q217" i="4" s="1"/>
  <c r="O501" i="4"/>
  <c r="P501" i="4" s="1"/>
  <c r="Q501" i="4" s="1"/>
  <c r="O250" i="4"/>
  <c r="P250" i="4" s="1"/>
  <c r="Q250" i="4" s="1"/>
  <c r="O468" i="4"/>
  <c r="P468" i="4" s="1"/>
  <c r="Q468" i="4" s="1"/>
  <c r="O493" i="4"/>
  <c r="P493" i="4" s="1"/>
  <c r="Q493" i="4" s="1"/>
  <c r="O477" i="4"/>
  <c r="P477" i="4" s="1"/>
  <c r="Q477" i="4" s="1"/>
  <c r="O198" i="4"/>
  <c r="P198" i="4" s="1"/>
  <c r="Q198" i="4" s="1"/>
  <c r="O458" i="4"/>
  <c r="P458" i="4" s="1"/>
  <c r="Q458" i="4" s="1"/>
  <c r="O459" i="4"/>
  <c r="P459" i="4" s="1"/>
  <c r="Q459" i="4" s="1"/>
  <c r="O60" i="4"/>
  <c r="P60" i="4" s="1"/>
  <c r="Q60" i="4" s="1"/>
  <c r="O503" i="4"/>
  <c r="P503" i="4" s="1"/>
  <c r="Q503" i="4" s="1"/>
  <c r="O454" i="4"/>
  <c r="P454" i="4" s="1"/>
  <c r="Q454" i="4" s="1"/>
  <c r="O490" i="4"/>
  <c r="P490" i="4" s="1"/>
  <c r="Q490" i="4" s="1"/>
  <c r="O450" i="4"/>
  <c r="P450" i="4" s="1"/>
  <c r="Q450" i="4" s="1"/>
  <c r="O56" i="4"/>
  <c r="P56" i="4" s="1"/>
  <c r="Q56" i="4" s="1"/>
  <c r="O70" i="4"/>
  <c r="P70" i="4" s="1"/>
  <c r="Q70" i="4" s="1"/>
  <c r="O452" i="4"/>
  <c r="P452" i="4" s="1"/>
  <c r="Q452" i="4" s="1"/>
  <c r="O76" i="4"/>
  <c r="P76" i="4" s="1"/>
  <c r="Q76" i="4" s="1"/>
  <c r="O71" i="4"/>
  <c r="P71" i="4" s="1"/>
  <c r="Q71" i="4" s="1"/>
  <c r="O36" i="4"/>
  <c r="P36" i="4" s="1"/>
  <c r="Q36" i="4" s="1"/>
  <c r="O81" i="4"/>
  <c r="P81" i="4" s="1"/>
  <c r="Q81" i="4" s="1"/>
  <c r="O466" i="4"/>
  <c r="P466" i="4" s="1"/>
  <c r="Q466" i="4" s="1"/>
  <c r="O69" i="4"/>
  <c r="P69" i="4" s="1"/>
  <c r="Q69" i="4" s="1"/>
  <c r="O48" i="4"/>
  <c r="P48" i="4" s="1"/>
  <c r="Q48" i="4" s="1"/>
  <c r="O74" i="4"/>
  <c r="P74" i="4" s="1"/>
  <c r="Q74" i="4" s="1"/>
  <c r="O51" i="4"/>
  <c r="P51" i="4" s="1"/>
  <c r="Q51" i="4" s="1"/>
  <c r="O57" i="4"/>
  <c r="P57" i="4" s="1"/>
  <c r="Q57" i="4" s="1"/>
  <c r="O77" i="4"/>
  <c r="P77" i="4" s="1"/>
  <c r="Q77" i="4" s="1"/>
  <c r="O5" i="4"/>
  <c r="P5" i="4" s="1"/>
  <c r="Q5" i="4" s="1"/>
  <c r="O73" i="4"/>
  <c r="P73" i="4" s="1"/>
  <c r="Q73" i="4" s="1"/>
  <c r="O19" i="4"/>
  <c r="P19" i="4" s="1"/>
  <c r="Q19" i="4" s="1"/>
  <c r="O66" i="4"/>
  <c r="P66" i="4" s="1"/>
  <c r="Q66" i="4" s="1"/>
  <c r="O21" i="4"/>
  <c r="P21" i="4" s="1"/>
  <c r="Q21" i="4" s="1"/>
  <c r="O7" i="4"/>
  <c r="P7" i="4" s="1"/>
  <c r="Q7" i="4" s="1"/>
  <c r="O472" i="4"/>
  <c r="P472" i="4" s="1"/>
  <c r="Q472" i="4" s="1"/>
  <c r="O53" i="4"/>
  <c r="P53" i="4" s="1"/>
  <c r="Q53" i="4" s="1"/>
  <c r="O44" i="4"/>
  <c r="P44" i="4" s="1"/>
  <c r="Q44" i="4" s="1"/>
  <c r="O63" i="4"/>
  <c r="P63" i="4" s="1"/>
  <c r="Q63" i="4" s="1"/>
  <c r="O32" i="4"/>
  <c r="P32" i="4" s="1"/>
  <c r="Q32" i="4" s="1"/>
  <c r="O62" i="4"/>
  <c r="P62" i="4" s="1"/>
  <c r="Q62" i="4" s="1"/>
  <c r="O47" i="4"/>
  <c r="P47" i="4" s="1"/>
  <c r="Q47" i="4" s="1"/>
  <c r="O64" i="4"/>
  <c r="P64" i="4" s="1"/>
  <c r="Q64" i="4" s="1"/>
  <c r="O4" i="4"/>
  <c r="P4" i="4" s="1"/>
  <c r="Q4" i="4" s="1"/>
  <c r="O54" i="4"/>
  <c r="P54" i="4" s="1"/>
  <c r="Q54" i="4" s="1"/>
  <c r="O30" i="4"/>
  <c r="P30" i="4" s="1"/>
  <c r="Q30" i="4" s="1"/>
  <c r="O68" i="4"/>
  <c r="P68" i="4" s="1"/>
  <c r="Q68" i="4" s="1"/>
  <c r="O26" i="4"/>
  <c r="P26" i="4" s="1"/>
  <c r="Q26" i="4" s="1"/>
  <c r="O45" i="4"/>
  <c r="P45" i="4" s="1"/>
  <c r="Q45" i="4" s="1"/>
  <c r="O46" i="4"/>
  <c r="P46" i="4" s="1"/>
  <c r="Q46" i="4" s="1"/>
  <c r="O39" i="4"/>
  <c r="P39" i="4" s="1"/>
  <c r="Q39" i="4" s="1"/>
  <c r="O52" i="4"/>
  <c r="P52" i="4" s="1"/>
  <c r="Q52" i="4" s="1"/>
  <c r="O8" i="4"/>
  <c r="P8" i="4" s="1"/>
  <c r="Q8" i="4" s="1"/>
  <c r="O24" i="4"/>
  <c r="P24" i="4" s="1"/>
  <c r="Q24" i="4" s="1"/>
  <c r="O82" i="4"/>
  <c r="P82" i="4" s="1"/>
  <c r="Q82" i="4" s="1"/>
  <c r="O20" i="4"/>
  <c r="P20" i="4" s="1"/>
  <c r="Q20" i="4" s="1"/>
  <c r="O67" i="4"/>
  <c r="P67" i="4" s="1"/>
  <c r="Q67" i="4" s="1"/>
  <c r="O31" i="4"/>
  <c r="P31" i="4" s="1"/>
  <c r="Q31" i="4" s="1"/>
  <c r="O50" i="4"/>
  <c r="P50" i="4" s="1"/>
  <c r="Q50" i="4" s="1"/>
  <c r="O34" i="4"/>
  <c r="P34" i="4" s="1"/>
  <c r="Q34" i="4" s="1"/>
  <c r="O72" i="4"/>
  <c r="P72" i="4" s="1"/>
  <c r="Q72" i="4" s="1"/>
  <c r="O55" i="4"/>
  <c r="P55" i="4" s="1"/>
  <c r="Q55" i="4" s="1"/>
  <c r="O38" i="4"/>
  <c r="P38" i="4" s="1"/>
  <c r="Q38" i="4" s="1"/>
  <c r="O457" i="4"/>
  <c r="P457" i="4" s="1"/>
  <c r="Q457" i="4" s="1"/>
  <c r="O453" i="4"/>
  <c r="P453" i="4" s="1"/>
  <c r="Q453" i="4" s="1"/>
  <c r="O14" i="4"/>
  <c r="P14" i="4" s="1"/>
  <c r="Q14" i="4" s="1"/>
  <c r="O456" i="4"/>
  <c r="P456" i="4" s="1"/>
  <c r="Q456" i="4" s="1"/>
  <c r="O83" i="4"/>
  <c r="P83" i="4" s="1"/>
  <c r="Q83" i="4" s="1"/>
  <c r="O3" i="4"/>
  <c r="P3" i="4" s="1"/>
  <c r="Q3" i="4" s="1"/>
  <c r="O58" i="4"/>
  <c r="P58" i="4" s="1"/>
  <c r="Q58" i="4" s="1"/>
  <c r="O2" i="4"/>
  <c r="P2" i="4" s="1"/>
  <c r="Q2" i="4" s="1"/>
  <c r="O29" i="4"/>
  <c r="P29" i="4" s="1"/>
  <c r="Q29" i="4" s="1"/>
  <c r="O491" i="4"/>
  <c r="P491" i="4" s="1"/>
  <c r="Q491" i="4" s="1"/>
  <c r="O474" i="4"/>
  <c r="P474" i="4" s="1"/>
  <c r="Q474" i="4" s="1"/>
  <c r="O10" i="4"/>
  <c r="P10" i="4" s="1"/>
  <c r="Q10" i="4" s="1"/>
  <c r="O9" i="4"/>
  <c r="P9" i="4" s="1"/>
  <c r="Q9" i="4" s="1"/>
  <c r="O492" i="4"/>
  <c r="P492" i="4" s="1"/>
  <c r="Q492" i="4" s="1"/>
  <c r="O471" i="4"/>
  <c r="P471" i="4" s="1"/>
  <c r="Q471" i="4" s="1"/>
  <c r="O27" i="4"/>
  <c r="P27" i="4" s="1"/>
  <c r="Q27" i="4" s="1"/>
  <c r="O61" i="4"/>
  <c r="P61" i="4" s="1"/>
  <c r="Q61" i="4" s="1"/>
  <c r="O483" i="4"/>
  <c r="P483" i="4" s="1"/>
  <c r="Q483" i="4" s="1"/>
  <c r="O37" i="4"/>
  <c r="P37" i="4" s="1"/>
  <c r="Q37" i="4" s="1"/>
  <c r="O12" i="4"/>
  <c r="P12" i="4" s="1"/>
  <c r="Q12" i="4" s="1"/>
  <c r="O28" i="4"/>
  <c r="P28" i="4" s="1"/>
  <c r="Q28" i="4" s="1"/>
  <c r="O11" i="4"/>
  <c r="P11" i="4" s="1"/>
  <c r="Q11" i="4" s="1"/>
  <c r="O13" i="4"/>
  <c r="P13" i="4" s="1"/>
  <c r="Q13" i="4" s="1"/>
  <c r="O482" i="4"/>
  <c r="P482" i="4" s="1"/>
  <c r="Q482" i="4" s="1"/>
  <c r="O22" i="4"/>
  <c r="P22" i="4" s="1"/>
  <c r="Q22" i="4" s="1"/>
  <c r="O15" i="4"/>
  <c r="P15" i="4" s="1"/>
  <c r="Q15" i="4" s="1"/>
  <c r="O33" i="4"/>
  <c r="P33" i="4" s="1"/>
  <c r="Q33" i="4" s="1"/>
  <c r="O16" i="4"/>
  <c r="P16" i="4" s="1"/>
  <c r="Q16" i="4" s="1"/>
  <c r="O6" i="4"/>
  <c r="P6" i="4" s="1"/>
  <c r="Q6" i="4" s="1"/>
  <c r="O78" i="4"/>
  <c r="P78" i="4" s="1"/>
  <c r="Q78" i="4" s="1"/>
  <c r="O86" i="4"/>
  <c r="P86" i="4" s="1"/>
  <c r="Q86" i="4" s="1"/>
  <c r="O41" i="4"/>
  <c r="P41" i="4" s="1"/>
  <c r="Q41" i="4" s="1"/>
  <c r="O23" i="4"/>
  <c r="P23" i="4" s="1"/>
  <c r="Q23" i="4" s="1"/>
  <c r="O49" i="4"/>
  <c r="P49" i="4" s="1"/>
  <c r="Q49" i="4" s="1"/>
  <c r="O35" i="4"/>
  <c r="P35" i="4" s="1"/>
  <c r="Q35" i="4" s="1"/>
  <c r="O25" i="4"/>
  <c r="P25" i="4" s="1"/>
  <c r="Q25" i="4" s="1"/>
  <c r="O85" i="4"/>
  <c r="P85" i="4" s="1"/>
  <c r="Q85" i="4" s="1"/>
  <c r="O17" i="4"/>
  <c r="P17" i="4" s="1"/>
  <c r="Q17" i="4" s="1"/>
  <c r="O59" i="4"/>
  <c r="P59" i="4" s="1"/>
  <c r="Q59" i="4" s="1"/>
  <c r="O40" i="4"/>
  <c r="P40" i="4" s="1"/>
  <c r="Q40" i="4" s="1"/>
  <c r="O18" i="4"/>
  <c r="P18" i="4" s="1"/>
  <c r="Q18" i="4" s="1"/>
  <c r="O84" i="4"/>
  <c r="P84" i="4" s="1"/>
  <c r="Q84" i="4" s="1"/>
  <c r="O79" i="4"/>
  <c r="P79" i="4" s="1"/>
  <c r="Q79" i="4" s="1"/>
  <c r="O244" i="4"/>
  <c r="P244" i="4" s="1"/>
  <c r="Q244" i="4" s="1"/>
  <c r="O484" i="4"/>
  <c r="P484" i="4" s="1"/>
  <c r="Q484" i="4" s="1"/>
  <c r="O248" i="4"/>
  <c r="P248" i="4" s="1"/>
  <c r="Q248" i="4" s="1"/>
  <c r="O470" i="4"/>
  <c r="P470" i="4" s="1"/>
  <c r="Q470" i="4" s="1"/>
  <c r="O265" i="4"/>
  <c r="P265" i="4" s="1"/>
  <c r="Q265" i="4" s="1"/>
  <c r="O199" i="4"/>
  <c r="P199" i="4" s="1"/>
  <c r="Q199" i="4" s="1"/>
  <c r="O220" i="4"/>
  <c r="P220" i="4" s="1"/>
  <c r="Q220" i="4" s="1"/>
  <c r="O186" i="4"/>
  <c r="P186" i="4" s="1"/>
  <c r="Q186" i="4" s="1"/>
  <c r="O195" i="4"/>
  <c r="P195" i="4" s="1"/>
  <c r="Q195" i="4" s="1"/>
  <c r="O190" i="4"/>
  <c r="P190" i="4" s="1"/>
  <c r="Q190" i="4" s="1"/>
  <c r="O202" i="4"/>
  <c r="P202" i="4" s="1"/>
  <c r="Q202" i="4" s="1"/>
  <c r="O222" i="4"/>
  <c r="P222" i="4" s="1"/>
  <c r="Q222" i="4" s="1"/>
  <c r="O193" i="4"/>
  <c r="P193" i="4" s="1"/>
  <c r="Q193" i="4" s="1"/>
  <c r="O177" i="4"/>
  <c r="P177" i="4" s="1"/>
  <c r="Q177" i="4" s="1"/>
  <c r="O207" i="4"/>
  <c r="P207" i="4" s="1"/>
  <c r="Q207" i="4" s="1"/>
  <c r="O273" i="4"/>
  <c r="P273" i="4" s="1"/>
  <c r="Q273" i="4" s="1"/>
  <c r="O205" i="4"/>
  <c r="P205" i="4" s="1"/>
  <c r="Q205" i="4" s="1"/>
  <c r="O183" i="4"/>
  <c r="P183" i="4" s="1"/>
  <c r="Q183" i="4" s="1"/>
  <c r="O485" i="4"/>
  <c r="P485" i="4" s="1"/>
  <c r="Q485" i="4" s="1"/>
  <c r="O179" i="4"/>
  <c r="P179" i="4" s="1"/>
  <c r="Q179" i="4" s="1"/>
  <c r="O231" i="4"/>
  <c r="P231" i="4" s="1"/>
  <c r="Q231" i="4" s="1"/>
  <c r="O260" i="4"/>
  <c r="P260" i="4" s="1"/>
  <c r="Q260" i="4" s="1"/>
  <c r="O201" i="4"/>
  <c r="P201" i="4" s="1"/>
  <c r="Q201" i="4" s="1"/>
  <c r="O235" i="4"/>
  <c r="P235" i="4" s="1"/>
  <c r="Q235" i="4" s="1"/>
  <c r="O180" i="4"/>
  <c r="P180" i="4" s="1"/>
  <c r="Q180" i="4" s="1"/>
  <c r="O182" i="4"/>
  <c r="P182" i="4" s="1"/>
  <c r="Q182" i="4" s="1"/>
  <c r="O194" i="4"/>
  <c r="P194" i="4" s="1"/>
  <c r="Q194" i="4" s="1"/>
  <c r="O187" i="4"/>
  <c r="P187" i="4" s="1"/>
  <c r="Q187" i="4" s="1"/>
  <c r="O294" i="4"/>
  <c r="P294" i="4" s="1"/>
  <c r="Q294" i="4" s="1"/>
  <c r="O447" i="4"/>
  <c r="P447" i="4" s="1"/>
  <c r="Q447" i="4" s="1"/>
  <c r="O311" i="4"/>
  <c r="P311" i="4" s="1"/>
  <c r="Q311" i="4" s="1"/>
  <c r="O388" i="4"/>
  <c r="P388" i="4" s="1"/>
  <c r="Q388" i="4" s="1"/>
  <c r="O399" i="4"/>
  <c r="P399" i="4" s="1"/>
  <c r="Q399" i="4" s="1"/>
  <c r="O445" i="4"/>
  <c r="P445" i="4" s="1"/>
  <c r="Q445" i="4" s="1"/>
  <c r="O437" i="4"/>
  <c r="P437" i="4" s="1"/>
  <c r="Q437" i="4" s="1"/>
  <c r="O361" i="4"/>
  <c r="P361" i="4" s="1"/>
  <c r="Q361" i="4" s="1"/>
  <c r="O422" i="4"/>
  <c r="P422" i="4" s="1"/>
  <c r="Q422" i="4" s="1"/>
  <c r="O439" i="4"/>
  <c r="P439" i="4" s="1"/>
  <c r="Q439" i="4" s="1"/>
  <c r="O233" i="4"/>
  <c r="P233" i="4" s="1"/>
  <c r="Q233" i="4" s="1"/>
  <c r="O304" i="4"/>
  <c r="P304" i="4" s="1"/>
  <c r="Q304" i="4" s="1"/>
  <c r="O348" i="4"/>
  <c r="P348" i="4" s="1"/>
  <c r="Q348" i="4" s="1"/>
  <c r="O342" i="4"/>
  <c r="P342" i="4" s="1"/>
  <c r="Q342" i="4" s="1"/>
  <c r="O429" i="4"/>
  <c r="P429" i="4" s="1"/>
  <c r="Q429" i="4" s="1"/>
  <c r="O345" i="4"/>
  <c r="P345" i="4" s="1"/>
  <c r="Q345" i="4" s="1"/>
  <c r="O242" i="4"/>
  <c r="P242" i="4" s="1"/>
  <c r="Q242" i="4" s="1"/>
  <c r="O411" i="4"/>
  <c r="P411" i="4" s="1"/>
  <c r="Q411" i="4" s="1"/>
  <c r="O269" i="4"/>
  <c r="P269" i="4" s="1"/>
  <c r="Q269" i="4" s="1"/>
  <c r="O353" i="4"/>
  <c r="P353" i="4" s="1"/>
  <c r="Q353" i="4" s="1"/>
  <c r="O354" i="4"/>
  <c r="P354" i="4" s="1"/>
  <c r="Q354" i="4" s="1"/>
  <c r="O230" i="4"/>
  <c r="P230" i="4" s="1"/>
  <c r="Q230" i="4" s="1"/>
  <c r="O214" i="4"/>
  <c r="P214" i="4" s="1"/>
  <c r="Q214" i="4" s="1"/>
  <c r="O406" i="4"/>
  <c r="P406" i="4" s="1"/>
  <c r="Q406" i="4" s="1"/>
  <c r="O362" i="4"/>
  <c r="P362" i="4" s="1"/>
  <c r="Q362" i="4" s="1"/>
  <c r="O229" i="4"/>
  <c r="P229" i="4" s="1"/>
  <c r="Q229" i="4" s="1"/>
  <c r="O356" i="4"/>
  <c r="P356" i="4" s="1"/>
  <c r="Q356" i="4" s="1"/>
  <c r="O249" i="4"/>
  <c r="P249" i="4" s="1"/>
  <c r="Q249" i="4" s="1"/>
  <c r="O394" i="4"/>
  <c r="P394" i="4" s="1"/>
  <c r="Q394" i="4" s="1"/>
  <c r="O434" i="4"/>
  <c r="P434" i="4" s="1"/>
  <c r="Q434" i="4" s="1"/>
  <c r="O371" i="4"/>
  <c r="P371" i="4" s="1"/>
  <c r="Q371" i="4" s="1"/>
  <c r="O438" i="4"/>
  <c r="P438" i="4" s="1"/>
  <c r="Q438" i="4" s="1"/>
  <c r="O417" i="4"/>
  <c r="P417" i="4" s="1"/>
  <c r="Q417" i="4" s="1"/>
  <c r="M56" i="4"/>
  <c r="L56" i="4"/>
  <c r="M70" i="4"/>
  <c r="L70" i="4"/>
  <c r="M452" i="4"/>
  <c r="L452" i="4"/>
  <c r="M76" i="4"/>
  <c r="L76" i="4"/>
  <c r="M71" i="4"/>
  <c r="L71" i="4"/>
  <c r="M36" i="4"/>
  <c r="L36" i="4"/>
  <c r="M81" i="4"/>
  <c r="L81" i="4"/>
  <c r="M466" i="4"/>
  <c r="L466" i="4"/>
  <c r="M69" i="4"/>
  <c r="L69" i="4"/>
  <c r="M48" i="4"/>
  <c r="L48" i="4"/>
  <c r="M74" i="4"/>
  <c r="L74" i="4"/>
  <c r="M51" i="4"/>
  <c r="L51" i="4"/>
  <c r="M57" i="4"/>
  <c r="L57" i="4"/>
  <c r="M77" i="4"/>
  <c r="L77" i="4"/>
  <c r="M5" i="4"/>
  <c r="L5" i="4"/>
  <c r="M73" i="4"/>
  <c r="L73" i="4"/>
  <c r="M19" i="4"/>
  <c r="L19" i="4"/>
  <c r="M66" i="4"/>
  <c r="L66" i="4"/>
  <c r="M21" i="4"/>
  <c r="L21" i="4"/>
  <c r="M7" i="4"/>
  <c r="L7" i="4"/>
  <c r="M472" i="4"/>
  <c r="L472" i="4"/>
  <c r="M53" i="4"/>
  <c r="L53" i="4"/>
  <c r="M44" i="4"/>
  <c r="L44" i="4"/>
  <c r="M63" i="4"/>
  <c r="L63" i="4"/>
  <c r="M32" i="4"/>
  <c r="L32" i="4"/>
  <c r="M62" i="4"/>
  <c r="L62" i="4"/>
  <c r="M47" i="4"/>
  <c r="L47" i="4"/>
  <c r="M64" i="4"/>
  <c r="L64" i="4"/>
  <c r="M4" i="4"/>
  <c r="L4" i="4"/>
  <c r="M54" i="4"/>
  <c r="L54" i="4"/>
  <c r="M30" i="4"/>
  <c r="L30" i="4"/>
  <c r="M68" i="4"/>
  <c r="L68" i="4"/>
  <c r="M26" i="4"/>
  <c r="L26" i="4"/>
  <c r="M45" i="4"/>
  <c r="L45" i="4"/>
  <c r="M46" i="4"/>
  <c r="L46" i="4"/>
  <c r="M39" i="4"/>
  <c r="L39" i="4"/>
  <c r="M52" i="4"/>
  <c r="L52" i="4"/>
  <c r="M8" i="4"/>
  <c r="L8" i="4"/>
  <c r="M24" i="4"/>
  <c r="L24" i="4"/>
  <c r="M82" i="4"/>
  <c r="L82" i="4"/>
  <c r="M20" i="4"/>
  <c r="L20" i="4"/>
  <c r="M67" i="4"/>
  <c r="L67" i="4"/>
  <c r="M31" i="4"/>
  <c r="L31" i="4"/>
  <c r="M50" i="4"/>
  <c r="L50" i="4"/>
  <c r="M34" i="4"/>
  <c r="L34" i="4"/>
  <c r="M72" i="4"/>
  <c r="L72" i="4"/>
  <c r="M55" i="4"/>
  <c r="L55" i="4"/>
  <c r="M38" i="4"/>
  <c r="L38" i="4"/>
  <c r="M457" i="4"/>
  <c r="L457" i="4"/>
  <c r="L453" i="4"/>
  <c r="M14" i="4"/>
  <c r="L14" i="4"/>
  <c r="M456" i="4"/>
  <c r="L456" i="4"/>
  <c r="M83" i="4"/>
  <c r="L83" i="4"/>
  <c r="M3" i="4"/>
  <c r="L3" i="4"/>
  <c r="M58" i="4"/>
  <c r="L58" i="4"/>
  <c r="M2" i="4"/>
  <c r="L2" i="4"/>
  <c r="M29" i="4"/>
  <c r="L29" i="4"/>
  <c r="M491" i="4"/>
  <c r="L491" i="4"/>
  <c r="M474" i="4"/>
  <c r="L474" i="4"/>
  <c r="M10" i="4"/>
  <c r="L10" i="4"/>
  <c r="M9" i="4"/>
  <c r="L9" i="4"/>
  <c r="M492" i="4"/>
  <c r="L492" i="4"/>
  <c r="M471" i="4"/>
  <c r="L471" i="4"/>
  <c r="M27" i="4"/>
  <c r="L27" i="4"/>
  <c r="M61" i="4"/>
  <c r="L61" i="4"/>
  <c r="M483" i="4"/>
  <c r="L483" i="4"/>
  <c r="M37" i="4"/>
  <c r="L37" i="4"/>
  <c r="M12" i="4"/>
  <c r="L12" i="4"/>
  <c r="M28" i="4"/>
  <c r="L28" i="4"/>
  <c r="M11" i="4"/>
  <c r="L11" i="4"/>
  <c r="M13" i="4"/>
  <c r="L13" i="4"/>
  <c r="M482" i="4"/>
  <c r="L482" i="4"/>
  <c r="M22" i="4"/>
  <c r="L22" i="4"/>
  <c r="M15" i="4"/>
  <c r="L15" i="4"/>
  <c r="M33" i="4"/>
  <c r="L33" i="4"/>
  <c r="M16" i="4"/>
  <c r="L16" i="4"/>
  <c r="M6" i="4"/>
  <c r="L6" i="4"/>
  <c r="M78" i="4"/>
  <c r="L78" i="4"/>
  <c r="M86" i="4"/>
  <c r="L86" i="4"/>
  <c r="M41" i="4"/>
  <c r="L41" i="4"/>
  <c r="M23" i="4"/>
  <c r="L23" i="4"/>
  <c r="M49" i="4"/>
  <c r="L49" i="4"/>
  <c r="M35" i="4"/>
  <c r="L35" i="4"/>
  <c r="M25" i="4"/>
  <c r="L25" i="4"/>
  <c r="M85" i="4"/>
  <c r="L85" i="4"/>
  <c r="M17" i="4"/>
  <c r="L17" i="4"/>
  <c r="M59" i="4"/>
  <c r="L59" i="4"/>
  <c r="M40" i="4"/>
  <c r="L40" i="4"/>
  <c r="M18" i="4"/>
  <c r="L18" i="4"/>
  <c r="M84" i="4"/>
  <c r="L84" i="4"/>
  <c r="M79" i="4"/>
  <c r="L79" i="4"/>
  <c r="M244" i="4"/>
  <c r="L244" i="4"/>
  <c r="M484" i="4"/>
  <c r="L484" i="4"/>
  <c r="M248" i="4"/>
  <c r="L248" i="4"/>
  <c r="M470" i="4"/>
  <c r="L470" i="4"/>
  <c r="M265" i="4"/>
  <c r="L265" i="4"/>
  <c r="M199" i="4"/>
  <c r="L199" i="4"/>
  <c r="M220" i="4"/>
  <c r="L220" i="4"/>
  <c r="M186" i="4"/>
  <c r="L186" i="4"/>
  <c r="M195" i="4"/>
  <c r="L195" i="4"/>
  <c r="M190" i="4"/>
  <c r="L190" i="4"/>
  <c r="M202" i="4"/>
  <c r="L202" i="4"/>
  <c r="M222" i="4"/>
  <c r="L222" i="4"/>
  <c r="M193" i="4"/>
  <c r="L193" i="4"/>
  <c r="M177" i="4"/>
  <c r="L177" i="4"/>
  <c r="M207" i="4"/>
  <c r="L207" i="4"/>
  <c r="M273" i="4"/>
  <c r="L273" i="4"/>
  <c r="M205" i="4"/>
  <c r="L205" i="4"/>
  <c r="M183" i="4"/>
  <c r="L183" i="4"/>
  <c r="M485" i="4"/>
  <c r="L485" i="4"/>
  <c r="M179" i="4"/>
  <c r="L179" i="4"/>
  <c r="M231" i="4"/>
  <c r="L231" i="4"/>
  <c r="M224" i="4"/>
  <c r="L224" i="4"/>
  <c r="M268" i="4"/>
  <c r="L268" i="4"/>
  <c r="M181" i="4"/>
  <c r="L181" i="4"/>
  <c r="M210" i="4"/>
  <c r="L210" i="4"/>
  <c r="M196" i="4"/>
  <c r="L196" i="4"/>
  <c r="M260" i="4"/>
  <c r="L260" i="4"/>
  <c r="M201" i="4"/>
  <c r="L201" i="4"/>
  <c r="M235" i="4"/>
  <c r="L235" i="4"/>
  <c r="M180" i="4"/>
  <c r="L180" i="4"/>
  <c r="M182" i="4"/>
  <c r="L182" i="4"/>
  <c r="M194" i="4"/>
  <c r="L194" i="4"/>
  <c r="M206" i="4"/>
  <c r="L206" i="4"/>
  <c r="M187" i="4"/>
  <c r="L187" i="4"/>
  <c r="M218" i="4"/>
  <c r="L218" i="4"/>
  <c r="M216" i="4"/>
  <c r="L216" i="4"/>
  <c r="M197" i="4"/>
  <c r="L197" i="4"/>
  <c r="M200" i="4"/>
  <c r="L200" i="4"/>
  <c r="M213" i="4"/>
  <c r="L213" i="4"/>
  <c r="M215" i="4"/>
  <c r="L215" i="4"/>
  <c r="M204" i="4"/>
  <c r="L204" i="4"/>
  <c r="M310" i="4"/>
  <c r="L310" i="4"/>
  <c r="M294" i="4"/>
  <c r="L294" i="4"/>
  <c r="M237" i="4"/>
  <c r="L237" i="4"/>
  <c r="M359" i="4"/>
  <c r="L359" i="4"/>
  <c r="L315" i="4"/>
  <c r="M401" i="4"/>
  <c r="L401" i="4"/>
  <c r="M305" i="4"/>
  <c r="L305" i="4"/>
  <c r="M447" i="4"/>
  <c r="L447" i="4"/>
  <c r="M311" i="4"/>
  <c r="L311" i="4"/>
  <c r="M388" i="4"/>
  <c r="L388" i="4"/>
  <c r="M399" i="4"/>
  <c r="L399" i="4"/>
  <c r="M445" i="4"/>
  <c r="L445" i="4"/>
  <c r="M392" i="4"/>
  <c r="L392" i="4"/>
  <c r="M285" i="4"/>
  <c r="L285" i="4"/>
  <c r="M437" i="4"/>
  <c r="L437" i="4"/>
  <c r="M432" i="4"/>
  <c r="L432" i="4"/>
  <c r="M328" i="4"/>
  <c r="L328" i="4"/>
  <c r="M361" i="4"/>
  <c r="L361" i="4"/>
  <c r="M435" i="4"/>
  <c r="L435" i="4"/>
  <c r="M462" i="4"/>
  <c r="L462" i="4"/>
  <c r="M461" i="4"/>
  <c r="L461" i="4"/>
  <c r="M376" i="4"/>
  <c r="L376" i="4"/>
  <c r="M192" i="4"/>
  <c r="L192" i="4"/>
  <c r="M422" i="4"/>
  <c r="L422" i="4"/>
  <c r="M439" i="4"/>
  <c r="L439" i="4"/>
  <c r="M262" i="4"/>
  <c r="L262" i="4"/>
  <c r="M233" i="4"/>
  <c r="L233" i="4"/>
  <c r="M304" i="4"/>
  <c r="L304" i="4"/>
  <c r="M309" i="4"/>
  <c r="L309" i="4"/>
  <c r="M348" i="4"/>
  <c r="L348" i="4"/>
  <c r="M360" i="4"/>
  <c r="L360" i="4"/>
  <c r="M342" i="4"/>
  <c r="L342" i="4"/>
  <c r="M429" i="4"/>
  <c r="L429" i="4"/>
  <c r="M345" i="4"/>
  <c r="L345" i="4"/>
  <c r="M242" i="4"/>
  <c r="L242" i="4"/>
  <c r="M370" i="4"/>
  <c r="L370" i="4"/>
  <c r="M241" i="4"/>
  <c r="L241" i="4"/>
  <c r="M411" i="4"/>
  <c r="L411" i="4"/>
  <c r="M269" i="4"/>
  <c r="L269" i="4"/>
  <c r="M427" i="4"/>
  <c r="L427" i="4"/>
  <c r="M252" i="4"/>
  <c r="L252" i="4"/>
  <c r="M431" i="4"/>
  <c r="L431" i="4"/>
  <c r="M353" i="4"/>
  <c r="L353" i="4"/>
  <c r="M354" i="4"/>
  <c r="L354" i="4"/>
  <c r="M230" i="4"/>
  <c r="L230" i="4"/>
  <c r="M214" i="4"/>
  <c r="L214" i="4"/>
  <c r="M406" i="4"/>
  <c r="L406" i="4"/>
  <c r="M362" i="4"/>
  <c r="L362" i="4"/>
  <c r="M288" i="4"/>
  <c r="L288" i="4"/>
  <c r="M350" i="4"/>
  <c r="L350" i="4"/>
  <c r="M423" i="4"/>
  <c r="L423" i="4"/>
  <c r="M229" i="4"/>
  <c r="L229" i="4"/>
  <c r="M356" i="4"/>
  <c r="L356" i="4"/>
  <c r="M249" i="4"/>
  <c r="L249" i="4"/>
  <c r="M247" i="4"/>
  <c r="L247" i="4"/>
  <c r="M448" i="4"/>
  <c r="L448" i="4"/>
  <c r="M318" i="4"/>
  <c r="L318" i="4"/>
  <c r="M394" i="4"/>
  <c r="L394" i="4"/>
  <c r="M434" i="4"/>
  <c r="L434" i="4"/>
  <c r="M371" i="4"/>
  <c r="L371" i="4"/>
  <c r="M438" i="4"/>
  <c r="L438" i="4"/>
  <c r="M417" i="4"/>
  <c r="L417" i="4"/>
  <c r="M412" i="4"/>
  <c r="L412" i="4"/>
  <c r="M389" i="4"/>
  <c r="L389" i="4"/>
  <c r="M284" i="4"/>
  <c r="L284" i="4"/>
  <c r="O284" i="4"/>
  <c r="P284" i="4" s="1"/>
  <c r="Q284" i="4" s="1"/>
  <c r="O329" i="4"/>
  <c r="P329" i="4" s="1"/>
  <c r="Q329" i="4" s="1"/>
  <c r="O243" i="4"/>
  <c r="P243" i="4" s="1"/>
  <c r="Q243" i="4" s="1"/>
  <c r="O442" i="4"/>
  <c r="P442" i="4" s="1"/>
  <c r="Q442" i="4" s="1"/>
  <c r="O373" i="4"/>
  <c r="P373" i="4" s="1"/>
  <c r="Q373" i="4" s="1"/>
  <c r="O397" i="4"/>
  <c r="P397" i="4" s="1"/>
  <c r="Q397" i="4" s="1"/>
  <c r="O238" i="4"/>
  <c r="P238" i="4" s="1"/>
  <c r="Q238" i="4" s="1"/>
  <c r="O387" i="4"/>
  <c r="P387" i="4" s="1"/>
  <c r="Q387" i="4" s="1"/>
  <c r="O433" i="4"/>
  <c r="P433" i="4" s="1"/>
  <c r="Q433" i="4" s="1"/>
  <c r="O301" i="4"/>
  <c r="P301" i="4" s="1"/>
  <c r="Q301" i="4" s="1"/>
  <c r="O298" i="4"/>
  <c r="P298" i="4" s="1"/>
  <c r="Q298" i="4" s="1"/>
  <c r="O395" i="4"/>
  <c r="P395" i="4" s="1"/>
  <c r="Q395" i="4" s="1"/>
  <c r="O323" i="4"/>
  <c r="P323" i="4" s="1"/>
  <c r="Q323" i="4" s="1"/>
  <c r="O341" i="4"/>
  <c r="P341" i="4" s="1"/>
  <c r="Q341" i="4" s="1"/>
  <c r="O280" i="4"/>
  <c r="P280" i="4" s="1"/>
  <c r="Q280" i="4" s="1"/>
  <c r="O236" i="4"/>
  <c r="P236" i="4" s="1"/>
  <c r="Q236" i="4" s="1"/>
  <c r="M245" i="4"/>
  <c r="L245" i="4"/>
  <c r="M352" i="4"/>
  <c r="L352" i="4"/>
  <c r="M391" i="4"/>
  <c r="L391" i="4"/>
  <c r="M463" i="4"/>
  <c r="L463" i="4"/>
  <c r="M337" i="4"/>
  <c r="L337" i="4"/>
  <c r="M329" i="4"/>
  <c r="L329" i="4"/>
  <c r="M425" i="4"/>
  <c r="L425" i="4"/>
  <c r="M243" i="4"/>
  <c r="L243" i="4"/>
  <c r="M253" i="4"/>
  <c r="L253" i="4"/>
  <c r="M261" i="4"/>
  <c r="L261" i="4"/>
  <c r="M295" i="4"/>
  <c r="L295" i="4"/>
  <c r="M251" i="4"/>
  <c r="L251" i="4"/>
  <c r="M467" i="4"/>
  <c r="L467" i="4"/>
  <c r="M419" i="4"/>
  <c r="L419" i="4"/>
  <c r="M442" i="4"/>
  <c r="L442" i="4"/>
  <c r="M307" i="4"/>
  <c r="L307" i="4"/>
  <c r="M476" i="4"/>
  <c r="L476" i="4"/>
  <c r="M465" i="4"/>
  <c r="L465" i="4"/>
  <c r="M481" i="4"/>
  <c r="L481" i="4"/>
  <c r="M373" i="4"/>
  <c r="L373" i="4"/>
  <c r="M228" i="4"/>
  <c r="L228" i="4"/>
  <c r="M397" i="4"/>
  <c r="L397" i="4"/>
  <c r="M238" i="4"/>
  <c r="L238" i="4"/>
  <c r="M339" i="4"/>
  <c r="L339" i="4"/>
  <c r="M387" i="4"/>
  <c r="L387" i="4"/>
  <c r="M469" i="4"/>
  <c r="L469" i="4"/>
  <c r="M349" i="4"/>
  <c r="L349" i="4"/>
  <c r="M319" i="4"/>
  <c r="L319" i="4"/>
  <c r="M336" i="4"/>
  <c r="L336" i="4"/>
  <c r="M396" i="4"/>
  <c r="L396" i="4"/>
  <c r="M308" i="4"/>
  <c r="L308" i="4"/>
  <c r="M414" i="4"/>
  <c r="L414" i="4"/>
  <c r="M385" i="4"/>
  <c r="L385" i="4"/>
  <c r="M402" i="4"/>
  <c r="L402" i="4"/>
  <c r="M317" i="4"/>
  <c r="L317" i="4"/>
  <c r="M302" i="4"/>
  <c r="L302" i="4"/>
  <c r="M393" i="4"/>
  <c r="L393" i="4"/>
  <c r="M400" i="4"/>
  <c r="L400" i="4"/>
  <c r="M433" i="4"/>
  <c r="L433" i="4"/>
  <c r="M301" i="4"/>
  <c r="L301" i="4"/>
  <c r="M340" i="4"/>
  <c r="L340" i="4"/>
  <c r="M410" i="4"/>
  <c r="L410" i="4"/>
  <c r="M418" i="4"/>
  <c r="L418" i="4"/>
  <c r="M298" i="4"/>
  <c r="L298" i="4"/>
  <c r="M375" i="4"/>
  <c r="L375" i="4"/>
  <c r="M395" i="4"/>
  <c r="L395" i="4"/>
  <c r="M289" i="4"/>
  <c r="L289" i="4"/>
  <c r="M323" i="4"/>
  <c r="L323" i="4"/>
  <c r="M436" i="4"/>
  <c r="L436" i="4"/>
  <c r="M257" i="4"/>
  <c r="L257" i="4"/>
  <c r="M341" i="4"/>
  <c r="L341" i="4"/>
  <c r="M280" i="4"/>
  <c r="L280" i="4"/>
  <c r="M236" i="4"/>
  <c r="L236" i="4"/>
  <c r="O404" i="4"/>
  <c r="P404" i="4" s="1"/>
  <c r="Q404" i="4" s="1"/>
  <c r="O258" i="4"/>
  <c r="P258" i="4" s="1"/>
  <c r="Q258" i="4" s="1"/>
  <c r="O299" i="4"/>
  <c r="P299" i="4" s="1"/>
  <c r="Q299" i="4" s="1"/>
  <c r="O403" i="4"/>
  <c r="P403" i="4" s="1"/>
  <c r="Q403" i="4" s="1"/>
  <c r="O331" i="4"/>
  <c r="P331" i="4" s="1"/>
  <c r="Q331" i="4" s="1"/>
  <c r="L331" i="4"/>
  <c r="M331" i="4"/>
  <c r="L403" i="4"/>
  <c r="M403" i="4"/>
  <c r="L330" i="4"/>
  <c r="M330" i="4"/>
  <c r="L283" i="4"/>
  <c r="M283" i="4"/>
  <c r="L290" i="4"/>
  <c r="M290" i="4"/>
  <c r="L299" i="4"/>
  <c r="M299" i="4"/>
  <c r="L258" i="4"/>
  <c r="M258" i="4"/>
  <c r="L404" i="4"/>
  <c r="M404" i="4"/>
  <c r="O276" i="4"/>
  <c r="P276" i="4" s="1"/>
  <c r="Q276" i="4" s="1"/>
  <c r="O297" i="4"/>
  <c r="P297" i="4" s="1"/>
  <c r="Q297" i="4" s="1"/>
  <c r="O374" i="4"/>
  <c r="P374" i="4" s="1"/>
  <c r="Q374" i="4" s="1"/>
  <c r="O270" i="4"/>
  <c r="P270" i="4" s="1"/>
  <c r="Q270" i="4" s="1"/>
  <c r="O383" i="4"/>
  <c r="P383" i="4" s="1"/>
  <c r="Q383" i="4" s="1"/>
  <c r="L383" i="4"/>
  <c r="M383" i="4"/>
  <c r="L270" i="4"/>
  <c r="M270" i="4"/>
  <c r="L374" i="4"/>
  <c r="M374" i="4"/>
  <c r="L382" i="4"/>
  <c r="M382" i="4"/>
  <c r="L291" i="4"/>
  <c r="M291" i="4"/>
  <c r="L297" i="4"/>
  <c r="M297" i="4"/>
  <c r="L227" i="4"/>
  <c r="M227" i="4"/>
  <c r="L225" i="4"/>
  <c r="M225" i="4"/>
  <c r="L282" i="4"/>
  <c r="M282" i="4"/>
  <c r="L488" i="4"/>
  <c r="M488" i="4"/>
  <c r="L276" i="4"/>
  <c r="M276" i="4"/>
  <c r="L254" i="4"/>
  <c r="M254" i="4"/>
  <c r="L487" i="4"/>
  <c r="M487" i="4"/>
  <c r="L440" i="4"/>
  <c r="M440" i="4"/>
  <c r="L455" i="4"/>
  <c r="M455" i="4"/>
  <c r="L489" i="4"/>
  <c r="M489" i="4"/>
  <c r="L357" i="4"/>
  <c r="M357" i="4"/>
  <c r="L398" i="4"/>
  <c r="M398" i="4"/>
  <c r="L113" i="4"/>
  <c r="L100" i="4"/>
  <c r="L208" i="4"/>
  <c r="L219" i="4"/>
  <c r="L211" i="4"/>
  <c r="L240" i="4"/>
  <c r="L274" i="4"/>
  <c r="L184" i="4"/>
  <c r="L212" i="4"/>
  <c r="L114" i="4"/>
  <c r="L266" i="4"/>
  <c r="L368" i="4"/>
  <c r="L306" i="4"/>
  <c r="L287" i="4"/>
  <c r="L405" i="4"/>
  <c r="L281" i="4"/>
  <c r="L324" i="4"/>
  <c r="L271" i="4"/>
  <c r="L335" i="4"/>
  <c r="L346" i="4"/>
  <c r="M123" i="4"/>
  <c r="E7" i="10"/>
  <c r="L123" i="4" l="1"/>
  <c r="O259" i="4"/>
  <c r="P259" i="4" s="1"/>
  <c r="Q259" i="4" s="1"/>
  <c r="O379" i="4"/>
  <c r="P379" i="4" s="1"/>
  <c r="Q379" i="4" s="1"/>
  <c r="M223" i="4"/>
  <c r="L223" i="4"/>
  <c r="M421" i="4"/>
  <c r="L421" i="4"/>
  <c r="M386" i="4"/>
  <c r="L386" i="4"/>
  <c r="M256" i="4"/>
  <c r="L256" i="4"/>
  <c r="M259" i="4"/>
  <c r="L259" i="4"/>
  <c r="M355" i="4"/>
  <c r="L355" i="4"/>
  <c r="M379" i="4"/>
  <c r="L379" i="4"/>
  <c r="O446" i="4"/>
  <c r="P446" i="4" s="1"/>
  <c r="Q446" i="4" s="1"/>
  <c r="O343" i="4"/>
  <c r="P343" i="4" s="1"/>
  <c r="Q343" i="4" s="1"/>
  <c r="O234" i="4"/>
  <c r="P234" i="4" s="1"/>
  <c r="Q234" i="4" s="1"/>
  <c r="O358" i="4"/>
  <c r="P358" i="4" s="1"/>
  <c r="Q358" i="4" s="1"/>
  <c r="O321" i="4"/>
  <c r="P321" i="4" s="1"/>
  <c r="Q321" i="4" s="1"/>
  <c r="O333" i="4"/>
  <c r="P333" i="4" s="1"/>
  <c r="Q333" i="4" s="1"/>
  <c r="L333" i="4"/>
  <c r="M333" i="4"/>
  <c r="L321" i="4"/>
  <c r="M321" i="4"/>
  <c r="L358" i="4"/>
  <c r="M358" i="4"/>
  <c r="L320" i="4"/>
  <c r="M320" i="4"/>
  <c r="L364" i="4"/>
  <c r="M364" i="4"/>
  <c r="L234" i="4"/>
  <c r="M234" i="4"/>
  <c r="L327" i="4"/>
  <c r="M327" i="4"/>
  <c r="L343" i="4"/>
  <c r="M343" i="4"/>
  <c r="L446" i="4"/>
  <c r="M446" i="4"/>
  <c r="O365" i="4"/>
  <c r="P365" i="4" s="1"/>
  <c r="Q365" i="4" s="1"/>
  <c r="O322" i="4"/>
  <c r="P322" i="4" s="1"/>
  <c r="Q322" i="4" s="1"/>
  <c r="O286" i="4"/>
  <c r="P286" i="4" s="1"/>
  <c r="Q286" i="4" s="1"/>
  <c r="O367" i="4"/>
  <c r="P367" i="4" s="1"/>
  <c r="Q367" i="4" s="1"/>
  <c r="O500" i="4"/>
  <c r="P500" i="4" s="1"/>
  <c r="Q500" i="4" s="1"/>
  <c r="O267" i="4"/>
  <c r="P267" i="4" s="1"/>
  <c r="Q267" i="4" s="1"/>
  <c r="O415" i="4"/>
  <c r="P415" i="4" s="1"/>
  <c r="Q415" i="4" s="1"/>
  <c r="O338" i="4"/>
  <c r="P338" i="4" s="1"/>
  <c r="Q338" i="4" s="1"/>
  <c r="O351" i="4"/>
  <c r="P351" i="4" s="1"/>
  <c r="Q351" i="4" s="1"/>
  <c r="O300" i="4"/>
  <c r="P300" i="4" s="1"/>
  <c r="Q300" i="4" s="1"/>
  <c r="M300" i="4"/>
  <c r="M351" i="4"/>
  <c r="M338" i="4"/>
  <c r="M369" i="4"/>
  <c r="M415" i="4"/>
  <c r="M267" i="4"/>
  <c r="M500" i="4"/>
  <c r="M367" i="4"/>
  <c r="M286" i="4"/>
  <c r="M322" i="4"/>
  <c r="M365" i="4"/>
  <c r="M378" i="4"/>
  <c r="M441" i="4"/>
  <c r="L300" i="4"/>
  <c r="L351" i="4"/>
  <c r="L338" i="4"/>
  <c r="L369" i="4"/>
  <c r="L415" i="4"/>
  <c r="L267" i="4"/>
  <c r="L500" i="4"/>
  <c r="L367" i="4"/>
  <c r="L286" i="4"/>
  <c r="L322" i="4"/>
  <c r="L365" i="4"/>
  <c r="O486" i="4" l="1"/>
  <c r="P486" i="4" s="1"/>
  <c r="Q486" i="4" s="1"/>
  <c r="O426" i="4"/>
  <c r="P426" i="4" s="1"/>
  <c r="Q426" i="4" s="1"/>
  <c r="O334" i="4"/>
  <c r="P334" i="4" s="1"/>
  <c r="Q334" i="4" s="1"/>
  <c r="O428" i="4"/>
  <c r="P428" i="4" s="1"/>
  <c r="Q428" i="4" s="1"/>
  <c r="O325" i="4"/>
  <c r="P325" i="4" s="1"/>
  <c r="Q325" i="4" s="1"/>
  <c r="O303" i="4"/>
  <c r="P303" i="4" s="1"/>
  <c r="Q303" i="4" s="1"/>
  <c r="O203" i="4"/>
  <c r="P203" i="4" s="1"/>
  <c r="Q203" i="4" s="1"/>
  <c r="O326" i="4"/>
  <c r="P326" i="4" s="1"/>
  <c r="Q326" i="4" s="1"/>
  <c r="O296" i="4"/>
  <c r="P296" i="4" s="1"/>
  <c r="Q296" i="4" s="1"/>
  <c r="O499" i="4"/>
  <c r="P499" i="4" s="1"/>
  <c r="Q499" i="4" s="1"/>
  <c r="M499" i="4"/>
  <c r="M296" i="4"/>
  <c r="M326" i="4"/>
  <c r="M203" i="4"/>
  <c r="M303" i="4"/>
  <c r="M325" i="4"/>
  <c r="M428" i="4"/>
  <c r="M334" i="4"/>
  <c r="M426" i="4"/>
  <c r="M486" i="4"/>
  <c r="L499" i="4"/>
  <c r="L296" i="4"/>
  <c r="L326" i="4"/>
  <c r="L203" i="4"/>
  <c r="L303" i="4"/>
  <c r="L325" i="4"/>
  <c r="L428" i="4"/>
  <c r="L334" i="4"/>
  <c r="L426" i="4"/>
  <c r="L486" i="4"/>
  <c r="O278" i="4"/>
  <c r="P278" i="4" s="1"/>
  <c r="Q278" i="4" s="1"/>
  <c r="M278" i="4"/>
  <c r="L278" i="4"/>
  <c r="O272" i="4"/>
  <c r="P272" i="4" s="1"/>
  <c r="Q272" i="4" s="1"/>
  <c r="M272" i="4"/>
  <c r="L272" i="4"/>
  <c r="M161" i="4"/>
  <c r="L161" i="4"/>
  <c r="O263" i="4"/>
  <c r="P263" i="4" s="1"/>
  <c r="Q263" i="4" s="1"/>
  <c r="O384" i="4"/>
  <c r="P384" i="4" s="1"/>
  <c r="Q384" i="4" s="1"/>
  <c r="O420" i="4"/>
  <c r="P420" i="4" s="1"/>
  <c r="Q420" i="4" s="1"/>
  <c r="O380" i="4"/>
  <c r="P380" i="4" s="1"/>
  <c r="Q380" i="4" s="1"/>
  <c r="O292" i="4"/>
  <c r="P292" i="4" s="1"/>
  <c r="Q292" i="4" s="1"/>
  <c r="O416" i="4"/>
  <c r="P416" i="4" s="1"/>
  <c r="Q416" i="4" s="1"/>
  <c r="O332" i="4"/>
  <c r="P332" i="4" s="1"/>
  <c r="Q332" i="4" s="1"/>
  <c r="O312" i="4"/>
  <c r="P312" i="4" s="1"/>
  <c r="Q312" i="4" s="1"/>
  <c r="O335" i="4"/>
  <c r="P335" i="4" s="1"/>
  <c r="Q335" i="4" s="1"/>
  <c r="M312" i="4"/>
  <c r="M332" i="4"/>
  <c r="M416" i="4"/>
  <c r="M292" i="4"/>
  <c r="M380" i="4"/>
  <c r="M420" i="4"/>
  <c r="M384" i="4"/>
  <c r="M263" i="4"/>
  <c r="M335" i="4"/>
  <c r="L312" i="4"/>
  <c r="L332" i="4"/>
  <c r="L416" i="4"/>
  <c r="L292" i="4"/>
  <c r="L380" i="4"/>
  <c r="L420" i="4"/>
  <c r="L384" i="4"/>
  <c r="L263" i="4"/>
  <c r="L221" i="4"/>
  <c r="L366" i="4"/>
  <c r="L363" i="4"/>
  <c r="I459" i="4"/>
  <c r="I60" i="4"/>
  <c r="I503" i="4"/>
  <c r="I454" i="4"/>
  <c r="I490" i="4"/>
  <c r="I450" i="4"/>
  <c r="I56" i="4"/>
  <c r="I70" i="4"/>
  <c r="I452" i="4"/>
  <c r="I76" i="4"/>
  <c r="I71" i="4"/>
  <c r="I36" i="4"/>
  <c r="I81" i="4"/>
  <c r="I466" i="4"/>
  <c r="I69" i="4"/>
  <c r="I48" i="4"/>
  <c r="I74" i="4"/>
  <c r="I51" i="4"/>
  <c r="I77" i="4"/>
  <c r="I5" i="4"/>
  <c r="I73" i="4"/>
  <c r="I19" i="4"/>
  <c r="I66" i="4"/>
  <c r="I21" i="4"/>
  <c r="I7" i="4"/>
  <c r="I472" i="4"/>
  <c r="I53" i="4"/>
  <c r="I44" i="4"/>
  <c r="I63" i="4"/>
  <c r="I32" i="4"/>
  <c r="I62" i="4"/>
  <c r="I47" i="4"/>
  <c r="I4" i="4"/>
  <c r="I54" i="4"/>
  <c r="I30" i="4"/>
  <c r="I68" i="4"/>
  <c r="I26" i="4"/>
  <c r="I45" i="4"/>
  <c r="I46" i="4"/>
  <c r="I39" i="4"/>
  <c r="I52" i="4"/>
  <c r="I8" i="4"/>
  <c r="I24" i="4"/>
  <c r="I82" i="4"/>
  <c r="I20" i="4"/>
  <c r="I67" i="4"/>
  <c r="I31" i="4"/>
  <c r="I50" i="4"/>
  <c r="I34" i="4"/>
  <c r="I72" i="4"/>
  <c r="I55" i="4"/>
  <c r="I38" i="4"/>
  <c r="I457" i="4"/>
  <c r="I453" i="4"/>
  <c r="I14" i="4"/>
  <c r="I83" i="4"/>
  <c r="I3" i="4"/>
  <c r="I58" i="4"/>
  <c r="I2" i="4"/>
  <c r="I29" i="4"/>
  <c r="I491" i="4"/>
  <c r="I474" i="4"/>
  <c r="I10" i="4"/>
  <c r="I9" i="4"/>
  <c r="I27" i="4"/>
  <c r="I61" i="4"/>
  <c r="I483" i="4"/>
  <c r="I37" i="4"/>
  <c r="I12" i="4"/>
  <c r="I28" i="4"/>
  <c r="I11" i="4"/>
  <c r="I13" i="4"/>
  <c r="I482" i="4"/>
  <c r="I22" i="4"/>
  <c r="I15" i="4"/>
  <c r="I33" i="4"/>
  <c r="I16" i="4"/>
  <c r="I6" i="4"/>
  <c r="I86" i="4"/>
  <c r="I41" i="4"/>
  <c r="I49" i="4"/>
  <c r="I35" i="4"/>
  <c r="I25" i="4"/>
  <c r="I85" i="4"/>
  <c r="I17" i="4"/>
  <c r="I59" i="4"/>
  <c r="I40" i="4"/>
  <c r="I18" i="4"/>
  <c r="I84" i="4"/>
  <c r="I79" i="4"/>
  <c r="I244" i="4"/>
  <c r="I248" i="4"/>
  <c r="I265" i="4"/>
  <c r="I199" i="4"/>
  <c r="I220" i="4"/>
  <c r="I190" i="4"/>
  <c r="I177" i="4"/>
  <c r="I273" i="4"/>
  <c r="I183" i="4"/>
  <c r="I224" i="4"/>
  <c r="I268" i="4"/>
  <c r="I181" i="4"/>
  <c r="I210" i="4"/>
  <c r="I196" i="4"/>
  <c r="I206" i="4"/>
  <c r="I218" i="4"/>
  <c r="I216" i="4"/>
  <c r="I197" i="4"/>
  <c r="I200" i="4"/>
  <c r="I213" i="4"/>
  <c r="I215" i="4"/>
  <c r="I204" i="4"/>
  <c r="I310" i="4"/>
  <c r="I237" i="4"/>
  <c r="I359" i="4"/>
  <c r="I315" i="4"/>
  <c r="I401" i="4"/>
  <c r="I392" i="4"/>
  <c r="I285" i="4"/>
  <c r="I432" i="4"/>
  <c r="I328" i="4"/>
  <c r="I435" i="4"/>
  <c r="I462" i="4"/>
  <c r="I461" i="4"/>
  <c r="I376" i="4"/>
  <c r="I192" i="4"/>
  <c r="I262" i="4"/>
  <c r="I309" i="4"/>
  <c r="I360" i="4"/>
  <c r="I370" i="4"/>
  <c r="I241" i="4"/>
  <c r="I427" i="4"/>
  <c r="I252" i="4"/>
  <c r="I431" i="4"/>
  <c r="I288" i="4"/>
  <c r="I350" i="4"/>
  <c r="I423" i="4"/>
  <c r="I247" i="4"/>
  <c r="I448" i="4"/>
  <c r="I318" i="4"/>
  <c r="I412" i="4"/>
  <c r="I389" i="4"/>
  <c r="I449" i="4"/>
  <c r="I430" i="4"/>
  <c r="I209" i="4"/>
  <c r="I245" i="4"/>
  <c r="I352" i="4"/>
  <c r="I391" i="4"/>
  <c r="I463" i="4"/>
  <c r="I337" i="4"/>
  <c r="I425" i="4"/>
  <c r="I253" i="4"/>
  <c r="I261" i="4"/>
  <c r="I295" i="4"/>
  <c r="I251" i="4"/>
  <c r="I467" i="4"/>
  <c r="I419" i="4"/>
  <c r="I307" i="4"/>
  <c r="I476" i="4"/>
  <c r="I465" i="4"/>
  <c r="I481" i="4"/>
  <c r="I228" i="4"/>
  <c r="I339" i="4"/>
  <c r="I469" i="4"/>
  <c r="I349" i="4"/>
  <c r="I319" i="4"/>
  <c r="I336" i="4"/>
  <c r="I396" i="4"/>
  <c r="I308" i="4"/>
  <c r="I414" i="4"/>
  <c r="I385" i="4"/>
  <c r="I402" i="4"/>
  <c r="I317" i="4"/>
  <c r="I302" i="4"/>
  <c r="I393" i="4"/>
  <c r="I400" i="4"/>
  <c r="I340" i="4"/>
  <c r="I410" i="4"/>
  <c r="I418" i="4"/>
  <c r="I375" i="4"/>
  <c r="I289" i="4"/>
  <c r="I436" i="4"/>
  <c r="I257" i="4"/>
  <c r="I409" i="4"/>
  <c r="I390" i="4"/>
  <c r="I413" i="4"/>
  <c r="I189" i="4"/>
  <c r="I344" i="4"/>
  <c r="I185" i="4"/>
  <c r="I188" i="4"/>
  <c r="I290" i="4"/>
  <c r="I283" i="4"/>
  <c r="I330" i="4"/>
  <c r="I239" i="4"/>
  <c r="I475" i="4"/>
  <c r="I232" i="4"/>
  <c r="I255" i="4"/>
  <c r="I293" i="4"/>
  <c r="I443" i="4"/>
  <c r="I408" i="4"/>
  <c r="I279" i="4"/>
  <c r="I398" i="4"/>
  <c r="I357" i="4"/>
  <c r="I489" i="4"/>
  <c r="I455" i="4"/>
  <c r="I440" i="4"/>
  <c r="I487" i="4"/>
  <c r="I254" i="4"/>
  <c r="I488" i="4"/>
  <c r="I282" i="4"/>
  <c r="I225" i="4"/>
  <c r="I227" i="4"/>
  <c r="I291" i="4"/>
  <c r="I382" i="4"/>
  <c r="I223" i="4"/>
  <c r="I421" i="4"/>
  <c r="I386" i="4"/>
  <c r="I256" i="4"/>
  <c r="I355" i="4"/>
  <c r="I424" i="4"/>
  <c r="I327" i="4"/>
  <c r="I364" i="4"/>
  <c r="I320" i="4"/>
  <c r="I378" i="4"/>
  <c r="I369" i="4"/>
  <c r="I441" i="4"/>
  <c r="I314" i="4"/>
  <c r="I264" i="4"/>
  <c r="I80" i="4"/>
  <c r="I191" i="4"/>
  <c r="I347" i="4"/>
  <c r="I313" i="4"/>
  <c r="I372" i="4"/>
  <c r="I444" i="4"/>
  <c r="I263" i="4"/>
  <c r="I384" i="4"/>
  <c r="I420" i="4"/>
  <c r="I380" i="4"/>
  <c r="I292" i="4"/>
  <c r="I416" i="4"/>
  <c r="I332" i="4"/>
  <c r="I312" i="4"/>
  <c r="I363" i="4"/>
  <c r="I366" i="4"/>
  <c r="I221" i="4"/>
  <c r="I346" i="4"/>
  <c r="I335" i="4"/>
  <c r="I271" i="4"/>
  <c r="I324" i="4"/>
  <c r="I281" i="4"/>
  <c r="I405" i="4"/>
  <c r="I287" i="4"/>
  <c r="I306" i="4"/>
  <c r="I368" i="4"/>
  <c r="I266" i="4"/>
  <c r="I114" i="4"/>
  <c r="I212" i="4"/>
  <c r="I184" i="4"/>
  <c r="O224" i="4"/>
  <c r="P224" i="4" s="1"/>
  <c r="Q224" i="4" s="1"/>
  <c r="O268" i="4"/>
  <c r="P268" i="4" s="1"/>
  <c r="Q268" i="4" s="1"/>
  <c r="O181" i="4"/>
  <c r="P181" i="4" s="1"/>
  <c r="Q181" i="4" s="1"/>
  <c r="O210" i="4"/>
  <c r="P210" i="4" s="1"/>
  <c r="Q210" i="4" s="1"/>
  <c r="O196" i="4"/>
  <c r="P196" i="4" s="1"/>
  <c r="Q196" i="4" s="1"/>
  <c r="O206" i="4"/>
  <c r="P206" i="4" s="1"/>
  <c r="Q206" i="4" s="1"/>
  <c r="O218" i="4"/>
  <c r="P218" i="4" s="1"/>
  <c r="Q218" i="4" s="1"/>
  <c r="O216" i="4"/>
  <c r="P216" i="4" s="1"/>
  <c r="Q216" i="4" s="1"/>
  <c r="O197" i="4"/>
  <c r="P197" i="4" s="1"/>
  <c r="Q197" i="4" s="1"/>
  <c r="O200" i="4"/>
  <c r="P200" i="4" s="1"/>
  <c r="Q200" i="4" s="1"/>
  <c r="O213" i="4"/>
  <c r="P213" i="4" s="1"/>
  <c r="Q213" i="4" s="1"/>
  <c r="O215" i="4"/>
  <c r="P215" i="4" s="1"/>
  <c r="Q215" i="4" s="1"/>
  <c r="O204" i="4"/>
  <c r="P204" i="4" s="1"/>
  <c r="Q204" i="4" s="1"/>
  <c r="O310" i="4"/>
  <c r="P310" i="4" s="1"/>
  <c r="Q310" i="4" s="1"/>
  <c r="O237" i="4"/>
  <c r="P237" i="4" s="1"/>
  <c r="Q237" i="4" s="1"/>
  <c r="O359" i="4"/>
  <c r="P359" i="4" s="1"/>
  <c r="Q359" i="4" s="1"/>
  <c r="O315" i="4"/>
  <c r="P315" i="4" s="1"/>
  <c r="Q315" i="4" s="1"/>
  <c r="O401" i="4"/>
  <c r="P401" i="4" s="1"/>
  <c r="Q401" i="4" s="1"/>
  <c r="O392" i="4"/>
  <c r="P392" i="4" s="1"/>
  <c r="Q392" i="4" s="1"/>
  <c r="O285" i="4"/>
  <c r="P285" i="4" s="1"/>
  <c r="Q285" i="4" s="1"/>
  <c r="O432" i="4"/>
  <c r="P432" i="4" s="1"/>
  <c r="Q432" i="4" s="1"/>
  <c r="O328" i="4"/>
  <c r="P328" i="4" s="1"/>
  <c r="Q328" i="4" s="1"/>
  <c r="O435" i="4"/>
  <c r="P435" i="4" s="1"/>
  <c r="Q435" i="4" s="1"/>
  <c r="O462" i="4"/>
  <c r="P462" i="4" s="1"/>
  <c r="Q462" i="4" s="1"/>
  <c r="O461" i="4"/>
  <c r="P461" i="4" s="1"/>
  <c r="Q461" i="4" s="1"/>
  <c r="O376" i="4"/>
  <c r="P376" i="4" s="1"/>
  <c r="Q376" i="4" s="1"/>
  <c r="O192" i="4"/>
  <c r="P192" i="4" s="1"/>
  <c r="Q192" i="4" s="1"/>
  <c r="O262" i="4"/>
  <c r="P262" i="4" s="1"/>
  <c r="Q262" i="4" s="1"/>
  <c r="O309" i="4"/>
  <c r="P309" i="4" s="1"/>
  <c r="Q309" i="4" s="1"/>
  <c r="O360" i="4"/>
  <c r="P360" i="4" s="1"/>
  <c r="Q360" i="4" s="1"/>
  <c r="O370" i="4"/>
  <c r="P370" i="4" s="1"/>
  <c r="Q370" i="4" s="1"/>
  <c r="O241" i="4"/>
  <c r="P241" i="4" s="1"/>
  <c r="Q241" i="4" s="1"/>
  <c r="O427" i="4"/>
  <c r="P427" i="4" s="1"/>
  <c r="Q427" i="4" s="1"/>
  <c r="O252" i="4"/>
  <c r="P252" i="4" s="1"/>
  <c r="Q252" i="4" s="1"/>
  <c r="O431" i="4"/>
  <c r="P431" i="4" s="1"/>
  <c r="Q431" i="4" s="1"/>
  <c r="O288" i="4"/>
  <c r="P288" i="4" s="1"/>
  <c r="Q288" i="4" s="1"/>
  <c r="O350" i="4"/>
  <c r="P350" i="4" s="1"/>
  <c r="Q350" i="4" s="1"/>
  <c r="O423" i="4"/>
  <c r="P423" i="4" s="1"/>
  <c r="Q423" i="4" s="1"/>
  <c r="O247" i="4"/>
  <c r="P247" i="4" s="1"/>
  <c r="Q247" i="4" s="1"/>
  <c r="O448" i="4"/>
  <c r="P448" i="4" s="1"/>
  <c r="Q448" i="4" s="1"/>
  <c r="O318" i="4"/>
  <c r="P318" i="4" s="1"/>
  <c r="Q318" i="4" s="1"/>
  <c r="O412" i="4"/>
  <c r="P412" i="4" s="1"/>
  <c r="Q412" i="4" s="1"/>
  <c r="O389" i="4"/>
  <c r="P389" i="4" s="1"/>
  <c r="Q389" i="4" s="1"/>
  <c r="O449" i="4"/>
  <c r="P449" i="4" s="1"/>
  <c r="Q449" i="4" s="1"/>
  <c r="O430" i="4"/>
  <c r="P430" i="4" s="1"/>
  <c r="Q430" i="4" s="1"/>
  <c r="O209" i="4"/>
  <c r="P209" i="4" s="1"/>
  <c r="Q209" i="4" s="1"/>
  <c r="O245" i="4"/>
  <c r="P245" i="4" s="1"/>
  <c r="Q245" i="4" s="1"/>
  <c r="O352" i="4"/>
  <c r="P352" i="4" s="1"/>
  <c r="Q352" i="4" s="1"/>
  <c r="O391" i="4"/>
  <c r="P391" i="4" s="1"/>
  <c r="Q391" i="4" s="1"/>
  <c r="O463" i="4"/>
  <c r="P463" i="4" s="1"/>
  <c r="Q463" i="4" s="1"/>
  <c r="O337" i="4"/>
  <c r="P337" i="4" s="1"/>
  <c r="Q337" i="4" s="1"/>
  <c r="O425" i="4"/>
  <c r="P425" i="4" s="1"/>
  <c r="Q425" i="4" s="1"/>
  <c r="O253" i="4"/>
  <c r="P253" i="4" s="1"/>
  <c r="Q253" i="4" s="1"/>
  <c r="O261" i="4"/>
  <c r="P261" i="4" s="1"/>
  <c r="Q261" i="4" s="1"/>
  <c r="O295" i="4"/>
  <c r="P295" i="4" s="1"/>
  <c r="Q295" i="4" s="1"/>
  <c r="O251" i="4"/>
  <c r="P251" i="4" s="1"/>
  <c r="Q251" i="4" s="1"/>
  <c r="O467" i="4"/>
  <c r="P467" i="4" s="1"/>
  <c r="Q467" i="4" s="1"/>
  <c r="O419" i="4"/>
  <c r="P419" i="4" s="1"/>
  <c r="Q419" i="4" s="1"/>
  <c r="O307" i="4"/>
  <c r="P307" i="4" s="1"/>
  <c r="Q307" i="4" s="1"/>
  <c r="O476" i="4"/>
  <c r="P476" i="4" s="1"/>
  <c r="Q476" i="4" s="1"/>
  <c r="O465" i="4"/>
  <c r="P465" i="4" s="1"/>
  <c r="Q465" i="4" s="1"/>
  <c r="O481" i="4"/>
  <c r="P481" i="4" s="1"/>
  <c r="Q481" i="4" s="1"/>
  <c r="O228" i="4"/>
  <c r="P228" i="4" s="1"/>
  <c r="Q228" i="4" s="1"/>
  <c r="O339" i="4"/>
  <c r="P339" i="4" s="1"/>
  <c r="Q339" i="4" s="1"/>
  <c r="O469" i="4"/>
  <c r="P469" i="4" s="1"/>
  <c r="Q469" i="4" s="1"/>
  <c r="O349" i="4"/>
  <c r="P349" i="4" s="1"/>
  <c r="Q349" i="4" s="1"/>
  <c r="O319" i="4"/>
  <c r="P319" i="4" s="1"/>
  <c r="Q319" i="4" s="1"/>
  <c r="O336" i="4"/>
  <c r="P336" i="4" s="1"/>
  <c r="Q336" i="4" s="1"/>
  <c r="O396" i="4"/>
  <c r="P396" i="4" s="1"/>
  <c r="Q396" i="4" s="1"/>
  <c r="O308" i="4"/>
  <c r="P308" i="4" s="1"/>
  <c r="Q308" i="4" s="1"/>
  <c r="O414" i="4"/>
  <c r="P414" i="4" s="1"/>
  <c r="Q414" i="4" s="1"/>
  <c r="O385" i="4"/>
  <c r="P385" i="4" s="1"/>
  <c r="Q385" i="4" s="1"/>
  <c r="O402" i="4"/>
  <c r="P402" i="4" s="1"/>
  <c r="Q402" i="4" s="1"/>
  <c r="O317" i="4"/>
  <c r="P317" i="4" s="1"/>
  <c r="Q317" i="4" s="1"/>
  <c r="O302" i="4"/>
  <c r="P302" i="4" s="1"/>
  <c r="Q302" i="4" s="1"/>
  <c r="O393" i="4"/>
  <c r="P393" i="4" s="1"/>
  <c r="Q393" i="4" s="1"/>
  <c r="O400" i="4"/>
  <c r="P400" i="4" s="1"/>
  <c r="Q400" i="4" s="1"/>
  <c r="O340" i="4"/>
  <c r="P340" i="4" s="1"/>
  <c r="Q340" i="4" s="1"/>
  <c r="O410" i="4"/>
  <c r="P410" i="4" s="1"/>
  <c r="Q410" i="4" s="1"/>
  <c r="O418" i="4"/>
  <c r="P418" i="4" s="1"/>
  <c r="Q418" i="4" s="1"/>
  <c r="O375" i="4"/>
  <c r="P375" i="4" s="1"/>
  <c r="Q375" i="4" s="1"/>
  <c r="O289" i="4"/>
  <c r="P289" i="4" s="1"/>
  <c r="Q289" i="4" s="1"/>
  <c r="O436" i="4"/>
  <c r="P436" i="4" s="1"/>
  <c r="Q436" i="4" s="1"/>
  <c r="O257" i="4"/>
  <c r="P257" i="4" s="1"/>
  <c r="Q257" i="4" s="1"/>
  <c r="O409" i="4"/>
  <c r="P409" i="4" s="1"/>
  <c r="Q409" i="4" s="1"/>
  <c r="O390" i="4"/>
  <c r="P390" i="4" s="1"/>
  <c r="Q390" i="4" s="1"/>
  <c r="O413" i="4"/>
  <c r="P413" i="4" s="1"/>
  <c r="Q413" i="4" s="1"/>
  <c r="O189" i="4"/>
  <c r="P189" i="4" s="1"/>
  <c r="Q189" i="4" s="1"/>
  <c r="O344" i="4"/>
  <c r="P344" i="4" s="1"/>
  <c r="Q344" i="4" s="1"/>
  <c r="O185" i="4"/>
  <c r="P185" i="4" s="1"/>
  <c r="Q185" i="4" s="1"/>
  <c r="O188" i="4"/>
  <c r="P188" i="4" s="1"/>
  <c r="Q188" i="4" s="1"/>
  <c r="O290" i="4"/>
  <c r="P290" i="4" s="1"/>
  <c r="Q290" i="4" s="1"/>
  <c r="O283" i="4"/>
  <c r="P283" i="4" s="1"/>
  <c r="Q283" i="4" s="1"/>
  <c r="O330" i="4"/>
  <c r="P330" i="4" s="1"/>
  <c r="Q330" i="4" s="1"/>
  <c r="O239" i="4"/>
  <c r="P239" i="4" s="1"/>
  <c r="Q239" i="4" s="1"/>
  <c r="O475" i="4"/>
  <c r="P475" i="4" s="1"/>
  <c r="Q475" i="4" s="1"/>
  <c r="O232" i="4"/>
  <c r="P232" i="4" s="1"/>
  <c r="Q232" i="4" s="1"/>
  <c r="O255" i="4"/>
  <c r="P255" i="4" s="1"/>
  <c r="Q255" i="4" s="1"/>
  <c r="O293" i="4"/>
  <c r="P293" i="4" s="1"/>
  <c r="Q293" i="4" s="1"/>
  <c r="O443" i="4"/>
  <c r="P443" i="4" s="1"/>
  <c r="Q443" i="4" s="1"/>
  <c r="O408" i="4"/>
  <c r="P408" i="4" s="1"/>
  <c r="Q408" i="4" s="1"/>
  <c r="O279" i="4"/>
  <c r="P279" i="4" s="1"/>
  <c r="Q279" i="4" s="1"/>
  <c r="O398" i="4"/>
  <c r="P398" i="4" s="1"/>
  <c r="Q398" i="4" s="1"/>
  <c r="O357" i="4"/>
  <c r="P357" i="4" s="1"/>
  <c r="Q357" i="4" s="1"/>
  <c r="O489" i="4"/>
  <c r="P489" i="4" s="1"/>
  <c r="Q489" i="4" s="1"/>
  <c r="O455" i="4"/>
  <c r="P455" i="4" s="1"/>
  <c r="Q455" i="4" s="1"/>
  <c r="O440" i="4"/>
  <c r="P440" i="4" s="1"/>
  <c r="Q440" i="4" s="1"/>
  <c r="O487" i="4"/>
  <c r="P487" i="4" s="1"/>
  <c r="Q487" i="4" s="1"/>
  <c r="O254" i="4"/>
  <c r="P254" i="4" s="1"/>
  <c r="Q254" i="4" s="1"/>
  <c r="O488" i="4"/>
  <c r="P488" i="4" s="1"/>
  <c r="Q488" i="4" s="1"/>
  <c r="O282" i="4"/>
  <c r="P282" i="4" s="1"/>
  <c r="Q282" i="4" s="1"/>
  <c r="O225" i="4"/>
  <c r="P225" i="4" s="1"/>
  <c r="Q225" i="4" s="1"/>
  <c r="O227" i="4"/>
  <c r="P227" i="4" s="1"/>
  <c r="Q227" i="4" s="1"/>
  <c r="O291" i="4"/>
  <c r="P291" i="4" s="1"/>
  <c r="Q291" i="4" s="1"/>
  <c r="O382" i="4"/>
  <c r="P382" i="4" s="1"/>
  <c r="Q382" i="4" s="1"/>
  <c r="O223" i="4"/>
  <c r="P223" i="4" s="1"/>
  <c r="Q223" i="4" s="1"/>
  <c r="O421" i="4"/>
  <c r="P421" i="4" s="1"/>
  <c r="Q421" i="4" s="1"/>
  <c r="O386" i="4"/>
  <c r="P386" i="4" s="1"/>
  <c r="Q386" i="4" s="1"/>
  <c r="O256" i="4"/>
  <c r="P256" i="4" s="1"/>
  <c r="Q256" i="4" s="1"/>
  <c r="O355" i="4"/>
  <c r="P355" i="4" s="1"/>
  <c r="Q355" i="4" s="1"/>
  <c r="O424" i="4"/>
  <c r="P424" i="4" s="1"/>
  <c r="Q424" i="4" s="1"/>
  <c r="O327" i="4"/>
  <c r="P327" i="4" s="1"/>
  <c r="Q327" i="4" s="1"/>
  <c r="O364" i="4"/>
  <c r="P364" i="4" s="1"/>
  <c r="Q364" i="4" s="1"/>
  <c r="O320" i="4"/>
  <c r="P320" i="4" s="1"/>
  <c r="Q320" i="4" s="1"/>
  <c r="O378" i="4"/>
  <c r="P378" i="4" s="1"/>
  <c r="Q378" i="4" s="1"/>
  <c r="O369" i="4"/>
  <c r="P369" i="4" s="1"/>
  <c r="Q369" i="4" s="1"/>
  <c r="O441" i="4"/>
  <c r="P441" i="4" s="1"/>
  <c r="Q441" i="4" s="1"/>
  <c r="O314" i="4"/>
  <c r="P314" i="4" s="1"/>
  <c r="Q314" i="4" s="1"/>
  <c r="O264" i="4"/>
  <c r="P264" i="4" s="1"/>
  <c r="Q264" i="4" s="1"/>
  <c r="O80" i="4"/>
  <c r="P80" i="4" s="1"/>
  <c r="Q80" i="4" s="1"/>
  <c r="O191" i="4"/>
  <c r="P191" i="4" s="1"/>
  <c r="Q191" i="4" s="1"/>
  <c r="O347" i="4"/>
  <c r="P347" i="4" s="1"/>
  <c r="Q347" i="4" s="1"/>
  <c r="O313" i="4"/>
  <c r="P313" i="4" s="1"/>
  <c r="Q313" i="4" s="1"/>
  <c r="O372" i="4"/>
  <c r="P372" i="4" s="1"/>
  <c r="Q372" i="4" s="1"/>
  <c r="O444" i="4"/>
  <c r="P444" i="4" s="1"/>
  <c r="Q444" i="4" s="1"/>
  <c r="O363" i="4"/>
  <c r="P363" i="4" s="1"/>
  <c r="Q363" i="4" s="1"/>
  <c r="O366" i="4"/>
  <c r="P366" i="4" s="1"/>
  <c r="Q366" i="4" s="1"/>
  <c r="O221" i="4"/>
  <c r="P221" i="4" s="1"/>
  <c r="Q221" i="4" s="1"/>
  <c r="O346" i="4"/>
  <c r="P346" i="4" s="1"/>
  <c r="Q346" i="4" s="1"/>
  <c r="O271" i="4"/>
  <c r="P271" i="4" s="1"/>
  <c r="Q271" i="4" s="1"/>
  <c r="O324" i="4"/>
  <c r="P324" i="4" s="1"/>
  <c r="Q324" i="4" s="1"/>
  <c r="O281" i="4"/>
  <c r="P281" i="4" s="1"/>
  <c r="Q281" i="4" s="1"/>
  <c r="O405" i="4"/>
  <c r="P405" i="4" s="1"/>
  <c r="Q405" i="4" s="1"/>
  <c r="O287" i="4"/>
  <c r="P287" i="4" s="1"/>
  <c r="Q287" i="4" s="1"/>
  <c r="O306" i="4"/>
  <c r="P306" i="4" s="1"/>
  <c r="Q306" i="4" s="1"/>
  <c r="O368" i="4"/>
  <c r="P368" i="4" s="1"/>
  <c r="Q368" i="4" s="1"/>
  <c r="O266" i="4"/>
  <c r="P266" i="4" s="1"/>
  <c r="Q266" i="4" s="1"/>
  <c r="M119" i="4"/>
  <c r="M136" i="4"/>
  <c r="M128" i="4"/>
  <c r="M168" i="4"/>
  <c r="M111" i="4"/>
  <c r="M106" i="4"/>
  <c r="M162" i="4"/>
  <c r="M95" i="4"/>
  <c r="M90" i="4"/>
  <c r="M89" i="4"/>
  <c r="M154" i="4"/>
  <c r="M112" i="4"/>
  <c r="M88" i="4"/>
  <c r="M165" i="4"/>
  <c r="M174" i="4"/>
  <c r="M117" i="4"/>
  <c r="M116" i="4"/>
  <c r="M127" i="4"/>
  <c r="M275" i="4"/>
  <c r="M156" i="4"/>
  <c r="M155" i="4"/>
  <c r="M159" i="4"/>
  <c r="M101" i="4"/>
  <c r="M105" i="4"/>
  <c r="M176" i="4"/>
  <c r="M146" i="4"/>
  <c r="M157" i="4"/>
  <c r="M150" i="4"/>
  <c r="M93" i="4"/>
  <c r="M75" i="4"/>
  <c r="M43" i="4"/>
  <c r="M477" i="4"/>
  <c r="M198" i="4"/>
  <c r="M459" i="4"/>
  <c r="M60" i="4"/>
  <c r="M503" i="4"/>
  <c r="M454" i="4"/>
  <c r="M490" i="4"/>
  <c r="M450" i="4"/>
  <c r="M449" i="4"/>
  <c r="M430" i="4"/>
  <c r="M209" i="4"/>
  <c r="M409" i="4"/>
  <c r="M390" i="4"/>
  <c r="M413" i="4"/>
  <c r="M189" i="4"/>
  <c r="M344" i="4"/>
  <c r="M185" i="4"/>
  <c r="M188" i="4"/>
  <c r="M239" i="4"/>
  <c r="M475" i="4"/>
  <c r="M232" i="4"/>
  <c r="M255" i="4"/>
  <c r="M293" i="4"/>
  <c r="M443" i="4"/>
  <c r="M408" i="4"/>
  <c r="M279" i="4"/>
  <c r="M424" i="4"/>
  <c r="M314" i="4"/>
  <c r="M264" i="4"/>
  <c r="M80" i="4"/>
  <c r="M191" i="4"/>
  <c r="M347" i="4"/>
  <c r="M313" i="4"/>
  <c r="M372" i="4"/>
  <c r="M444" i="4"/>
  <c r="M363" i="4"/>
  <c r="M366" i="4"/>
  <c r="M221" i="4"/>
  <c r="M346" i="4"/>
  <c r="M271" i="4"/>
  <c r="M324" i="4"/>
  <c r="M281" i="4"/>
  <c r="M405" i="4"/>
  <c r="M287" i="4"/>
  <c r="M306" i="4"/>
  <c r="M368" i="4"/>
  <c r="M266" i="4"/>
  <c r="L119" i="4"/>
  <c r="L136" i="4"/>
  <c r="L128" i="4"/>
  <c r="L168" i="4"/>
  <c r="L111" i="4"/>
  <c r="L106" i="4"/>
  <c r="L162" i="4"/>
  <c r="L95" i="4"/>
  <c r="L90" i="4"/>
  <c r="L89" i="4"/>
  <c r="L154" i="4"/>
  <c r="L112" i="4"/>
  <c r="L88" i="4"/>
  <c r="L165" i="4"/>
  <c r="L174" i="4"/>
  <c r="L117" i="4"/>
  <c r="L116" i="4"/>
  <c r="L127" i="4"/>
  <c r="L275" i="4"/>
  <c r="L156" i="4"/>
  <c r="L155" i="4"/>
  <c r="L159" i="4"/>
  <c r="L101" i="4"/>
  <c r="L105" i="4"/>
  <c r="L176" i="4"/>
  <c r="L146" i="4"/>
  <c r="L157" i="4"/>
  <c r="L150" i="4"/>
  <c r="L93" i="4"/>
  <c r="L75" i="4"/>
  <c r="L109" i="4"/>
  <c r="L43" i="4"/>
  <c r="L480" i="4"/>
  <c r="L65" i="4"/>
  <c r="L477" i="4"/>
  <c r="L198" i="4"/>
  <c r="L459" i="4"/>
  <c r="L60" i="4"/>
  <c r="L503" i="4"/>
  <c r="L454" i="4"/>
  <c r="L490" i="4"/>
  <c r="L450" i="4"/>
  <c r="L449" i="4"/>
  <c r="L430" i="4"/>
  <c r="L209" i="4"/>
  <c r="L409" i="4"/>
  <c r="L390" i="4"/>
  <c r="L413" i="4"/>
  <c r="L189" i="4"/>
  <c r="L344" i="4"/>
  <c r="L185" i="4"/>
  <c r="L188" i="4"/>
  <c r="L239" i="4"/>
  <c r="L475" i="4"/>
  <c r="L232" i="4"/>
  <c r="L255" i="4"/>
  <c r="L293" i="4"/>
  <c r="L443" i="4"/>
  <c r="L408" i="4"/>
  <c r="L279" i="4"/>
  <c r="L424" i="4"/>
  <c r="L378" i="4"/>
  <c r="L441" i="4"/>
  <c r="L314" i="4"/>
  <c r="L264" i="4"/>
  <c r="L80" i="4"/>
  <c r="L191" i="4"/>
  <c r="L347" i="4"/>
  <c r="L313" i="4"/>
  <c r="L372" i="4"/>
  <c r="L444" i="4"/>
  <c r="O114" i="4" l="1"/>
  <c r="P114" i="4" s="1"/>
  <c r="Q114" i="4" s="1"/>
  <c r="M114" i="4"/>
  <c r="M137" i="4" l="1"/>
  <c r="M172" i="4"/>
  <c r="M151" i="4"/>
  <c r="M138" i="4"/>
  <c r="M103" i="4"/>
  <c r="M102" i="4"/>
  <c r="M141" i="4"/>
  <c r="M153" i="4"/>
  <c r="M134" i="4"/>
  <c r="M139" i="4"/>
  <c r="M147" i="4"/>
  <c r="M170" i="4"/>
  <c r="M87" i="4"/>
  <c r="M96" i="4"/>
  <c r="M143" i="4"/>
  <c r="M121" i="4"/>
  <c r="M122" i="4"/>
  <c r="M118" i="4"/>
  <c r="M107" i="4"/>
  <c r="M91" i="4"/>
  <c r="M104" i="4"/>
  <c r="M175" i="4"/>
  <c r="M164" i="4"/>
  <c r="M142" i="4"/>
  <c r="M99" i="4"/>
  <c r="M160" i="4"/>
  <c r="M125" i="4"/>
  <c r="M173" i="4"/>
  <c r="M115" i="4"/>
  <c r="M130" i="4"/>
  <c r="M110" i="4"/>
  <c r="M129" i="4"/>
  <c r="M148" i="4"/>
  <c r="M145" i="4"/>
  <c r="M113" i="4"/>
  <c r="M100" i="4"/>
  <c r="M208" i="4"/>
  <c r="M219" i="4"/>
  <c r="M211" i="4"/>
  <c r="M240" i="4"/>
  <c r="M274" i="4"/>
  <c r="M184" i="4"/>
  <c r="M212" i="4"/>
  <c r="L173" i="4"/>
  <c r="L115" i="4"/>
  <c r="L130" i="4"/>
  <c r="L110" i="4"/>
  <c r="L129" i="4"/>
  <c r="L148" i="4"/>
  <c r="L153" i="4"/>
  <c r="L134" i="4"/>
  <c r="L139" i="4"/>
  <c r="L147" i="4"/>
  <c r="L170" i="4"/>
  <c r="L87" i="4"/>
  <c r="L96" i="4"/>
  <c r="L143" i="4"/>
  <c r="L121" i="4"/>
  <c r="L122" i="4"/>
  <c r="L118" i="4"/>
  <c r="L151" i="4"/>
  <c r="L138" i="4"/>
  <c r="L137" i="4"/>
  <c r="O212" i="4" l="1"/>
  <c r="P212" i="4" s="1"/>
  <c r="Q212" i="4" s="1"/>
  <c r="O184" i="4"/>
  <c r="P184" i="4" s="1"/>
  <c r="Q184" i="4" s="1"/>
  <c r="O274" i="4"/>
  <c r="P274" i="4" s="1"/>
  <c r="Q274" i="4" s="1"/>
  <c r="I274" i="4"/>
  <c r="O240" i="4"/>
  <c r="P240" i="4" s="1"/>
  <c r="Q240" i="4" s="1"/>
  <c r="I240" i="4"/>
  <c r="O211" i="4"/>
  <c r="P211" i="4" s="1"/>
  <c r="Q211" i="4" s="1"/>
  <c r="I211" i="4"/>
  <c r="O219" i="4"/>
  <c r="P219" i="4" s="1"/>
  <c r="Q219" i="4" s="1"/>
  <c r="I219" i="4"/>
  <c r="O208" i="4"/>
  <c r="P208" i="4" s="1"/>
  <c r="Q208" i="4" s="1"/>
  <c r="I208" i="4"/>
  <c r="O100" i="4"/>
  <c r="P100" i="4" s="1"/>
  <c r="Q100" i="4" s="1"/>
  <c r="I100" i="4"/>
  <c r="O113" i="4"/>
  <c r="P113" i="4" s="1"/>
  <c r="Q113" i="4" s="1"/>
  <c r="I113" i="4"/>
  <c r="O145" i="4"/>
  <c r="P145" i="4" s="1"/>
  <c r="Q145" i="4" s="1"/>
  <c r="L145" i="4"/>
  <c r="I145" i="4"/>
  <c r="O148" i="4"/>
  <c r="P148" i="4" s="1"/>
  <c r="Q148" i="4" s="1"/>
  <c r="I148" i="4"/>
  <c r="O129" i="4"/>
  <c r="P129" i="4" s="1"/>
  <c r="Q129" i="4" s="1"/>
  <c r="I129" i="4"/>
  <c r="O110" i="4"/>
  <c r="P110" i="4" s="1"/>
  <c r="Q110" i="4" s="1"/>
  <c r="I110" i="4"/>
  <c r="O130" i="4"/>
  <c r="P130" i="4" s="1"/>
  <c r="Q130" i="4" s="1"/>
  <c r="I130" i="4"/>
  <c r="O115" i="4"/>
  <c r="P115" i="4" s="1"/>
  <c r="Q115" i="4" s="1"/>
  <c r="I115" i="4"/>
  <c r="O173" i="4"/>
  <c r="P173" i="4" s="1"/>
  <c r="Q173" i="4" s="1"/>
  <c r="I173" i="4"/>
  <c r="O125" i="4"/>
  <c r="P125" i="4" s="1"/>
  <c r="Q125" i="4" s="1"/>
  <c r="L125" i="4"/>
  <c r="I125" i="4"/>
  <c r="O160" i="4"/>
  <c r="P160" i="4" s="1"/>
  <c r="Q160" i="4" s="1"/>
  <c r="L160" i="4"/>
  <c r="I160" i="4"/>
  <c r="O99" i="4"/>
  <c r="P99" i="4" s="1"/>
  <c r="Q99" i="4" s="1"/>
  <c r="L99" i="4"/>
  <c r="I99" i="4"/>
  <c r="O142" i="4"/>
  <c r="P142" i="4" s="1"/>
  <c r="Q142" i="4" s="1"/>
  <c r="L142" i="4"/>
  <c r="I142" i="4"/>
  <c r="O164" i="4"/>
  <c r="P164" i="4" s="1"/>
  <c r="Q164" i="4" s="1"/>
  <c r="L164" i="4"/>
  <c r="I164" i="4"/>
  <c r="O175" i="4"/>
  <c r="P175" i="4" s="1"/>
  <c r="Q175" i="4" s="1"/>
  <c r="L175" i="4"/>
  <c r="I175" i="4"/>
  <c r="O104" i="4"/>
  <c r="P104" i="4" s="1"/>
  <c r="Q104" i="4" s="1"/>
  <c r="L104" i="4"/>
  <c r="I104" i="4"/>
  <c r="O91" i="4"/>
  <c r="P91" i="4" s="1"/>
  <c r="Q91" i="4" s="1"/>
  <c r="L91" i="4"/>
  <c r="I91" i="4"/>
  <c r="O107" i="4"/>
  <c r="P107" i="4" s="1"/>
  <c r="Q107" i="4" s="1"/>
  <c r="L107" i="4"/>
  <c r="I107" i="4"/>
  <c r="O118" i="4"/>
  <c r="P118" i="4" s="1"/>
  <c r="Q118" i="4" s="1"/>
  <c r="I118" i="4"/>
  <c r="O122" i="4"/>
  <c r="P122" i="4" s="1"/>
  <c r="Q122" i="4" s="1"/>
  <c r="I122" i="4"/>
  <c r="O121" i="4"/>
  <c r="P121" i="4" s="1"/>
  <c r="Q121" i="4" s="1"/>
  <c r="I121" i="4"/>
  <c r="O143" i="4"/>
  <c r="P143" i="4" s="1"/>
  <c r="Q143" i="4" s="1"/>
  <c r="I143" i="4"/>
  <c r="O96" i="4"/>
  <c r="P96" i="4" s="1"/>
  <c r="Q96" i="4" s="1"/>
  <c r="I96" i="4"/>
  <c r="O87" i="4"/>
  <c r="P87" i="4" s="1"/>
  <c r="Q87" i="4" s="1"/>
  <c r="I87" i="4"/>
  <c r="O170" i="4"/>
  <c r="P170" i="4" s="1"/>
  <c r="Q170" i="4" s="1"/>
  <c r="I170" i="4"/>
  <c r="O147" i="4"/>
  <c r="P147" i="4" s="1"/>
  <c r="Q147" i="4" s="1"/>
  <c r="I147" i="4"/>
  <c r="O139" i="4"/>
  <c r="P139" i="4" s="1"/>
  <c r="Q139" i="4" s="1"/>
  <c r="I139" i="4"/>
  <c r="O134" i="4"/>
  <c r="P134" i="4" s="1"/>
  <c r="Q134" i="4" s="1"/>
  <c r="I134" i="4"/>
  <c r="O153" i="4"/>
  <c r="P153" i="4" s="1"/>
  <c r="Q153" i="4" s="1"/>
  <c r="I153" i="4"/>
  <c r="O141" i="4"/>
  <c r="P141" i="4" s="1"/>
  <c r="Q141" i="4" s="1"/>
  <c r="L141" i="4"/>
  <c r="I141" i="4"/>
  <c r="O102" i="4"/>
  <c r="P102" i="4" s="1"/>
  <c r="Q102" i="4" s="1"/>
  <c r="L102" i="4"/>
  <c r="I102" i="4"/>
  <c r="O103" i="4"/>
  <c r="P103" i="4" s="1"/>
  <c r="Q103" i="4" s="1"/>
  <c r="L103" i="4"/>
  <c r="I103" i="4"/>
  <c r="O138" i="4"/>
  <c r="P138" i="4" s="1"/>
  <c r="Q138" i="4" s="1"/>
  <c r="I138" i="4"/>
  <c r="O151" i="4"/>
  <c r="P151" i="4" s="1"/>
  <c r="Q151" i="4" s="1"/>
  <c r="I151" i="4"/>
  <c r="O172" i="4"/>
  <c r="P172" i="4" s="1"/>
  <c r="Q172" i="4" s="1"/>
  <c r="L172" i="4"/>
  <c r="I172" i="4"/>
  <c r="O137" i="4"/>
  <c r="P137" i="4" s="1"/>
  <c r="Q137" i="4" s="1"/>
  <c r="I137" i="4"/>
  <c r="O169" i="4"/>
  <c r="P169" i="4" s="1"/>
  <c r="Q169" i="4" s="1"/>
  <c r="M169" i="4"/>
  <c r="L169" i="4"/>
  <c r="I169" i="4"/>
  <c r="O163" i="4"/>
  <c r="P163" i="4" s="1"/>
  <c r="Q163" i="4" s="1"/>
  <c r="M163" i="4"/>
  <c r="L163" i="4"/>
  <c r="I163" i="4"/>
  <c r="O97" i="4"/>
  <c r="P97" i="4" s="1"/>
  <c r="Q97" i="4" s="1"/>
  <c r="M97" i="4"/>
  <c r="L97" i="4"/>
  <c r="I97" i="4"/>
  <c r="O132" i="4"/>
  <c r="P132" i="4" s="1"/>
  <c r="Q132" i="4" s="1"/>
  <c r="M132" i="4"/>
  <c r="L132" i="4"/>
  <c r="I132" i="4"/>
  <c r="O149" i="4"/>
  <c r="P149" i="4" s="1"/>
  <c r="Q149" i="4" s="1"/>
  <c r="M149" i="4"/>
  <c r="L149" i="4"/>
  <c r="I149" i="4"/>
  <c r="O98" i="4"/>
  <c r="P98" i="4" s="1"/>
  <c r="Q98" i="4" s="1"/>
  <c r="M98" i="4"/>
  <c r="L98" i="4"/>
  <c r="I98" i="4"/>
  <c r="O166" i="4"/>
  <c r="P166" i="4" s="1"/>
  <c r="Q166" i="4" s="1"/>
  <c r="M166" i="4"/>
  <c r="L166" i="4"/>
  <c r="I166" i="4"/>
  <c r="O133" i="4"/>
  <c r="P133" i="4" s="1"/>
  <c r="Q133" i="4" s="1"/>
  <c r="M133" i="4"/>
  <c r="L133" i="4"/>
  <c r="I133" i="4"/>
  <c r="O167" i="4"/>
  <c r="P167" i="4" s="1"/>
  <c r="Q167" i="4" s="1"/>
  <c r="M167" i="4"/>
  <c r="L167" i="4"/>
  <c r="I167" i="4"/>
  <c r="O171" i="4"/>
  <c r="P171" i="4" s="1"/>
  <c r="Q171" i="4" s="1"/>
  <c r="M171" i="4"/>
  <c r="L171" i="4"/>
  <c r="I171" i="4"/>
  <c r="O94" i="4"/>
  <c r="P94" i="4" s="1"/>
  <c r="Q94" i="4" s="1"/>
  <c r="M94" i="4"/>
  <c r="L94" i="4"/>
  <c r="I94" i="4"/>
  <c r="O135" i="4"/>
  <c r="P135" i="4" s="1"/>
  <c r="Q135" i="4" s="1"/>
  <c r="M135" i="4"/>
  <c r="L135" i="4"/>
  <c r="I135" i="4"/>
  <c r="O158" i="4"/>
  <c r="P158" i="4" s="1"/>
  <c r="Q158" i="4" s="1"/>
  <c r="M158" i="4"/>
  <c r="L158" i="4"/>
  <c r="I158" i="4"/>
  <c r="O108" i="4"/>
  <c r="P108" i="4" s="1"/>
  <c r="Q108" i="4" s="1"/>
  <c r="M108" i="4"/>
  <c r="L108" i="4"/>
  <c r="I108" i="4"/>
  <c r="O161" i="4"/>
  <c r="P161" i="4" s="1"/>
  <c r="Q161" i="4" s="1"/>
  <c r="I161" i="4"/>
  <c r="O140" i="4"/>
  <c r="P140" i="4" s="1"/>
  <c r="Q140" i="4" s="1"/>
  <c r="M140" i="4"/>
  <c r="L140" i="4"/>
  <c r="I140" i="4"/>
  <c r="O120" i="4"/>
  <c r="P120" i="4" s="1"/>
  <c r="Q120" i="4" s="1"/>
  <c r="M120" i="4"/>
  <c r="L120" i="4"/>
  <c r="I120" i="4"/>
  <c r="O92" i="4"/>
  <c r="P92" i="4" s="1"/>
  <c r="Q92" i="4" s="1"/>
  <c r="M92" i="4"/>
  <c r="L92" i="4"/>
  <c r="I92" i="4"/>
  <c r="O123" i="4"/>
  <c r="P123" i="4" s="1"/>
  <c r="Q123" i="4" s="1"/>
  <c r="I123" i="4"/>
  <c r="G6" i="1"/>
  <c r="G4" i="18" l="1"/>
  <c r="G11" i="18"/>
</calcChain>
</file>

<file path=xl/sharedStrings.xml><?xml version="1.0" encoding="utf-8"?>
<sst xmlns="http://schemas.openxmlformats.org/spreadsheetml/2006/main" count="6135" uniqueCount="1540">
  <si>
    <t xml:space="preserve"> </t>
  </si>
  <si>
    <t>NAME</t>
  </si>
  <si>
    <t>CHURCH</t>
  </si>
  <si>
    <t>ADDRESS</t>
  </si>
  <si>
    <t>GENDER</t>
  </si>
  <si>
    <t>PHONE</t>
  </si>
  <si>
    <t>D.O.B</t>
  </si>
  <si>
    <t>AGE</t>
  </si>
  <si>
    <t>PARENT/GUARDIAN NAME</t>
  </si>
  <si>
    <t>DATE STARTED</t>
  </si>
  <si>
    <t>STATUS</t>
  </si>
  <si>
    <t>PROGRESS</t>
  </si>
  <si>
    <t>festus festus</t>
  </si>
  <si>
    <t>08123108093</t>
  </si>
  <si>
    <t>finished SSS</t>
  </si>
  <si>
    <t>MOS</t>
  </si>
  <si>
    <t>Rivers</t>
  </si>
  <si>
    <t>Male</t>
  </si>
  <si>
    <t>Amariara</t>
  </si>
  <si>
    <t>HOG</t>
  </si>
  <si>
    <t>Festus Festus</t>
  </si>
  <si>
    <t>Longhouse</t>
  </si>
  <si>
    <t>Female</t>
  </si>
  <si>
    <t>Delta</t>
  </si>
  <si>
    <t>Dawadakpoye Victor</t>
  </si>
  <si>
    <t>Winner Okechukwu</t>
  </si>
  <si>
    <t>Finima</t>
  </si>
  <si>
    <t>Imo</t>
  </si>
  <si>
    <t>09028610987</t>
  </si>
  <si>
    <t>Divine Josiah Onuoha</t>
  </si>
  <si>
    <t>Esther Ikechukwu</t>
  </si>
  <si>
    <t>Deeper Life</t>
  </si>
  <si>
    <t>09015670566</t>
  </si>
  <si>
    <t>Mr Ikechukwu</t>
  </si>
  <si>
    <t>Priye Christabel</t>
  </si>
  <si>
    <t>Nil</t>
  </si>
  <si>
    <t>09064398258</t>
  </si>
  <si>
    <t>JSS</t>
  </si>
  <si>
    <t>SSS</t>
  </si>
  <si>
    <t>Corel Draw/MOS</t>
  </si>
  <si>
    <t>Barina Ibim</t>
  </si>
  <si>
    <t>COLLECTED CERT</t>
  </si>
  <si>
    <t>Praise TamunoDepriye .D</t>
  </si>
  <si>
    <t>Dawadakpoye Fejiro .V</t>
  </si>
  <si>
    <t>G.R.A</t>
  </si>
  <si>
    <t>08131045115</t>
  </si>
  <si>
    <t>TamunoaDepriye Precious</t>
  </si>
  <si>
    <t>William Joel</t>
  </si>
  <si>
    <t>Nassarawa</t>
  </si>
  <si>
    <t>STATE</t>
  </si>
  <si>
    <t>Basic 5</t>
  </si>
  <si>
    <t>Dauda Joel</t>
  </si>
  <si>
    <t>Rejoice samuel</t>
  </si>
  <si>
    <t>Ekiti</t>
  </si>
  <si>
    <t>08037140105</t>
  </si>
  <si>
    <t>08036228180</t>
  </si>
  <si>
    <t>Larry Samuel</t>
  </si>
  <si>
    <t>Favour Aniedi .S</t>
  </si>
  <si>
    <t>Akwa Ibom</t>
  </si>
  <si>
    <t>08039331023</t>
  </si>
  <si>
    <t>Aniedi Blessing</t>
  </si>
  <si>
    <t>Victor Akubue</t>
  </si>
  <si>
    <t>08033782598</t>
  </si>
  <si>
    <t>Justina</t>
  </si>
  <si>
    <t>Sampson Nwogu</t>
  </si>
  <si>
    <t>09056158653</t>
  </si>
  <si>
    <t>Hope Okey</t>
  </si>
  <si>
    <t>Prince Dennis .N</t>
  </si>
  <si>
    <t>08033062112</t>
  </si>
  <si>
    <t>Dennis Needom</t>
  </si>
  <si>
    <t>Full Package</t>
  </si>
  <si>
    <t>Green Golden</t>
  </si>
  <si>
    <t>COP</t>
  </si>
  <si>
    <t>Bonny</t>
  </si>
  <si>
    <t>08057636046</t>
  </si>
  <si>
    <t>Null</t>
  </si>
  <si>
    <t>Bello Yinka</t>
  </si>
  <si>
    <t>AOG</t>
  </si>
  <si>
    <t>Osun</t>
  </si>
  <si>
    <t>08084274317</t>
  </si>
  <si>
    <t>Mr. Bello</t>
  </si>
  <si>
    <t>Goodness Ekweka .C</t>
  </si>
  <si>
    <t>07037597065</t>
  </si>
  <si>
    <t>CLASS(when joined)</t>
  </si>
  <si>
    <t>Ekeweka Christian</t>
  </si>
  <si>
    <t>Tumini Tamunosa .B</t>
  </si>
  <si>
    <t>08037939342</t>
  </si>
  <si>
    <t>Tamunosa Ibibam .B</t>
  </si>
  <si>
    <t>Chigozie Henry .O</t>
  </si>
  <si>
    <t>Abia State</t>
  </si>
  <si>
    <t>07060539614</t>
  </si>
  <si>
    <t>Anthony Onyedi</t>
  </si>
  <si>
    <t>Richard Ikechukwu</t>
  </si>
  <si>
    <t>08147983994</t>
  </si>
  <si>
    <t>Mr. &amp; Mrs. Moses</t>
  </si>
  <si>
    <t>Isiah Esther .G</t>
  </si>
  <si>
    <t>Access Fire</t>
  </si>
  <si>
    <t>09068785585</t>
  </si>
  <si>
    <t>Mrs. Rechael Daniel</t>
  </si>
  <si>
    <t>Hezekiah Handy .D</t>
  </si>
  <si>
    <t>09070635813</t>
  </si>
  <si>
    <t>Mrs. Handy Abigail</t>
  </si>
  <si>
    <t>Goodness Chirsitopher .C</t>
  </si>
  <si>
    <t>07038347264</t>
  </si>
  <si>
    <t>Nwachukwu David</t>
  </si>
  <si>
    <t>09080909428</t>
  </si>
  <si>
    <t>Mr. Julius Nwachukwu</t>
  </si>
  <si>
    <t>Success Needam</t>
  </si>
  <si>
    <t>08024317926</t>
  </si>
  <si>
    <t>Mr. Needam</t>
  </si>
  <si>
    <t>Richard Gideon</t>
  </si>
  <si>
    <t>07033595527</t>
  </si>
  <si>
    <t>Mr. &amp; Mrs. Richard</t>
  </si>
  <si>
    <t>Gowon Gideon</t>
  </si>
  <si>
    <t>Edo</t>
  </si>
  <si>
    <t>08101516002</t>
  </si>
  <si>
    <t>Mr. Gideon Adams</t>
  </si>
  <si>
    <t>Sunday Samuel</t>
  </si>
  <si>
    <t>08075875977</t>
  </si>
  <si>
    <t>Mr. &amp; Mrs. Okafor</t>
  </si>
  <si>
    <t>Olawale Sharon .O</t>
  </si>
  <si>
    <t>Ondo</t>
  </si>
  <si>
    <t>08107019932</t>
  </si>
  <si>
    <t>Patience Okwo</t>
  </si>
  <si>
    <t>Ugochukwu Amarachi</t>
  </si>
  <si>
    <t>CAC</t>
  </si>
  <si>
    <t>09037310108</t>
  </si>
  <si>
    <t>Dennis Ugochukwu</t>
  </si>
  <si>
    <t>Ibifubara Ibinyeagha</t>
  </si>
  <si>
    <t>09037373869</t>
  </si>
  <si>
    <t>Maureen Ibifubara .T</t>
  </si>
  <si>
    <t>Lucky Clement</t>
  </si>
  <si>
    <t>08036672579</t>
  </si>
  <si>
    <t>Mr. Patience Lucky</t>
  </si>
  <si>
    <t>Destiny Etete .A</t>
  </si>
  <si>
    <t>08121032483</t>
  </si>
  <si>
    <t>Mr. Andrew Etete</t>
  </si>
  <si>
    <t>Christiana Udofie .E</t>
  </si>
  <si>
    <t>08036806060</t>
  </si>
  <si>
    <t>Etin .N</t>
  </si>
  <si>
    <t>God'swill Paul .C</t>
  </si>
  <si>
    <t>08052333378</t>
  </si>
  <si>
    <t>Mr. Uzoma Chidi</t>
  </si>
  <si>
    <t>Justice Odudu</t>
  </si>
  <si>
    <t>08135800673</t>
  </si>
  <si>
    <t>Mr. Odudu Inemsit</t>
  </si>
  <si>
    <t>Blessing Anung .A</t>
  </si>
  <si>
    <t>Acrra</t>
  </si>
  <si>
    <t>08084363420</t>
  </si>
  <si>
    <t>Mr. &amp; Mrs. Anung</t>
  </si>
  <si>
    <t>Gowon Thankgod .E</t>
  </si>
  <si>
    <t>Mr. Adam Gowon</t>
  </si>
  <si>
    <t>Etederhi Ekeme</t>
  </si>
  <si>
    <t>08052110972</t>
  </si>
  <si>
    <t>Graduate</t>
  </si>
  <si>
    <t>Mr. Samuel Friday</t>
  </si>
  <si>
    <t>Princewill Jubilee</t>
  </si>
  <si>
    <t>08055532481</t>
  </si>
  <si>
    <t>Duru Princewill</t>
  </si>
  <si>
    <t>Anselem Hart .S</t>
  </si>
  <si>
    <t>08065966031</t>
  </si>
  <si>
    <t>Mr.&amp;Mrs. Sunday .E Hart</t>
  </si>
  <si>
    <t>Chiamaka Johnson</t>
  </si>
  <si>
    <t>08062044174</t>
  </si>
  <si>
    <t>Mr. Johnson</t>
  </si>
  <si>
    <t>Sotonye Brown .T</t>
  </si>
  <si>
    <t>FOL</t>
  </si>
  <si>
    <t>Agalanga</t>
  </si>
  <si>
    <t>08132691352</t>
  </si>
  <si>
    <t>Mr. Sotonye Brown</t>
  </si>
  <si>
    <t>Joel Momday</t>
  </si>
  <si>
    <t>07032910563</t>
  </si>
  <si>
    <t>Monday Oriazowan</t>
  </si>
  <si>
    <t>Tobin Iwo .M</t>
  </si>
  <si>
    <t>08164106344</t>
  </si>
  <si>
    <t>Boma Iwo .T</t>
  </si>
  <si>
    <t>Emeka Princerich .O</t>
  </si>
  <si>
    <t>08162448953</t>
  </si>
  <si>
    <t>Mr. Emeka</t>
  </si>
  <si>
    <t>Chukwuebuka Chibueze .G</t>
  </si>
  <si>
    <t>07034465113</t>
  </si>
  <si>
    <t>Chizoba Unaeze</t>
  </si>
  <si>
    <t>Glory Nengi .T</t>
  </si>
  <si>
    <t>09033921138</t>
  </si>
  <si>
    <t>Mary Nengi</t>
  </si>
  <si>
    <t>Victoria Victor .E</t>
  </si>
  <si>
    <t>08167026423</t>
  </si>
  <si>
    <t>Victor Essien</t>
  </si>
  <si>
    <t>Ihie Light .T</t>
  </si>
  <si>
    <t>08033110702</t>
  </si>
  <si>
    <t>Dikatu Tella</t>
  </si>
  <si>
    <t>Garba Omega</t>
  </si>
  <si>
    <t>Borno</t>
  </si>
  <si>
    <t>08023141785</t>
  </si>
  <si>
    <t>Afiniki Anthony</t>
  </si>
  <si>
    <t>Anthony Ogie</t>
  </si>
  <si>
    <t>09078858092</t>
  </si>
  <si>
    <t>Mr. Anthony</t>
  </si>
  <si>
    <t>Ewuzie Chidera</t>
  </si>
  <si>
    <t>08145283867</t>
  </si>
  <si>
    <t>Mr. Emmanuel Ewuzie</t>
  </si>
  <si>
    <t>Maxwell Esther</t>
  </si>
  <si>
    <t>07015729758</t>
  </si>
  <si>
    <t>Maxwell Udoh</t>
  </si>
  <si>
    <t>Ibrahim Gabriel</t>
  </si>
  <si>
    <t>07056706444</t>
  </si>
  <si>
    <t>Dawadakpoye Philip .V</t>
  </si>
  <si>
    <t>08062707092</t>
  </si>
  <si>
    <t>Mr. Dawawakpoye</t>
  </si>
  <si>
    <t>Confidence Charles</t>
  </si>
  <si>
    <t>07068285708</t>
  </si>
  <si>
    <t>Mr. Charles</t>
  </si>
  <si>
    <t>Chima Confidence</t>
  </si>
  <si>
    <t>08140351778</t>
  </si>
  <si>
    <t>Chima Harrison</t>
  </si>
  <si>
    <t>Ibifubara Godgift</t>
  </si>
  <si>
    <t>Foundation</t>
  </si>
  <si>
    <t>08161219642</t>
  </si>
  <si>
    <t>Ibifubara Tobin</t>
  </si>
  <si>
    <t>Newlife Nkwor</t>
  </si>
  <si>
    <t>08164662860</t>
  </si>
  <si>
    <t>Chrisrian Nkwor</t>
  </si>
  <si>
    <t>Christopher Faith  .C</t>
  </si>
  <si>
    <t>Mrs. Victoria .C Brown</t>
  </si>
  <si>
    <t>Akpa .O Joshua</t>
  </si>
  <si>
    <t>Cross River</t>
  </si>
  <si>
    <t>08036700211</t>
  </si>
  <si>
    <t>Mr. Akpa Mike</t>
  </si>
  <si>
    <t>Favour Chini</t>
  </si>
  <si>
    <t>08078408572</t>
  </si>
  <si>
    <t>Uloma Godswill</t>
  </si>
  <si>
    <t>Clement Glory</t>
  </si>
  <si>
    <t>Benue</t>
  </si>
  <si>
    <t>08068662231</t>
  </si>
  <si>
    <t>Sunday John</t>
  </si>
  <si>
    <t>ongoing</t>
  </si>
  <si>
    <t>MONTH</t>
  </si>
  <si>
    <t>YEAR</t>
  </si>
  <si>
    <t>Grand Total</t>
  </si>
  <si>
    <t>Count of NAME</t>
  </si>
  <si>
    <t>Count of STATUS</t>
  </si>
  <si>
    <t>Completed</t>
  </si>
  <si>
    <t>Graduated</t>
  </si>
  <si>
    <t>Not Completed</t>
  </si>
  <si>
    <t>Not Graduated</t>
  </si>
  <si>
    <t>Still Learning</t>
  </si>
  <si>
    <t>Package</t>
  </si>
  <si>
    <t>Progress</t>
  </si>
  <si>
    <t>Count of PROGRESS</t>
  </si>
  <si>
    <t>Students by Church</t>
  </si>
  <si>
    <t>Status</t>
  </si>
  <si>
    <t>No.</t>
  </si>
  <si>
    <t>Church</t>
  </si>
  <si>
    <t>Others</t>
  </si>
  <si>
    <t>%</t>
  </si>
  <si>
    <t>Status Bar</t>
  </si>
  <si>
    <t>Total Graduated</t>
  </si>
  <si>
    <t>Total Not Completed</t>
  </si>
  <si>
    <t>Fully Completed</t>
  </si>
  <si>
    <t>word/excel/powerpoint</t>
  </si>
  <si>
    <t>Total Not Graduated</t>
  </si>
  <si>
    <t>Total Still learning</t>
  </si>
  <si>
    <t xml:space="preserve">
</t>
  </si>
  <si>
    <t>eruegbw werbuwei</t>
  </si>
  <si>
    <t>09026355353</t>
  </si>
  <si>
    <t>SSS1</t>
  </si>
  <si>
    <t>Prince Unwana</t>
  </si>
  <si>
    <t>Akwa-Ibom</t>
  </si>
  <si>
    <t>09016696724</t>
  </si>
  <si>
    <t>Mr. Uwana Essien</t>
  </si>
  <si>
    <t xml:space="preserve">Imoh Sam </t>
  </si>
  <si>
    <t>08029806097</t>
  </si>
  <si>
    <t>Basic 4</t>
  </si>
  <si>
    <t>Imoh Sam Udoh</t>
  </si>
  <si>
    <t>Chinasa Alloysus</t>
  </si>
  <si>
    <t xml:space="preserve">Zion City </t>
  </si>
  <si>
    <t>08136811329</t>
  </si>
  <si>
    <t>Eunince Ebe</t>
  </si>
  <si>
    <t>Akuwudike Great O</t>
  </si>
  <si>
    <t xml:space="preserve">Imo </t>
  </si>
  <si>
    <t>08043446645</t>
  </si>
  <si>
    <t>Mr Paulinius Akuwudike</t>
  </si>
  <si>
    <t xml:space="preserve">Lifted D Brown </t>
  </si>
  <si>
    <t xml:space="preserve">Finima </t>
  </si>
  <si>
    <t>Rivers state</t>
  </si>
  <si>
    <t>09012695051</t>
  </si>
  <si>
    <t xml:space="preserve">Mr Davidson Brown </t>
  </si>
  <si>
    <t xml:space="preserve">Onyeji Michael C </t>
  </si>
  <si>
    <t>Abia</t>
  </si>
  <si>
    <t>08039476310</t>
  </si>
  <si>
    <t xml:space="preserve">Onyeji Anthony </t>
  </si>
  <si>
    <t>Adeyemi Johnson O</t>
  </si>
  <si>
    <t>Lagos</t>
  </si>
  <si>
    <t>08038327993</t>
  </si>
  <si>
    <t xml:space="preserve">Mr Adeyemi </t>
  </si>
  <si>
    <t>Ejagboma Gloria V</t>
  </si>
  <si>
    <t>08163556544</t>
  </si>
  <si>
    <t xml:space="preserve">Mr Ejagboma </t>
  </si>
  <si>
    <t xml:space="preserve">Solomon Joy </t>
  </si>
  <si>
    <t>08081217140</t>
  </si>
  <si>
    <t>Justina Sam</t>
  </si>
  <si>
    <t>Faith Gift Z</t>
  </si>
  <si>
    <t>09065277963</t>
  </si>
  <si>
    <t xml:space="preserve">Mrs Blessing Johanusun </t>
  </si>
  <si>
    <t xml:space="preserve">Gbarabe Favour </t>
  </si>
  <si>
    <t>08064528898</t>
  </si>
  <si>
    <t>Kenneth Gokana</t>
  </si>
  <si>
    <t xml:space="preserve">Akuwudike Goodnews  </t>
  </si>
  <si>
    <t>08104346645</t>
  </si>
  <si>
    <t xml:space="preserve">Ikechukwu Onyebuchi </t>
  </si>
  <si>
    <t>08145867185</t>
  </si>
  <si>
    <t>Ifeanyi E Unaeze</t>
  </si>
  <si>
    <t>09022939664</t>
  </si>
  <si>
    <t xml:space="preserve">Mr Gilbert Unaeze </t>
  </si>
  <si>
    <t>Daniel Tonye B</t>
  </si>
  <si>
    <t>07015578142</t>
  </si>
  <si>
    <t xml:space="preserve">Ibifuro N Brown </t>
  </si>
  <si>
    <t xml:space="preserve">Etim Joy </t>
  </si>
  <si>
    <t>08167667576</t>
  </si>
  <si>
    <t>Friday Etim Udoh</t>
  </si>
  <si>
    <t>Princewill Badridura S</t>
  </si>
  <si>
    <t>09073037624</t>
  </si>
  <si>
    <t>Baridura Godwin Emmanuel</t>
  </si>
  <si>
    <t xml:space="preserve">Barida Henry </t>
  </si>
  <si>
    <t>08181838866</t>
  </si>
  <si>
    <t xml:space="preserve">Mr Henry Kagbo </t>
  </si>
  <si>
    <t xml:space="preserve">Kolawole Success </t>
  </si>
  <si>
    <t xml:space="preserve">Ondo </t>
  </si>
  <si>
    <t>07051455891</t>
  </si>
  <si>
    <t xml:space="preserve">Mr kolawole </t>
  </si>
  <si>
    <t xml:space="preserve">Racheal Iseoluwa E </t>
  </si>
  <si>
    <t xml:space="preserve">Basic 5 </t>
  </si>
  <si>
    <t xml:space="preserve">Okey iseoluwa </t>
  </si>
  <si>
    <t xml:space="preserve">Magdalene Akpan E </t>
  </si>
  <si>
    <t>08081231288</t>
  </si>
  <si>
    <t xml:space="preserve">Felisha Akpan </t>
  </si>
  <si>
    <t xml:space="preserve">Mary Deele </t>
  </si>
  <si>
    <t>08065528350</t>
  </si>
  <si>
    <t>Amos Deele</t>
  </si>
  <si>
    <t xml:space="preserve">Victory Nwachi C </t>
  </si>
  <si>
    <t xml:space="preserve">Ebonyi </t>
  </si>
  <si>
    <t>08066636231</t>
  </si>
  <si>
    <t xml:space="preserve">Mr George Nwanchi </t>
  </si>
  <si>
    <t xml:space="preserve">Joshua O Brown </t>
  </si>
  <si>
    <t>07083107742</t>
  </si>
  <si>
    <t xml:space="preserve">Vivian B Brown </t>
  </si>
  <si>
    <t xml:space="preserve">Zipporah Gowon </t>
  </si>
  <si>
    <t xml:space="preserve">Edo State </t>
  </si>
  <si>
    <t>09011182149</t>
  </si>
  <si>
    <t>Adams Gowon</t>
  </si>
  <si>
    <t xml:space="preserve">Tony Kelvin </t>
  </si>
  <si>
    <t>08116711094</t>
  </si>
  <si>
    <t xml:space="preserve">Tony Oye </t>
  </si>
  <si>
    <t xml:space="preserve">David Akpoye V </t>
  </si>
  <si>
    <t>07050347269</t>
  </si>
  <si>
    <t xml:space="preserve">Victor Akpoye </t>
  </si>
  <si>
    <t xml:space="preserve">Gideon Lininus </t>
  </si>
  <si>
    <t>08158589759</t>
  </si>
  <si>
    <t>Gideon Ibrahim</t>
  </si>
  <si>
    <t>Ekweka Goodness C</t>
  </si>
  <si>
    <t>08021327270</t>
  </si>
  <si>
    <t xml:space="preserve">Ekene Christian </t>
  </si>
  <si>
    <t xml:space="preserve">Towomini Abarasi B </t>
  </si>
  <si>
    <t>08089445442</t>
  </si>
  <si>
    <t>Abarasi Mark B</t>
  </si>
  <si>
    <t xml:space="preserve">Elizabeth Menendasol </t>
  </si>
  <si>
    <t>08103434065</t>
  </si>
  <si>
    <t xml:space="preserve">Collins Lediba </t>
  </si>
  <si>
    <t xml:space="preserve">Brown Daniel </t>
  </si>
  <si>
    <t>07089133384</t>
  </si>
  <si>
    <t xml:space="preserve">Vivian Benjamin </t>
  </si>
  <si>
    <t xml:space="preserve">Emmanuel Ekeh </t>
  </si>
  <si>
    <t>08106700187</t>
  </si>
  <si>
    <t xml:space="preserve">Uche Ekeh </t>
  </si>
  <si>
    <t xml:space="preserve">Nasiba Victor </t>
  </si>
  <si>
    <t>08073292785</t>
  </si>
  <si>
    <t xml:space="preserve">Mary Ruel </t>
  </si>
  <si>
    <t xml:space="preserve">Cherish Aniekan </t>
  </si>
  <si>
    <t>07066894750</t>
  </si>
  <si>
    <t>Mr  Aniekan</t>
  </si>
  <si>
    <t xml:space="preserve">Emeka Queen </t>
  </si>
  <si>
    <t>08101784921</t>
  </si>
  <si>
    <t xml:space="preserve">Emeka Hurbert </t>
  </si>
  <si>
    <t xml:space="preserve">Shedrack Yesu C </t>
  </si>
  <si>
    <t>08169222008</t>
  </si>
  <si>
    <t xml:space="preserve">Success G Brown </t>
  </si>
  <si>
    <t xml:space="preserve">Faith Geoffery S </t>
  </si>
  <si>
    <t>08140635300</t>
  </si>
  <si>
    <t xml:space="preserve">Mr Simeon Geoffery </t>
  </si>
  <si>
    <t>Saviour Wilson</t>
  </si>
  <si>
    <t>Bayelsa</t>
  </si>
  <si>
    <t>08167277652</t>
  </si>
  <si>
    <t xml:space="preserve">Mr wilson </t>
  </si>
  <si>
    <t>Simeon Amieofori</t>
  </si>
  <si>
    <t>08029145085</t>
  </si>
  <si>
    <t>Mr Amieofori</t>
  </si>
  <si>
    <t>Nzaga Favour</t>
  </si>
  <si>
    <t>08064280555</t>
  </si>
  <si>
    <t>Nzaga Antony</t>
  </si>
  <si>
    <t xml:space="preserve">David Gospel </t>
  </si>
  <si>
    <t>08145926781</t>
  </si>
  <si>
    <t xml:space="preserve">Nwankwo David </t>
  </si>
  <si>
    <t xml:space="preserve">Victor Nnah </t>
  </si>
  <si>
    <t>08033367548</t>
  </si>
  <si>
    <t>Mr Nnah</t>
  </si>
  <si>
    <t xml:space="preserve">Brown Tumini </t>
  </si>
  <si>
    <t>08189120090</t>
  </si>
  <si>
    <t xml:space="preserve">Blessing A Brown </t>
  </si>
  <si>
    <t xml:space="preserve">Godswill Onyemaechi </t>
  </si>
  <si>
    <t>08033122972</t>
  </si>
  <si>
    <t xml:space="preserve">Mr Onyemaechi </t>
  </si>
  <si>
    <t xml:space="preserve">Favour Henry Barida </t>
  </si>
  <si>
    <t xml:space="preserve">Mr henry Barida </t>
  </si>
  <si>
    <t xml:space="preserve">Imoh Sam Convenat </t>
  </si>
  <si>
    <t xml:space="preserve">Mr Imoh Udoh </t>
  </si>
  <si>
    <t>Prince Unwana E</t>
  </si>
  <si>
    <t xml:space="preserve">Mr Uwana </t>
  </si>
  <si>
    <t xml:space="preserve">Samuel Grace </t>
  </si>
  <si>
    <t>09038180067</t>
  </si>
  <si>
    <t xml:space="preserve">Micheal Fliet </t>
  </si>
  <si>
    <t xml:space="preserve">Esther Dickson B </t>
  </si>
  <si>
    <t>08085577054</t>
  </si>
  <si>
    <t>Charity Dickson</t>
  </si>
  <si>
    <t xml:space="preserve">Imoh Ime John </t>
  </si>
  <si>
    <t xml:space="preserve">Blessing Ime Imoh </t>
  </si>
  <si>
    <t>Akpan Favour J</t>
  </si>
  <si>
    <t>07057059448</t>
  </si>
  <si>
    <t>Jackson Akpan J</t>
  </si>
  <si>
    <t xml:space="preserve">Edwin Idunigha </t>
  </si>
  <si>
    <t>07056233060</t>
  </si>
  <si>
    <t>Mr Lambert</t>
  </si>
  <si>
    <t xml:space="preserve">Ihueze Nmesoma </t>
  </si>
  <si>
    <t>08169079021</t>
  </si>
  <si>
    <t xml:space="preserve">Blessing Brown </t>
  </si>
  <si>
    <t xml:space="preserve">Kinaka Rejoice </t>
  </si>
  <si>
    <t>09028375725</t>
  </si>
  <si>
    <t xml:space="preserve">Rose Kinaka </t>
  </si>
  <si>
    <t xml:space="preserve">Ezeikel Peter </t>
  </si>
  <si>
    <t>Roundabout</t>
  </si>
  <si>
    <t>Oyo</t>
  </si>
  <si>
    <t>09025384527</t>
  </si>
  <si>
    <t xml:space="preserve">Ezeikel Ola </t>
  </si>
  <si>
    <t xml:space="preserve">Edward Jumbo </t>
  </si>
  <si>
    <t xml:space="preserve">Mr Lambert </t>
  </si>
  <si>
    <t xml:space="preserve">Heavenly Assam Akpan </t>
  </si>
  <si>
    <t>08014729321</t>
  </si>
  <si>
    <t xml:space="preserve">Assam Akpan </t>
  </si>
  <si>
    <t xml:space="preserve">Divine Mark Brown </t>
  </si>
  <si>
    <t xml:space="preserve">Mr Daniel Brown </t>
  </si>
  <si>
    <t xml:space="preserve">Igho Omeyoma </t>
  </si>
  <si>
    <t>07056658451</t>
  </si>
  <si>
    <t>Mr Igho Akakabota</t>
  </si>
  <si>
    <t>Dickson Randy M</t>
  </si>
  <si>
    <t>09015060741</t>
  </si>
  <si>
    <t xml:space="preserve">Lydia Brown </t>
  </si>
  <si>
    <t>Enamiroro Favour O</t>
  </si>
  <si>
    <t>07033990209</t>
  </si>
  <si>
    <t xml:space="preserve">Mr Enamiroro </t>
  </si>
  <si>
    <t xml:space="preserve">Friday Saviour </t>
  </si>
  <si>
    <t>Wisdom Deele H</t>
  </si>
  <si>
    <t xml:space="preserve">Samuel Faith </t>
  </si>
  <si>
    <t>07032422737</t>
  </si>
  <si>
    <t xml:space="preserve">Mr Gibson </t>
  </si>
  <si>
    <t>Kingsley Gogo</t>
  </si>
  <si>
    <t xml:space="preserve">Agalaga </t>
  </si>
  <si>
    <t>07031459527</t>
  </si>
  <si>
    <t xml:space="preserve">Gogo Wasson </t>
  </si>
  <si>
    <t xml:space="preserve">Goodluck Samuel E </t>
  </si>
  <si>
    <t>08164624588</t>
  </si>
  <si>
    <t xml:space="preserve">Samuel Etim Willie </t>
  </si>
  <si>
    <t xml:space="preserve">Justic Thompson </t>
  </si>
  <si>
    <t>08091048738</t>
  </si>
  <si>
    <t xml:space="preserve">Effiong Thompson </t>
  </si>
  <si>
    <t>Jesubamirin Adepoju P</t>
  </si>
  <si>
    <t>RA NLNG</t>
  </si>
  <si>
    <t xml:space="preserve">Kwara </t>
  </si>
  <si>
    <t>08187332586</t>
  </si>
  <si>
    <t xml:space="preserve">Mr Moses Adepoju </t>
  </si>
  <si>
    <t xml:space="preserve">Brown Joy </t>
  </si>
  <si>
    <t>08141547264</t>
  </si>
  <si>
    <t xml:space="preserve">Mr Morris Brown </t>
  </si>
  <si>
    <t xml:space="preserve">Martins Kehinde </t>
  </si>
  <si>
    <t>Kadada RD</t>
  </si>
  <si>
    <t xml:space="preserve">Ogun </t>
  </si>
  <si>
    <t>08052777215</t>
  </si>
  <si>
    <t xml:space="preserve">Mr Temmy Martins </t>
  </si>
  <si>
    <t xml:space="preserve">Richard Divine </t>
  </si>
  <si>
    <t>08038755705</t>
  </si>
  <si>
    <t xml:space="preserve">Mr Richard </t>
  </si>
  <si>
    <t xml:space="preserve">Anietie Ability </t>
  </si>
  <si>
    <t>07066479555</t>
  </si>
  <si>
    <t xml:space="preserve">Charity Clement </t>
  </si>
  <si>
    <t>Lucky Bright</t>
  </si>
  <si>
    <t>09020168833</t>
  </si>
  <si>
    <t xml:space="preserve">Joy Lucky </t>
  </si>
  <si>
    <t xml:space="preserve">Solomon Blessing </t>
  </si>
  <si>
    <t>Mr solomon</t>
  </si>
  <si>
    <t xml:space="preserve">Jumbo Victoria </t>
  </si>
  <si>
    <t>09071379329</t>
  </si>
  <si>
    <t xml:space="preserve">Opubo Jumbo </t>
  </si>
  <si>
    <t xml:space="preserve">Linus Paulina </t>
  </si>
  <si>
    <t>09036388244</t>
  </si>
  <si>
    <t xml:space="preserve">Mrs laurence Patience </t>
  </si>
  <si>
    <t xml:space="preserve">Azunnaga Chioma P </t>
  </si>
  <si>
    <t>07087173065</t>
  </si>
  <si>
    <t xml:space="preserve">Azunnaga Augustine </t>
  </si>
  <si>
    <t xml:space="preserve">Brown Felicia </t>
  </si>
  <si>
    <t>Zone 2</t>
  </si>
  <si>
    <t xml:space="preserve">Mrs Mary Watson Brown </t>
  </si>
  <si>
    <t xml:space="preserve">Brown Kingsley </t>
  </si>
  <si>
    <t>08126431875</t>
  </si>
  <si>
    <t xml:space="preserve">Brown Gongo </t>
  </si>
  <si>
    <t xml:space="preserve">Brown David </t>
  </si>
  <si>
    <t>09066354641</t>
  </si>
  <si>
    <t xml:space="preserve">Brown Mercy </t>
  </si>
  <si>
    <t xml:space="preserve">Agobe Godwin </t>
  </si>
  <si>
    <t>07068602540</t>
  </si>
  <si>
    <t xml:space="preserve">Esther Agobe </t>
  </si>
  <si>
    <t xml:space="preserve">Sunday Sophia </t>
  </si>
  <si>
    <t>08068882587</t>
  </si>
  <si>
    <t>Mr Sunday Nnah</t>
  </si>
  <si>
    <t xml:space="preserve">Wilson Emmanuel </t>
  </si>
  <si>
    <t>09024808751</t>
  </si>
  <si>
    <t>Mr wilson Ondu</t>
  </si>
  <si>
    <t xml:space="preserve">Iyire </t>
  </si>
  <si>
    <t>08104289352</t>
  </si>
  <si>
    <t xml:space="preserve">Isaac Daniel Iyire </t>
  </si>
  <si>
    <t xml:space="preserve">Sunday Samuel </t>
  </si>
  <si>
    <t>08075871977</t>
  </si>
  <si>
    <t xml:space="preserve">Mr Sunday Okafor </t>
  </si>
  <si>
    <t xml:space="preserve">Victor Kingsley </t>
  </si>
  <si>
    <t>08074761500</t>
  </si>
  <si>
    <t>Mr Victor</t>
  </si>
  <si>
    <t xml:space="preserve">Augustine Praise </t>
  </si>
  <si>
    <t>07032117530</t>
  </si>
  <si>
    <t>Mr Augustine</t>
  </si>
  <si>
    <t xml:space="preserve">Sunday Success </t>
  </si>
  <si>
    <t>Hansel Borninghton T</t>
  </si>
  <si>
    <t>08036727130</t>
  </si>
  <si>
    <t xml:space="preserve">Petula Orumbie </t>
  </si>
  <si>
    <t xml:space="preserve">Nnamnso Christiana </t>
  </si>
  <si>
    <t>09074396572</t>
  </si>
  <si>
    <t xml:space="preserve">Mrs Mercy Nnamso </t>
  </si>
  <si>
    <t xml:space="preserve">Abie John Lucky </t>
  </si>
  <si>
    <t>08106525379</t>
  </si>
  <si>
    <t>Mr Ibubelem Abie John</t>
  </si>
  <si>
    <t xml:space="preserve">Otto James Godstime </t>
  </si>
  <si>
    <t>08163807752</t>
  </si>
  <si>
    <t xml:space="preserve">Mr Otto Odiwe </t>
  </si>
  <si>
    <t xml:space="preserve">Victoria Ekere Matthew </t>
  </si>
  <si>
    <t>07081258771</t>
  </si>
  <si>
    <t xml:space="preserve">Mr Ekere Matthew </t>
  </si>
  <si>
    <t xml:space="preserve">Bernard Harmony </t>
  </si>
  <si>
    <t>08113493238</t>
  </si>
  <si>
    <t xml:space="preserve">Favour Bernard </t>
  </si>
  <si>
    <t xml:space="preserve">James Joseph </t>
  </si>
  <si>
    <t>08125527774</t>
  </si>
  <si>
    <t>James Abeagbu</t>
  </si>
  <si>
    <t>Destiney Chidi P</t>
  </si>
  <si>
    <t xml:space="preserve">Mr Uzoma Chidi </t>
  </si>
  <si>
    <t xml:space="preserve">Jennifer Hart </t>
  </si>
  <si>
    <t>07067886257</t>
  </si>
  <si>
    <t xml:space="preserve">Esther Sunny Alison </t>
  </si>
  <si>
    <t xml:space="preserve">Favour Aarabari Kelly </t>
  </si>
  <si>
    <t>09083674022</t>
  </si>
  <si>
    <t xml:space="preserve">Aarabari Kelly </t>
  </si>
  <si>
    <t xml:space="preserve">Eteyenikang Eric </t>
  </si>
  <si>
    <t>08167127116</t>
  </si>
  <si>
    <t xml:space="preserve">Obodo Favour </t>
  </si>
  <si>
    <t>Olarenwaju Funke O</t>
  </si>
  <si>
    <t>08036673785</t>
  </si>
  <si>
    <t xml:space="preserve">Mrs Funmi Davies </t>
  </si>
  <si>
    <t xml:space="preserve">Etete Destiny A </t>
  </si>
  <si>
    <t>08039331896</t>
  </si>
  <si>
    <t>Etete Andrew</t>
  </si>
  <si>
    <t>Akin Aseyori</t>
  </si>
  <si>
    <t>08037350378</t>
  </si>
  <si>
    <t xml:space="preserve">Pst Mrs Akin Billy </t>
  </si>
  <si>
    <t>Alice Joshua E</t>
  </si>
  <si>
    <t>08030494760</t>
  </si>
  <si>
    <t xml:space="preserve">Kenneth Arimeari </t>
  </si>
  <si>
    <t xml:space="preserve">Brown Rose Otoko </t>
  </si>
  <si>
    <t xml:space="preserve">Amarira </t>
  </si>
  <si>
    <t>08085858054</t>
  </si>
  <si>
    <t xml:space="preserve">Pst Otoko Brown </t>
  </si>
  <si>
    <t>Judith Nwaizu Ada</t>
  </si>
  <si>
    <t>08135396053</t>
  </si>
  <si>
    <t xml:space="preserve">Chunezie Ibe </t>
  </si>
  <si>
    <t xml:space="preserve">Onyebuchi Ikechukwu M </t>
  </si>
  <si>
    <t>Mr Ikechuckwu Moses</t>
  </si>
  <si>
    <t xml:space="preserve">Dawadakpoye Timothy </t>
  </si>
  <si>
    <t>08162946713</t>
  </si>
  <si>
    <t xml:space="preserve">Victor Dawadakpoye </t>
  </si>
  <si>
    <t>Brown Prosper</t>
  </si>
  <si>
    <t>07087014096</t>
  </si>
  <si>
    <t xml:space="preserve">Mr Brown </t>
  </si>
  <si>
    <t xml:space="preserve">Gabriel Jeremiah </t>
  </si>
  <si>
    <t>09039153140</t>
  </si>
  <si>
    <t xml:space="preserve">Deborah Agagwu </t>
  </si>
  <si>
    <t>08059814291</t>
  </si>
  <si>
    <t xml:space="preserve">Mr Agagwu </t>
  </si>
  <si>
    <t xml:space="preserve">Peter Samuel </t>
  </si>
  <si>
    <t>07082347593</t>
  </si>
  <si>
    <t xml:space="preserve">Mr Peter </t>
  </si>
  <si>
    <t>Matthew Oluwaseun D</t>
  </si>
  <si>
    <t>09165124119</t>
  </si>
  <si>
    <t>Shade Matthew</t>
  </si>
  <si>
    <t xml:space="preserve">Peniel Sunday H </t>
  </si>
  <si>
    <t>08063466635</t>
  </si>
  <si>
    <t xml:space="preserve">Miss Lucy Bassey Eyo </t>
  </si>
  <si>
    <t>Effiong Aniekan J</t>
  </si>
  <si>
    <t>08032547327</t>
  </si>
  <si>
    <t>Mr Aniekan Evans</t>
  </si>
  <si>
    <t xml:space="preserve">Adams Joshua B </t>
  </si>
  <si>
    <t>08142343198</t>
  </si>
  <si>
    <t xml:space="preserve">Nike adms </t>
  </si>
  <si>
    <t xml:space="preserve">Flora Hart </t>
  </si>
  <si>
    <t>08169224278</t>
  </si>
  <si>
    <t xml:space="preserve">Hart Flora </t>
  </si>
  <si>
    <t xml:space="preserve">Jimmy Divine Monday </t>
  </si>
  <si>
    <t>08068804660</t>
  </si>
  <si>
    <t xml:space="preserve">Mr Jimmy Monday </t>
  </si>
  <si>
    <t xml:space="preserve">Ufot Endurance Oscar </t>
  </si>
  <si>
    <t>08130872206</t>
  </si>
  <si>
    <t xml:space="preserve">Effiong Esther </t>
  </si>
  <si>
    <t>07056429082</t>
  </si>
  <si>
    <t xml:space="preserve">Mr Effiong Thompson </t>
  </si>
  <si>
    <t xml:space="preserve">Alete Godgift </t>
  </si>
  <si>
    <t>08033919146</t>
  </si>
  <si>
    <t xml:space="preserve">Mr Odinaka Alete </t>
  </si>
  <si>
    <t>Morayo Adams H</t>
  </si>
  <si>
    <t xml:space="preserve">Nike Adams </t>
  </si>
  <si>
    <t xml:space="preserve">Justice Brown T </t>
  </si>
  <si>
    <t>08082538207</t>
  </si>
  <si>
    <t xml:space="preserve">Brown Hanson F </t>
  </si>
  <si>
    <t>09026170967</t>
  </si>
  <si>
    <t>Mr brown Hanson Gogo</t>
  </si>
  <si>
    <t xml:space="preserve">Prosper Miracle Aloy </t>
  </si>
  <si>
    <t>08037581212</t>
  </si>
  <si>
    <t xml:space="preserve">Oha Prosper Aloy </t>
  </si>
  <si>
    <t xml:space="preserve">Perfection Obaripiri </t>
  </si>
  <si>
    <t xml:space="preserve">Mr Idris </t>
  </si>
  <si>
    <t xml:space="preserve">Favour Samuel </t>
  </si>
  <si>
    <t xml:space="preserve">Burabari Favour </t>
  </si>
  <si>
    <t>08186929278</t>
  </si>
  <si>
    <t xml:space="preserve">Thank God Samuel </t>
  </si>
  <si>
    <t>07039616525</t>
  </si>
  <si>
    <t xml:space="preserve">Samuel Johnson Okeke </t>
  </si>
  <si>
    <t>Nwachi Godspower K</t>
  </si>
  <si>
    <t>08135008991</t>
  </si>
  <si>
    <t xml:space="preserve">Micheal Felix </t>
  </si>
  <si>
    <t>08161366127</t>
  </si>
  <si>
    <t>Mr Micheal Edet</t>
  </si>
  <si>
    <t xml:space="preserve">Charles Happiness </t>
  </si>
  <si>
    <t>07039152407</t>
  </si>
  <si>
    <t xml:space="preserve">Mr Charles </t>
  </si>
  <si>
    <t xml:space="preserve">Dawadakpoye Isreal </t>
  </si>
  <si>
    <t>07084455326</t>
  </si>
  <si>
    <t xml:space="preserve">Ojurereoluwa Akin </t>
  </si>
  <si>
    <t xml:space="preserve">Mandu Sunday U </t>
  </si>
  <si>
    <t>08126392019</t>
  </si>
  <si>
    <t xml:space="preserve">Mrs Grace Sunday </t>
  </si>
  <si>
    <t>Praise Augustine E</t>
  </si>
  <si>
    <t>07034347796</t>
  </si>
  <si>
    <t xml:space="preserve">Mrs Kemi Augustine </t>
  </si>
  <si>
    <t xml:space="preserve">Christiana Emmanuel </t>
  </si>
  <si>
    <t>08035079458</t>
  </si>
  <si>
    <t xml:space="preserve">Jacob Arichbald </t>
  </si>
  <si>
    <t xml:space="preserve">Morris Emmanuel U </t>
  </si>
  <si>
    <t>08134715967</t>
  </si>
  <si>
    <t>Emmanuel Utuk</t>
  </si>
  <si>
    <t>Favour Ebi  P</t>
  </si>
  <si>
    <t>08051612384</t>
  </si>
  <si>
    <t xml:space="preserve">Mr Ebi </t>
  </si>
  <si>
    <t xml:space="preserve">Destiney Sam </t>
  </si>
  <si>
    <t>09068244776</t>
  </si>
  <si>
    <t xml:space="preserve">Hannah </t>
  </si>
  <si>
    <t xml:space="preserve">Godsgifts  Ibi Brown </t>
  </si>
  <si>
    <t>09124773191</t>
  </si>
  <si>
    <t xml:space="preserve">Modupe Boma Brown </t>
  </si>
  <si>
    <t>Goodluck Ebi Y</t>
  </si>
  <si>
    <t>08051612584</t>
  </si>
  <si>
    <t xml:space="preserve">Ebi Young Pereut </t>
  </si>
  <si>
    <t xml:space="preserve">Marvellous John </t>
  </si>
  <si>
    <t>07035104213</t>
  </si>
  <si>
    <t xml:space="preserve">John Emeiniy </t>
  </si>
  <si>
    <t xml:space="preserve">Favour Jonathan Ekine </t>
  </si>
  <si>
    <t>08081791315</t>
  </si>
  <si>
    <t xml:space="preserve">Jonathan J Ekine </t>
  </si>
  <si>
    <t xml:space="preserve">Fatai Abraham </t>
  </si>
  <si>
    <t>08144849869</t>
  </si>
  <si>
    <t xml:space="preserve">Mr Tunde Fatai </t>
  </si>
  <si>
    <t xml:space="preserve">Ngozi Ojukwu C </t>
  </si>
  <si>
    <t xml:space="preserve">Anambra </t>
  </si>
  <si>
    <t>08033415401</t>
  </si>
  <si>
    <t>Mrs Ojukwu</t>
  </si>
  <si>
    <t xml:space="preserve">Chika John James </t>
  </si>
  <si>
    <t>08165739721</t>
  </si>
  <si>
    <t>Joy James</t>
  </si>
  <si>
    <t xml:space="preserve">Joy Ajoh Uyo </t>
  </si>
  <si>
    <t>08065252715</t>
  </si>
  <si>
    <t xml:space="preserve">Mrs Queen Shehu </t>
  </si>
  <si>
    <t>Livinus Bassey G</t>
  </si>
  <si>
    <t>08139755761</t>
  </si>
  <si>
    <t>Mr Salome Bassey U</t>
  </si>
  <si>
    <t>Esther Unaeze C</t>
  </si>
  <si>
    <t xml:space="preserve">Gilbert Unaeze </t>
  </si>
  <si>
    <t xml:space="preserve">John Mishael Kalu </t>
  </si>
  <si>
    <t>08035673791</t>
  </si>
  <si>
    <t xml:space="preserve">Mr mishael P Kalu </t>
  </si>
  <si>
    <t>Chisom Amah G</t>
  </si>
  <si>
    <t>08072001751</t>
  </si>
  <si>
    <t xml:space="preserve">Amah Princillia </t>
  </si>
  <si>
    <t xml:space="preserve">Victor Saviour Edem </t>
  </si>
  <si>
    <t>07061180315</t>
  </si>
  <si>
    <t xml:space="preserve">Mr Saviour Edem </t>
  </si>
  <si>
    <t xml:space="preserve">Prosper Tamuno Diepriye </t>
  </si>
  <si>
    <t>08161254640</t>
  </si>
  <si>
    <t xml:space="preserve">Amazing Gift </t>
  </si>
  <si>
    <t xml:space="preserve">Justice A Eberechukwu </t>
  </si>
  <si>
    <t>07034766244</t>
  </si>
  <si>
    <t xml:space="preserve">Mr Emmanuel </t>
  </si>
  <si>
    <t xml:space="preserve">Godgift Eziekel A </t>
  </si>
  <si>
    <t>08119612774</t>
  </si>
  <si>
    <t xml:space="preserve">Christiana Eziekel </t>
  </si>
  <si>
    <t xml:space="preserve">Iniekatimi Experience A </t>
  </si>
  <si>
    <t>07035355975</t>
  </si>
  <si>
    <t xml:space="preserve">Ayebaedanyo </t>
  </si>
  <si>
    <t>Boma Brown F</t>
  </si>
  <si>
    <t>08063216672</t>
  </si>
  <si>
    <t xml:space="preserve">Abigail F Brown </t>
  </si>
  <si>
    <t>Lucky Sylvester C</t>
  </si>
  <si>
    <t>09079473792</t>
  </si>
  <si>
    <t xml:space="preserve">Sylvester Peter </t>
  </si>
  <si>
    <t xml:space="preserve">Issac Anthony </t>
  </si>
  <si>
    <t>07034465084</t>
  </si>
  <si>
    <t xml:space="preserve">Mr Anthony Stephen </t>
  </si>
  <si>
    <t xml:space="preserve">Friday Ugine R </t>
  </si>
  <si>
    <t>08121831032</t>
  </si>
  <si>
    <t xml:space="preserve">Rectina Friday </t>
  </si>
  <si>
    <t>Samuel Omomila I</t>
  </si>
  <si>
    <t>08067053798</t>
  </si>
  <si>
    <t xml:space="preserve">Omomila Micheal </t>
  </si>
  <si>
    <t xml:space="preserve">Esuikup Onin- Awaji </t>
  </si>
  <si>
    <t>08064056863</t>
  </si>
  <si>
    <t xml:space="preserve">Rev Onin- Awaji </t>
  </si>
  <si>
    <t xml:space="preserve">Favour Etop Peter </t>
  </si>
  <si>
    <t>07033802109</t>
  </si>
  <si>
    <t xml:space="preserve">Mr Etop Peter </t>
  </si>
  <si>
    <t xml:space="preserve">Edidiong Kingsley G </t>
  </si>
  <si>
    <t>08033616588</t>
  </si>
  <si>
    <t xml:space="preserve">Mrs Abigail Kingsley </t>
  </si>
  <si>
    <t xml:space="preserve">Merit Komolafe </t>
  </si>
  <si>
    <t>08067781491</t>
  </si>
  <si>
    <t xml:space="preserve">Mrs Komolafe </t>
  </si>
  <si>
    <t xml:space="preserve">Gold Komolafe </t>
  </si>
  <si>
    <t>Godsfavour Mfere</t>
  </si>
  <si>
    <t>09014668486</t>
  </si>
  <si>
    <t xml:space="preserve">Mfere Obora Edim </t>
  </si>
  <si>
    <t>Precious Sunday A</t>
  </si>
  <si>
    <t>08147889388</t>
  </si>
  <si>
    <t xml:space="preserve">Chinemerem Chikala </t>
  </si>
  <si>
    <t xml:space="preserve">Solomon Joy F </t>
  </si>
  <si>
    <t>Wuraola Oladejo M</t>
  </si>
  <si>
    <t>09064065116</t>
  </si>
  <si>
    <t xml:space="preserve">Oladejo Oluwashola </t>
  </si>
  <si>
    <t xml:space="preserve">Akinolu Iyinola </t>
  </si>
  <si>
    <t>08180057923</t>
  </si>
  <si>
    <t xml:space="preserve">Taye Iyinola </t>
  </si>
  <si>
    <t>Mary Martey D</t>
  </si>
  <si>
    <t xml:space="preserve">Accra </t>
  </si>
  <si>
    <t>07082497421</t>
  </si>
  <si>
    <t xml:space="preserve">Anas Martey </t>
  </si>
  <si>
    <t xml:space="preserve">Peter Prevail F </t>
  </si>
  <si>
    <t>08064238603</t>
  </si>
  <si>
    <t xml:space="preserve">Pastor Peter </t>
  </si>
  <si>
    <t xml:space="preserve">Promise Godspower I </t>
  </si>
  <si>
    <t>09131058956</t>
  </si>
  <si>
    <t>Mr Godspower</t>
  </si>
  <si>
    <t xml:space="preserve">Unyana-Owaji Innocent </t>
  </si>
  <si>
    <t xml:space="preserve">Ajikolo </t>
  </si>
  <si>
    <t>08119132135</t>
  </si>
  <si>
    <t xml:space="preserve">Mr Innocent </t>
  </si>
  <si>
    <t xml:space="preserve">Joshua Innocent </t>
  </si>
  <si>
    <t>08075246771</t>
  </si>
  <si>
    <t xml:space="preserve">Trust Onyemaechi </t>
  </si>
  <si>
    <t>Miracle Isaac J</t>
  </si>
  <si>
    <t>07081855239</t>
  </si>
  <si>
    <t xml:space="preserve">Helen Asuquo </t>
  </si>
  <si>
    <t xml:space="preserve">Delight Abarasi Brown </t>
  </si>
  <si>
    <t>07082459471</t>
  </si>
  <si>
    <t xml:space="preserve">Abarasi Brown </t>
  </si>
  <si>
    <t xml:space="preserve">Wisdom Saviour Ezekiel </t>
  </si>
  <si>
    <t>09078040503</t>
  </si>
  <si>
    <t xml:space="preserve">Mr Saviour Ezekiel </t>
  </si>
  <si>
    <t xml:space="preserve">Kelvin Jumbo </t>
  </si>
  <si>
    <t>08163020950</t>
  </si>
  <si>
    <t xml:space="preserve">Favour Jumbo </t>
  </si>
  <si>
    <t xml:space="preserve">Great Bariyaana </t>
  </si>
  <si>
    <t>08161818720</t>
  </si>
  <si>
    <t xml:space="preserve">Sorle Bariyaana </t>
  </si>
  <si>
    <t xml:space="preserve">Henry Admonish </t>
  </si>
  <si>
    <t>08076906526</t>
  </si>
  <si>
    <t xml:space="preserve">Mr Admonish </t>
  </si>
  <si>
    <t xml:space="preserve">Greatman Ordu C </t>
  </si>
  <si>
    <t>08061517995</t>
  </si>
  <si>
    <t xml:space="preserve">Mr Ordu </t>
  </si>
  <si>
    <t xml:space="preserve">Chima Uchechukwu </t>
  </si>
  <si>
    <t xml:space="preserve">Mr Chima Harrison </t>
  </si>
  <si>
    <t>09061589974</t>
  </si>
  <si>
    <t xml:space="preserve">Blessing Roland </t>
  </si>
  <si>
    <t xml:space="preserve">Angel Faith </t>
  </si>
  <si>
    <t>08011433561</t>
  </si>
  <si>
    <t>Mrs Faith</t>
  </si>
  <si>
    <t xml:space="preserve">Godswill Itoro </t>
  </si>
  <si>
    <t>08029324584</t>
  </si>
  <si>
    <t xml:space="preserve">Joy Itoro Monday </t>
  </si>
  <si>
    <t xml:space="preserve">Alete Faith </t>
  </si>
  <si>
    <t xml:space="preserve">Odinaka Alete </t>
  </si>
  <si>
    <t xml:space="preserve">Idara Michael </t>
  </si>
  <si>
    <t>07038067778</t>
  </si>
  <si>
    <t xml:space="preserve">Grace Michael </t>
  </si>
  <si>
    <t xml:space="preserve">Onyinyechi Kalu F </t>
  </si>
  <si>
    <t>08034899031</t>
  </si>
  <si>
    <t xml:space="preserve">Mr Kalu Nwanko </t>
  </si>
  <si>
    <t>Samuel Ogbabor O</t>
  </si>
  <si>
    <t>08073416519</t>
  </si>
  <si>
    <t xml:space="preserve">Mr Anthony Ogbabor </t>
  </si>
  <si>
    <t xml:space="preserve">Chimemela Michael I </t>
  </si>
  <si>
    <t>07033999464</t>
  </si>
  <si>
    <t xml:space="preserve">Michael Ifeanyi </t>
  </si>
  <si>
    <t xml:space="preserve">Goodluck Nwankwo </t>
  </si>
  <si>
    <t>08111641923</t>
  </si>
  <si>
    <t xml:space="preserve">Mr Nwankwo </t>
  </si>
  <si>
    <t xml:space="preserve">Goodluck Akuwudike </t>
  </si>
  <si>
    <t xml:space="preserve">Success Ibe Z </t>
  </si>
  <si>
    <t>08151551265</t>
  </si>
  <si>
    <t xml:space="preserve">Mrs Ibe </t>
  </si>
  <si>
    <t xml:space="preserve">Isabella Eguma E </t>
  </si>
  <si>
    <t>08138421312</t>
  </si>
  <si>
    <t xml:space="preserve">Shedrack Ola O </t>
  </si>
  <si>
    <t>09163984512</t>
  </si>
  <si>
    <t xml:space="preserve">Ola Salomi Ojabineni </t>
  </si>
  <si>
    <t xml:space="preserve">Samuel Ufot </t>
  </si>
  <si>
    <t>08064609084</t>
  </si>
  <si>
    <t xml:space="preserve">Patience Ufot </t>
  </si>
  <si>
    <t xml:space="preserve">Peter Choubem </t>
  </si>
  <si>
    <t>08037547242</t>
  </si>
  <si>
    <t>Favour Chidi P</t>
  </si>
  <si>
    <t>09033624642</t>
  </si>
  <si>
    <t xml:space="preserve">Mr Paul Chidi </t>
  </si>
  <si>
    <t xml:space="preserve">Joseph Shittu A </t>
  </si>
  <si>
    <t xml:space="preserve">Kogi </t>
  </si>
  <si>
    <t>07056673360</t>
  </si>
  <si>
    <t xml:space="preserve">Shittu Akande </t>
  </si>
  <si>
    <t xml:space="preserve">Favour Meilango Hart </t>
  </si>
  <si>
    <t>08132009490</t>
  </si>
  <si>
    <t xml:space="preserve">Florence Meilango Hart </t>
  </si>
  <si>
    <t>Gaius Kogbara B</t>
  </si>
  <si>
    <t>07064866017</t>
  </si>
  <si>
    <t xml:space="preserve">Mr Kogbara </t>
  </si>
  <si>
    <t xml:space="preserve">Smart Emmanuel </t>
  </si>
  <si>
    <t>07038727963</t>
  </si>
  <si>
    <t xml:space="preserve">Fortunate Onyemaechi </t>
  </si>
  <si>
    <t xml:space="preserve">Ibifiri Ibifiri A </t>
  </si>
  <si>
    <t xml:space="preserve">Elder Jacob Archibald </t>
  </si>
  <si>
    <t xml:space="preserve">Godsgift Udoh </t>
  </si>
  <si>
    <t>Chukwuba Kingsley O</t>
  </si>
  <si>
    <t>09041673353</t>
  </si>
  <si>
    <t xml:space="preserve">Kelechi Chukwuba </t>
  </si>
  <si>
    <t>Chidera Nicholas B</t>
  </si>
  <si>
    <t>08070511872</t>
  </si>
  <si>
    <t xml:space="preserve">Mr Lambert Brown </t>
  </si>
  <si>
    <t xml:space="preserve">Destiny Enyi Uneke </t>
  </si>
  <si>
    <t>08054831092</t>
  </si>
  <si>
    <t xml:space="preserve">Augustina Ogechi Enyi Uneke </t>
  </si>
  <si>
    <t xml:space="preserve">Marvis Emmanuel </t>
  </si>
  <si>
    <t>09027844788</t>
  </si>
  <si>
    <t xml:space="preserve">Harry Esther Fibama </t>
  </si>
  <si>
    <t xml:space="preserve">Uwana Emmanuel A </t>
  </si>
  <si>
    <t>08088060723</t>
  </si>
  <si>
    <t xml:space="preserve">Emmanuel Anthony </t>
  </si>
  <si>
    <t xml:space="preserve">Ruth Rufus N </t>
  </si>
  <si>
    <t>08084054825</t>
  </si>
  <si>
    <t xml:space="preserve">Evelyn U Johnson </t>
  </si>
  <si>
    <t xml:space="preserve">Elizabeth Memoye </t>
  </si>
  <si>
    <t xml:space="preserve">Hope Oye </t>
  </si>
  <si>
    <t>Kehinde Martins J</t>
  </si>
  <si>
    <t>09052777215</t>
  </si>
  <si>
    <t xml:space="preserve">Yemmy Martins </t>
  </si>
  <si>
    <t xml:space="preserve">Daniel Sotonye B </t>
  </si>
  <si>
    <t>08151957385</t>
  </si>
  <si>
    <t xml:space="preserve">Mr sotonye </t>
  </si>
  <si>
    <t>Destiny Princewill E</t>
  </si>
  <si>
    <t xml:space="preserve">Dumkou Princewill </t>
  </si>
  <si>
    <t xml:space="preserve">Ubelejit Etete A </t>
  </si>
  <si>
    <t xml:space="preserve">Idara Emmanuel </t>
  </si>
  <si>
    <t>Esther Etete A</t>
  </si>
  <si>
    <t xml:space="preserve">Success Monday K </t>
  </si>
  <si>
    <t>08089607754</t>
  </si>
  <si>
    <t xml:space="preserve">Mr Monday </t>
  </si>
  <si>
    <t xml:space="preserve">Unaeze Light C </t>
  </si>
  <si>
    <t xml:space="preserve">Akpa Micheal </t>
  </si>
  <si>
    <t>08098352831</t>
  </si>
  <si>
    <t xml:space="preserve">Akpa Ifurido Micheal </t>
  </si>
  <si>
    <t xml:space="preserve">Michael Sogibuchi </t>
  </si>
  <si>
    <t xml:space="preserve">Ifeanyi Michael </t>
  </si>
  <si>
    <t xml:space="preserve">Vitory Ayi M </t>
  </si>
  <si>
    <t>09083792734</t>
  </si>
  <si>
    <t xml:space="preserve">Mr Ayi Attoni </t>
  </si>
  <si>
    <t xml:space="preserve">Nwabueze Onyimeachi E </t>
  </si>
  <si>
    <t>08030544596</t>
  </si>
  <si>
    <t xml:space="preserve">Mr Ken </t>
  </si>
  <si>
    <t xml:space="preserve">Mary Ajayi Oreoluwa </t>
  </si>
  <si>
    <t>07067433841</t>
  </si>
  <si>
    <t xml:space="preserve">Mr Oni </t>
  </si>
  <si>
    <t xml:space="preserve">Daniel Oni Ayomide </t>
  </si>
  <si>
    <t xml:space="preserve">Wisdom Kogbara L </t>
  </si>
  <si>
    <t xml:space="preserve">Nubeke Patrick Kogbara </t>
  </si>
  <si>
    <t xml:space="preserve">Chima Ihiechukwu </t>
  </si>
  <si>
    <t xml:space="preserve">Obieze Grace Ijeoma </t>
  </si>
  <si>
    <t xml:space="preserve">Enugu </t>
  </si>
  <si>
    <t>08163239433</t>
  </si>
  <si>
    <t xml:space="preserve">Obieze Harrison C </t>
  </si>
  <si>
    <t xml:space="preserve">David Peter S </t>
  </si>
  <si>
    <t xml:space="preserve">Pastor Peter Sokwaibe </t>
  </si>
  <si>
    <t xml:space="preserve">Henry Precious </t>
  </si>
  <si>
    <t>Tonia Onyeji</t>
  </si>
  <si>
    <t>Emmanuel Gabriel R</t>
  </si>
  <si>
    <t>Blessing Ufot L</t>
  </si>
  <si>
    <t>08106579985</t>
  </si>
  <si>
    <t xml:space="preserve">Stella Sylinus </t>
  </si>
  <si>
    <t>Daniel Brown S</t>
  </si>
  <si>
    <t xml:space="preserve">Stella Brown </t>
  </si>
  <si>
    <t>Ndorn Victor B</t>
  </si>
  <si>
    <t>08063504275</t>
  </si>
  <si>
    <t xml:space="preserve">Mr Allen Allison </t>
  </si>
  <si>
    <t>Samuel Wisdom F</t>
  </si>
  <si>
    <t>08087584966</t>
  </si>
  <si>
    <t xml:space="preserve">Wisdom Friday </t>
  </si>
  <si>
    <t>Samuel Brown Sokari T</t>
  </si>
  <si>
    <t>08063074841</t>
  </si>
  <si>
    <t xml:space="preserve">Devine Stephen </t>
  </si>
  <si>
    <t xml:space="preserve">Johnson James </t>
  </si>
  <si>
    <t>08175527774</t>
  </si>
  <si>
    <t xml:space="preserve">Hope Christisn C </t>
  </si>
  <si>
    <t>07064819316</t>
  </si>
  <si>
    <t xml:space="preserve">Mr Christopher </t>
  </si>
  <si>
    <t xml:space="preserve">Success Dennis </t>
  </si>
  <si>
    <t>08055062117</t>
  </si>
  <si>
    <t xml:space="preserve">Dennis Needam </t>
  </si>
  <si>
    <t xml:space="preserve">Victorious Sunday A </t>
  </si>
  <si>
    <t>08037074211</t>
  </si>
  <si>
    <t xml:space="preserve">Mr Sunday Aurthur </t>
  </si>
  <si>
    <t xml:space="preserve">David Matthew </t>
  </si>
  <si>
    <t xml:space="preserve">Osun </t>
  </si>
  <si>
    <t>08132795035</t>
  </si>
  <si>
    <t xml:space="preserve">Mrs Shade Matthew </t>
  </si>
  <si>
    <t>Oluwabunmi Etete A</t>
  </si>
  <si>
    <t>George Jacob L</t>
  </si>
  <si>
    <t>09025804036</t>
  </si>
  <si>
    <t xml:space="preserve">Mr Jacob </t>
  </si>
  <si>
    <t>Awaji - Igbana Friday U</t>
  </si>
  <si>
    <t>08037712529</t>
  </si>
  <si>
    <t xml:space="preserve">Geoffery Henry Uruk </t>
  </si>
  <si>
    <t xml:space="preserve">Anthony Elizabeth </t>
  </si>
  <si>
    <t>08164334031</t>
  </si>
  <si>
    <t xml:space="preserve">Mr Anthony </t>
  </si>
  <si>
    <t xml:space="preserve">Ebube Chinyereugo </t>
  </si>
  <si>
    <t>08073469910</t>
  </si>
  <si>
    <t xml:space="preserve">Mr Chinyereugo </t>
  </si>
  <si>
    <t xml:space="preserve">Maxwell fll </t>
  </si>
  <si>
    <t>09046996763</t>
  </si>
  <si>
    <t xml:space="preserve">Mrs Constance Fll </t>
  </si>
  <si>
    <t xml:space="preserve">Kalama Patricia </t>
  </si>
  <si>
    <t>08109520039</t>
  </si>
  <si>
    <t xml:space="preserve">Ada- Joe Banigo </t>
  </si>
  <si>
    <t xml:space="preserve">Halliday David I </t>
  </si>
  <si>
    <t>08039506464</t>
  </si>
  <si>
    <t>Flora I Halliday</t>
  </si>
  <si>
    <t>Prince Dennis W</t>
  </si>
  <si>
    <t>08053062112</t>
  </si>
  <si>
    <t xml:space="preserve">Aturuga Tobiloba E </t>
  </si>
  <si>
    <t>09060425575</t>
  </si>
  <si>
    <t xml:space="preserve">Abimbola Ibikunle </t>
  </si>
  <si>
    <t xml:space="preserve">Samuel Sunday Okafor </t>
  </si>
  <si>
    <t>08055169738</t>
  </si>
  <si>
    <t xml:space="preserve">Archibong Gideon </t>
  </si>
  <si>
    <t>09034090030</t>
  </si>
  <si>
    <t xml:space="preserve">Mr Friday Archibong </t>
  </si>
  <si>
    <t xml:space="preserve">Desmond Kingsley Friday </t>
  </si>
  <si>
    <t xml:space="preserve">Miss Happiness Sunday </t>
  </si>
  <si>
    <t xml:space="preserve">Anselem Sunny Hart </t>
  </si>
  <si>
    <t xml:space="preserve">Mr Sunny Hart </t>
  </si>
  <si>
    <t xml:space="preserve">Rose Michael </t>
  </si>
  <si>
    <t>08080522016</t>
  </si>
  <si>
    <t xml:space="preserve">Michael Edet </t>
  </si>
  <si>
    <t>Barisira James J</t>
  </si>
  <si>
    <t>08057504753</t>
  </si>
  <si>
    <t xml:space="preserve">Hon Victoria Dappa Brown </t>
  </si>
  <si>
    <t xml:space="preserve">Nobel Sunny Hart </t>
  </si>
  <si>
    <t>08065960031</t>
  </si>
  <si>
    <t xml:space="preserve">Treasure Ezemah Collins </t>
  </si>
  <si>
    <t>08050382539</t>
  </si>
  <si>
    <t xml:space="preserve">Mr Collins Ezemah </t>
  </si>
  <si>
    <t xml:space="preserve">Patience Loveday Dike </t>
  </si>
  <si>
    <t>08025643046</t>
  </si>
  <si>
    <t xml:space="preserve">Felicia Loveday </t>
  </si>
  <si>
    <t>Alex Hanson Brown H</t>
  </si>
  <si>
    <t>08069349077</t>
  </si>
  <si>
    <t xml:space="preserve">Mr Hanson Brown </t>
  </si>
  <si>
    <t>Flora Batubo</t>
  </si>
  <si>
    <t>08027030864</t>
  </si>
  <si>
    <t xml:space="preserve">Koniba Romeo </t>
  </si>
  <si>
    <t>Andrew Etete</t>
  </si>
  <si>
    <t>Mr Etete</t>
  </si>
  <si>
    <t xml:space="preserve">Miracle Sunday Goodness </t>
  </si>
  <si>
    <t>08131921592</t>
  </si>
  <si>
    <t xml:space="preserve">Blessing Sunday </t>
  </si>
  <si>
    <t xml:space="preserve">Dennis Grace </t>
  </si>
  <si>
    <t>Godswill Chinedu I</t>
  </si>
  <si>
    <t>07084473519</t>
  </si>
  <si>
    <t xml:space="preserve">Mr Sabastine Irondi </t>
  </si>
  <si>
    <t>Clariza Jacob Praise</t>
  </si>
  <si>
    <t>09051348576</t>
  </si>
  <si>
    <t xml:space="preserve">Wonderful Akpan A </t>
  </si>
  <si>
    <t>07038471155</t>
  </si>
  <si>
    <t xml:space="preserve">Ability Akpan </t>
  </si>
  <si>
    <t xml:space="preserve">Jenny Christabel </t>
  </si>
  <si>
    <t>07066367067</t>
  </si>
  <si>
    <t xml:space="preserve">Love Jenny </t>
  </si>
  <si>
    <t>Precious Unwana E</t>
  </si>
  <si>
    <t xml:space="preserve">Mrs Unwana Joy </t>
  </si>
  <si>
    <t xml:space="preserve">Green Golden </t>
  </si>
  <si>
    <t>08123873938</t>
  </si>
  <si>
    <t xml:space="preserve">Ibitamuno Blessing </t>
  </si>
  <si>
    <t xml:space="preserve">Gregory Linus </t>
  </si>
  <si>
    <t>09077397210</t>
  </si>
  <si>
    <t xml:space="preserve">Regina Linus </t>
  </si>
  <si>
    <t xml:space="preserve">Promise Friday Udoh </t>
  </si>
  <si>
    <t>Gabriel Awo S</t>
  </si>
  <si>
    <t>08127088699</t>
  </si>
  <si>
    <t xml:space="preserve">Awo Kwise Happiness </t>
  </si>
  <si>
    <t>Theodore George M</t>
  </si>
  <si>
    <t>07088134091</t>
  </si>
  <si>
    <t xml:space="preserve">Mr Throdore I George </t>
  </si>
  <si>
    <t xml:space="preserve">Willian Amos Janet </t>
  </si>
  <si>
    <t>09076289028</t>
  </si>
  <si>
    <t xml:space="preserve">Mr Willian Amos </t>
  </si>
  <si>
    <t xml:space="preserve">Brown Tamunuo Belema </t>
  </si>
  <si>
    <t>08131274467</t>
  </si>
  <si>
    <t xml:space="preserve">Mrs Evelyn M Brown </t>
  </si>
  <si>
    <t xml:space="preserve">Godswill Godstime </t>
  </si>
  <si>
    <t>08060546951</t>
  </si>
  <si>
    <t xml:space="preserve">Mr Godswill Owor </t>
  </si>
  <si>
    <t>Nwanebun Chinwedu</t>
  </si>
  <si>
    <t>08065623960</t>
  </si>
  <si>
    <t xml:space="preserve">Nwanebu Blessing </t>
  </si>
  <si>
    <t xml:space="preserve">Brown Godgift </t>
  </si>
  <si>
    <t>09073749580</t>
  </si>
  <si>
    <t xml:space="preserve">Brown Ameibi </t>
  </si>
  <si>
    <t xml:space="preserve">Wilson Favour </t>
  </si>
  <si>
    <t>09024080751</t>
  </si>
  <si>
    <t>Mr Willson Ondu M</t>
  </si>
  <si>
    <t xml:space="preserve">Daniel Bako Emmanuel </t>
  </si>
  <si>
    <t>08064332054</t>
  </si>
  <si>
    <t xml:space="preserve">Mr Daniel Bako </t>
  </si>
  <si>
    <t xml:space="preserve">Edem Mfon Faith </t>
  </si>
  <si>
    <t>07018828617</t>
  </si>
  <si>
    <t xml:space="preserve">Mr Umoh Mfon Edem </t>
  </si>
  <si>
    <t>James Barisira J</t>
  </si>
  <si>
    <t>09023817730</t>
  </si>
  <si>
    <t xml:space="preserve">Collins Idorenyin </t>
  </si>
  <si>
    <t>08027659581</t>
  </si>
  <si>
    <t xml:space="preserve">Collins Jameson </t>
  </si>
  <si>
    <t xml:space="preserve">Halliday Samuel </t>
  </si>
  <si>
    <t>08163578502</t>
  </si>
  <si>
    <t xml:space="preserve">Mrs Christianah Thompson </t>
  </si>
  <si>
    <t xml:space="preserve">Wilson Godwin </t>
  </si>
  <si>
    <t>09069474096</t>
  </si>
  <si>
    <t xml:space="preserve">Love Ikechukwu </t>
  </si>
  <si>
    <t xml:space="preserve">ThankGod Godwin </t>
  </si>
  <si>
    <t>08164373716</t>
  </si>
  <si>
    <t xml:space="preserve">Gift ThankGod </t>
  </si>
  <si>
    <t xml:space="preserve">Albert Godswill </t>
  </si>
  <si>
    <t>08165501059</t>
  </si>
  <si>
    <t xml:space="preserve">Mr Uche Albert </t>
  </si>
  <si>
    <t>Brown Faithful A</t>
  </si>
  <si>
    <t xml:space="preserve">Tamunoasaibibam N Brown </t>
  </si>
  <si>
    <t xml:space="preserve">Dumkwu Destiny </t>
  </si>
  <si>
    <t>Mr Dumkwu</t>
  </si>
  <si>
    <t xml:space="preserve">Brown Blessing </t>
  </si>
  <si>
    <t>08107108550</t>
  </si>
  <si>
    <t>Mrs Modupe Boma c</t>
  </si>
  <si>
    <t xml:space="preserve">Benue </t>
  </si>
  <si>
    <t xml:space="preserve">Abbali Clement </t>
  </si>
  <si>
    <t xml:space="preserve">Loveday Christian </t>
  </si>
  <si>
    <t>08087460299</t>
  </si>
  <si>
    <t xml:space="preserve">Mr Loveday </t>
  </si>
  <si>
    <t xml:space="preserve">Bello Yinka </t>
  </si>
  <si>
    <t>08024554955</t>
  </si>
  <si>
    <t xml:space="preserve">Mr Bello </t>
  </si>
  <si>
    <t xml:space="preserve">Bassey Charles </t>
  </si>
  <si>
    <t>07084419402</t>
  </si>
  <si>
    <t xml:space="preserve">Mr Okon Bassey </t>
  </si>
  <si>
    <t xml:space="preserve">Daramola Temitope </t>
  </si>
  <si>
    <t>08037792486</t>
  </si>
  <si>
    <t xml:space="preserve">Mr Tunde Daramola </t>
  </si>
  <si>
    <t>Bassey Elizabeth O</t>
  </si>
  <si>
    <t>07084178256</t>
  </si>
  <si>
    <t xml:space="preserve">Mrs Okon Bassey </t>
  </si>
  <si>
    <t xml:space="preserve">Ejaretiou Eromuseley </t>
  </si>
  <si>
    <t>08090238254</t>
  </si>
  <si>
    <t xml:space="preserve">Peter Ejaretiou </t>
  </si>
  <si>
    <t xml:space="preserve">Oku Happiness </t>
  </si>
  <si>
    <t>08087164726</t>
  </si>
  <si>
    <t xml:space="preserve">Esther </t>
  </si>
  <si>
    <t>Ondu Wilson S</t>
  </si>
  <si>
    <t xml:space="preserve">Mr Ondu </t>
  </si>
  <si>
    <t>Daramola Temiloluwa F</t>
  </si>
  <si>
    <t xml:space="preserve">Mrs Daramola </t>
  </si>
  <si>
    <t>08057606346</t>
  </si>
  <si>
    <t>Mr Green F</t>
  </si>
  <si>
    <t xml:space="preserve">Ubani Goodman G </t>
  </si>
  <si>
    <t>09071668572</t>
  </si>
  <si>
    <t xml:space="preserve">Ubani Goodman Patience </t>
  </si>
  <si>
    <t xml:space="preserve">Augustine Prevailer </t>
  </si>
  <si>
    <t xml:space="preserve">Augustine Ajanaku </t>
  </si>
  <si>
    <t xml:space="preserve">Barika Florence </t>
  </si>
  <si>
    <t>08032766308</t>
  </si>
  <si>
    <t xml:space="preserve">Barika Lambert </t>
  </si>
  <si>
    <t xml:space="preserve">Iyire Lazarus F </t>
  </si>
  <si>
    <t>08163639822</t>
  </si>
  <si>
    <t>Monica Lazarus Iyire</t>
  </si>
  <si>
    <t xml:space="preserve">Timothy Edwin </t>
  </si>
  <si>
    <t>08185719935</t>
  </si>
  <si>
    <t xml:space="preserve">Mercy Timothy </t>
  </si>
  <si>
    <t xml:space="preserve">Dawadakpoye Victor Favour </t>
  </si>
  <si>
    <t xml:space="preserve">Mr Victor </t>
  </si>
  <si>
    <t xml:space="preserve">Abang Ejik </t>
  </si>
  <si>
    <t>09072716404</t>
  </si>
  <si>
    <t>Mrs Victoria Takon</t>
  </si>
  <si>
    <t xml:space="preserve">Nnamnso Bright </t>
  </si>
  <si>
    <t>08072228815</t>
  </si>
  <si>
    <t xml:space="preserve">Mr Nnamnso Tomdick </t>
  </si>
  <si>
    <t xml:space="preserve">Adoni Amainye </t>
  </si>
  <si>
    <t>08177188373</t>
  </si>
  <si>
    <t xml:space="preserve">Mrs Esther Adoni </t>
  </si>
  <si>
    <t xml:space="preserve">Wfere Blessed </t>
  </si>
  <si>
    <t>08109316342</t>
  </si>
  <si>
    <t xml:space="preserve">Monday Gift Tobin </t>
  </si>
  <si>
    <t xml:space="preserve">Azunnaya Prosper </t>
  </si>
  <si>
    <t>07066554940</t>
  </si>
  <si>
    <t xml:space="preserve">Mr Azunnaya </t>
  </si>
  <si>
    <t xml:space="preserve">Brown Beatrice </t>
  </si>
  <si>
    <t>08054560892</t>
  </si>
  <si>
    <t>Mr Brown</t>
  </si>
  <si>
    <t xml:space="preserve">Anwell  Bright </t>
  </si>
  <si>
    <t>08063301132</t>
  </si>
  <si>
    <t xml:space="preserve">Mr Anwell Joshua </t>
  </si>
  <si>
    <t xml:space="preserve">Barnabas Stella </t>
  </si>
  <si>
    <t xml:space="preserve">Kaduna </t>
  </si>
  <si>
    <t>08120096394</t>
  </si>
  <si>
    <t xml:space="preserve">Mr christopher ugbede </t>
  </si>
  <si>
    <t xml:space="preserve">Felix Glory </t>
  </si>
  <si>
    <t>08081636212</t>
  </si>
  <si>
    <t xml:space="preserve">Mr Felix Adisa </t>
  </si>
  <si>
    <t xml:space="preserve">Mac- Jaja Sharon </t>
  </si>
  <si>
    <t>08028647659</t>
  </si>
  <si>
    <t xml:space="preserve">Mr Mac - Jaja </t>
  </si>
  <si>
    <t xml:space="preserve">Sufficient Amazing G </t>
  </si>
  <si>
    <t>08141516122</t>
  </si>
  <si>
    <t xml:space="preserve">Mr Sufficient Okwawo </t>
  </si>
  <si>
    <t xml:space="preserve">Ebere Jeremiah </t>
  </si>
  <si>
    <t>07068504913</t>
  </si>
  <si>
    <t>Samuel Amuchionu</t>
  </si>
  <si>
    <t>Job Friday</t>
  </si>
  <si>
    <t>07087545129</t>
  </si>
  <si>
    <t xml:space="preserve">Mrs Gift Job </t>
  </si>
  <si>
    <t xml:space="preserve">Don - Pedro Deborah </t>
  </si>
  <si>
    <t>08054974697</t>
  </si>
  <si>
    <t>Mrs Mariha Don - Pedro</t>
  </si>
  <si>
    <t xml:space="preserve">Raphael Hope </t>
  </si>
  <si>
    <t>08087413804</t>
  </si>
  <si>
    <t xml:space="preserve">Mrs Imoh </t>
  </si>
  <si>
    <t xml:space="preserve">Christian Success </t>
  </si>
  <si>
    <t>08154534802</t>
  </si>
  <si>
    <t xml:space="preserve">Mr Christiain Nwachukwu </t>
  </si>
  <si>
    <t xml:space="preserve">Victoria Agagwu </t>
  </si>
  <si>
    <t>08169592321</t>
  </si>
  <si>
    <t>Mr Sabastine Agagwu</t>
  </si>
  <si>
    <t xml:space="preserve">Daniel - Bako Grace </t>
  </si>
  <si>
    <t>Anyanwu Eberechukwu G</t>
  </si>
  <si>
    <t>08107025444</t>
  </si>
  <si>
    <t xml:space="preserve">MrAnyanwu Eberechukwu </t>
  </si>
  <si>
    <t xml:space="preserve">Kolawolwe Funmilayo </t>
  </si>
  <si>
    <t>08181260023</t>
  </si>
  <si>
    <t xml:space="preserve">Bukola Kolawole </t>
  </si>
  <si>
    <t xml:space="preserve">Gift Isaiah </t>
  </si>
  <si>
    <t>08154935380</t>
  </si>
  <si>
    <t xml:space="preserve">Mr Isaiah </t>
  </si>
  <si>
    <t xml:space="preserve">Ikenna Chioma </t>
  </si>
  <si>
    <t>07017367205</t>
  </si>
  <si>
    <t xml:space="preserve">Mr Ikenna Donald Ubah </t>
  </si>
  <si>
    <t xml:space="preserve">Ikechukwu Esther </t>
  </si>
  <si>
    <t>08184522765</t>
  </si>
  <si>
    <t xml:space="preserve">Daniel Brown  Gladys </t>
  </si>
  <si>
    <t xml:space="preserve">Daniel Brown </t>
  </si>
  <si>
    <t xml:space="preserve">Richard Agagwu </t>
  </si>
  <si>
    <t xml:space="preserve">Dickson Michael </t>
  </si>
  <si>
    <t>08169823676</t>
  </si>
  <si>
    <t xml:space="preserve">MrDickson Randy </t>
  </si>
  <si>
    <t>08077803862</t>
  </si>
  <si>
    <t>Ibrahim Momodh Iledo</t>
  </si>
  <si>
    <t xml:space="preserve">Akpan Patinece </t>
  </si>
  <si>
    <t>08034308510</t>
  </si>
  <si>
    <t xml:space="preserve">Uduak Kaizer </t>
  </si>
  <si>
    <t xml:space="preserve">Paul  Esther </t>
  </si>
  <si>
    <t>08064563838</t>
  </si>
  <si>
    <t xml:space="preserve">Paulyn Didia </t>
  </si>
  <si>
    <t xml:space="preserve">Ikenne Emmanuel </t>
  </si>
  <si>
    <t>08167540595</t>
  </si>
  <si>
    <t>Mrs Chika Ikenne Ubah</t>
  </si>
  <si>
    <t xml:space="preserve">Otokina Faith </t>
  </si>
  <si>
    <t>08083320110</t>
  </si>
  <si>
    <t xml:space="preserve">Mr Brown Jibril Otokina </t>
  </si>
  <si>
    <t xml:space="preserve">Douglas Tamunofinarisa </t>
  </si>
  <si>
    <t>08060496426</t>
  </si>
  <si>
    <t xml:space="preserve">Martha Brown </t>
  </si>
  <si>
    <t xml:space="preserve">Otokina Joy </t>
  </si>
  <si>
    <t xml:space="preserve">Jane Otokina </t>
  </si>
  <si>
    <t xml:space="preserve">Ikechukwu Chidinma </t>
  </si>
  <si>
    <t>08084522765</t>
  </si>
  <si>
    <t xml:space="preserve">Mrs Tina Ikechukwu </t>
  </si>
  <si>
    <t xml:space="preserve">Lewis Israel </t>
  </si>
  <si>
    <t>07032411370</t>
  </si>
  <si>
    <t xml:space="preserve">Mrs Victoria Lewis </t>
  </si>
  <si>
    <t xml:space="preserve">Idemoh Goodness </t>
  </si>
  <si>
    <t>07036939965</t>
  </si>
  <si>
    <t xml:space="preserve">Mr Joseph Augustine </t>
  </si>
  <si>
    <t xml:space="preserve">Anthony Miracle </t>
  </si>
  <si>
    <t>09039620271</t>
  </si>
  <si>
    <t>Mr Anthony Idango</t>
  </si>
  <si>
    <t xml:space="preserve">Christopher Goodness </t>
  </si>
  <si>
    <t xml:space="preserve">Mrs Voctoria C Brown </t>
  </si>
  <si>
    <t>Peter Favour</t>
  </si>
  <si>
    <t>07033802019</t>
  </si>
  <si>
    <t>Peter Etop</t>
  </si>
  <si>
    <t xml:space="preserve">Chineke Luwiza </t>
  </si>
  <si>
    <t>08035275263</t>
  </si>
  <si>
    <t xml:space="preserve">Mr Bounty J Brown </t>
  </si>
  <si>
    <t>Sunday Blessing L</t>
  </si>
  <si>
    <t>08064131630</t>
  </si>
  <si>
    <t xml:space="preserve">Mr Akpo Friday </t>
  </si>
  <si>
    <t xml:space="preserve">Albert Favour </t>
  </si>
  <si>
    <t>07061362153</t>
  </si>
  <si>
    <t>Pst Mrs Albert Job Mkparo</t>
  </si>
  <si>
    <t xml:space="preserve">Tamunodieppiriye Praise </t>
  </si>
  <si>
    <t xml:space="preserve">Tamunodiepiriye Precious </t>
  </si>
  <si>
    <t xml:space="preserve">Miebaka Tamunomiebaka </t>
  </si>
  <si>
    <t>08057512643</t>
  </si>
  <si>
    <t xml:space="preserve">Miebaka  Dabo - Opuye </t>
  </si>
  <si>
    <t xml:space="preserve">John Precious </t>
  </si>
  <si>
    <t>09071604681</t>
  </si>
  <si>
    <t xml:space="preserve">Blessing John </t>
  </si>
  <si>
    <t xml:space="preserve">Sunday Prayer </t>
  </si>
  <si>
    <t>09065452447</t>
  </si>
  <si>
    <t xml:space="preserve">Mr Lucky </t>
  </si>
  <si>
    <t xml:space="preserve">Inuejulawo Goddey </t>
  </si>
  <si>
    <t>07061398595</t>
  </si>
  <si>
    <t xml:space="preserve">Pst Blessing Inuejulawo </t>
  </si>
  <si>
    <t xml:space="preserve">Sabastine Ogochukwu </t>
  </si>
  <si>
    <t>08145639656</t>
  </si>
  <si>
    <t xml:space="preserve">Oyelola Oladele </t>
  </si>
  <si>
    <t xml:space="preserve">Felix Emmanuel </t>
  </si>
  <si>
    <t>08034246557</t>
  </si>
  <si>
    <t xml:space="preserve">Mr Felix Unah </t>
  </si>
  <si>
    <t xml:space="preserve">Valentine Esther </t>
  </si>
  <si>
    <t>09037876188</t>
  </si>
  <si>
    <t xml:space="preserve">Valentine Rose </t>
  </si>
  <si>
    <t xml:space="preserve">Effiong Goodness </t>
  </si>
  <si>
    <t>07085043021</t>
  </si>
  <si>
    <t xml:space="preserve">Mrs Effiong Faith </t>
  </si>
  <si>
    <t xml:space="preserve">Sowunari Miracle </t>
  </si>
  <si>
    <t>08082410205</t>
  </si>
  <si>
    <t>Mr Sowunari</t>
  </si>
  <si>
    <t xml:space="preserve">Tamuno - Diepiriye Favour </t>
  </si>
  <si>
    <t>08136454671</t>
  </si>
  <si>
    <t xml:space="preserve">Tamuno - Diepiriye Precious </t>
  </si>
  <si>
    <t xml:space="preserve">Amaechi Oluebube </t>
  </si>
  <si>
    <t>09033185702</t>
  </si>
  <si>
    <t xml:space="preserve">Mr Amaechi Kalu </t>
  </si>
  <si>
    <t xml:space="preserve">Samuel Inyang Precious </t>
  </si>
  <si>
    <t>08128091243</t>
  </si>
  <si>
    <t xml:space="preserve">Mr Samuel Inyang </t>
  </si>
  <si>
    <t xml:space="preserve">Mark Sylvia </t>
  </si>
  <si>
    <t>08146553729</t>
  </si>
  <si>
    <t xml:space="preserve">Mr Raymond Mark </t>
  </si>
  <si>
    <t xml:space="preserve">Allison Precious </t>
  </si>
  <si>
    <t>09029662186</t>
  </si>
  <si>
    <t xml:space="preserve">Rose Allison </t>
  </si>
  <si>
    <t xml:space="preserve">Tetteh Victor </t>
  </si>
  <si>
    <t>09058441100</t>
  </si>
  <si>
    <t xml:space="preserve">Steven Tetteh </t>
  </si>
  <si>
    <t xml:space="preserve">Attoni Nengi </t>
  </si>
  <si>
    <t>09022030032</t>
  </si>
  <si>
    <t xml:space="preserve">Mr Attoni </t>
  </si>
  <si>
    <t xml:space="preserve">Nwusi Goddey </t>
  </si>
  <si>
    <t>08165080680</t>
  </si>
  <si>
    <t xml:space="preserve">Nwusi O Prince </t>
  </si>
  <si>
    <t xml:space="preserve">Brown Margret </t>
  </si>
  <si>
    <t>09022072000</t>
  </si>
  <si>
    <t xml:space="preserve">Daba Brown </t>
  </si>
  <si>
    <t xml:space="preserve">Bassey Solomon Effiong </t>
  </si>
  <si>
    <t xml:space="preserve">Mr Bassey Effiong </t>
  </si>
  <si>
    <t xml:space="preserve">Imoh Christopher </t>
  </si>
  <si>
    <t>08183275179</t>
  </si>
  <si>
    <t xml:space="preserve">Dec Victoria C Brown </t>
  </si>
  <si>
    <t xml:space="preserve">Joseph Pre </t>
  </si>
  <si>
    <t>08161545577</t>
  </si>
  <si>
    <t xml:space="preserve">Mr Gabriel Joseph </t>
  </si>
  <si>
    <t xml:space="preserve">Unaeze Melody </t>
  </si>
  <si>
    <t>Godspower Promise I</t>
  </si>
  <si>
    <t>07065254393</t>
  </si>
  <si>
    <t xml:space="preserve">Idawari Brown </t>
  </si>
  <si>
    <t>08068429917</t>
  </si>
  <si>
    <t xml:space="preserve">Kolade Okunlaya </t>
  </si>
  <si>
    <t>08160344717</t>
  </si>
  <si>
    <t>Victor Admonish G</t>
  </si>
  <si>
    <t>08051363490</t>
  </si>
  <si>
    <t xml:space="preserve">Admonish Moses </t>
  </si>
  <si>
    <t xml:space="preserve">Godswill Maxwell </t>
  </si>
  <si>
    <t>08057940766</t>
  </si>
  <si>
    <t>Maxwell Tobin</t>
  </si>
  <si>
    <t xml:space="preserve">Ifeanyi Chukwuba </t>
  </si>
  <si>
    <t>08074952634</t>
  </si>
  <si>
    <t xml:space="preserve">Ngozi Chukwuba </t>
  </si>
  <si>
    <t xml:space="preserve">Osahon Ikekhide </t>
  </si>
  <si>
    <t>07012585804</t>
  </si>
  <si>
    <t xml:space="preserve">Pst Ighalo Alex </t>
  </si>
  <si>
    <t xml:space="preserve">Yesu Emmanuel </t>
  </si>
  <si>
    <t xml:space="preserve">Emmanuel Felix </t>
  </si>
  <si>
    <t xml:space="preserve">Felix Monday </t>
  </si>
  <si>
    <t xml:space="preserve">Gift Isah </t>
  </si>
  <si>
    <t>08055216650</t>
  </si>
  <si>
    <t xml:space="preserve">Mrs Vivian Daps Brown </t>
  </si>
  <si>
    <t xml:space="preserve">Joshua Godknows </t>
  </si>
  <si>
    <t>07012226928</t>
  </si>
  <si>
    <t xml:space="preserve">Mrs Precious Leke </t>
  </si>
  <si>
    <t xml:space="preserve">Amaechi Chizaram </t>
  </si>
  <si>
    <t>09091782806</t>
  </si>
  <si>
    <t xml:space="preserve">Mr Amaechi  </t>
  </si>
  <si>
    <t xml:space="preserve">Ade Happiness </t>
  </si>
  <si>
    <t>09067178716</t>
  </si>
  <si>
    <t>Ade Taiwo</t>
  </si>
  <si>
    <t xml:space="preserve">Nathaniel A Brown </t>
  </si>
  <si>
    <t>08160440408</t>
  </si>
  <si>
    <t xml:space="preserve">Ibanga Friday Esther </t>
  </si>
  <si>
    <t>08105452451</t>
  </si>
  <si>
    <t xml:space="preserve">Ibanga Mercy Friday </t>
  </si>
  <si>
    <t xml:space="preserve">Paul Aniette </t>
  </si>
  <si>
    <t>07035934785</t>
  </si>
  <si>
    <t xml:space="preserve">Lewis Emmanuella </t>
  </si>
  <si>
    <t>Mr Lewis Buoro</t>
  </si>
  <si>
    <t xml:space="preserve">Idanye Israel  </t>
  </si>
  <si>
    <t>09073124370</t>
  </si>
  <si>
    <t xml:space="preserve">Mr Idanye Hart </t>
  </si>
  <si>
    <t xml:space="preserve">Dennis Elizabeth </t>
  </si>
  <si>
    <t xml:space="preserve">Mr Dennis Needam </t>
  </si>
  <si>
    <t xml:space="preserve">Johnson Happiness </t>
  </si>
  <si>
    <t>Basic 3</t>
  </si>
  <si>
    <t xml:space="preserve">Mr Ebony Happiness </t>
  </si>
  <si>
    <t xml:space="preserve">Tallawford Favour </t>
  </si>
  <si>
    <t>09060699827</t>
  </si>
  <si>
    <t xml:space="preserve">Mrs Faith Tallawford </t>
  </si>
  <si>
    <t xml:space="preserve">Banigo Samuel T </t>
  </si>
  <si>
    <t>08166141007</t>
  </si>
  <si>
    <t xml:space="preserve">Irigha Long - John </t>
  </si>
  <si>
    <t>Noble Hart S</t>
  </si>
  <si>
    <t>08168435363</t>
  </si>
  <si>
    <t xml:space="preserve">Mr Sunday E Hart </t>
  </si>
  <si>
    <t xml:space="preserve">Precious Ogbonna A </t>
  </si>
  <si>
    <t>08057769581</t>
  </si>
  <si>
    <t xml:space="preserve">Juliet Ogbonna </t>
  </si>
  <si>
    <t xml:space="preserve">Kingston Laura Samuel </t>
  </si>
  <si>
    <t>07089492344</t>
  </si>
  <si>
    <t xml:space="preserve">Samuel Kingston </t>
  </si>
  <si>
    <t xml:space="preserve">Yakubu Prevail </t>
  </si>
  <si>
    <t>08077770461</t>
  </si>
  <si>
    <t xml:space="preserve">Mrs Yakubu Haruna </t>
  </si>
  <si>
    <t>Cynthia Okoli C</t>
  </si>
  <si>
    <t>08106256085</t>
  </si>
  <si>
    <t>MR Ezeokeke</t>
  </si>
  <si>
    <t xml:space="preserve">Christopher Fred </t>
  </si>
  <si>
    <t>08033653997</t>
  </si>
  <si>
    <t xml:space="preserve">Mr Fred </t>
  </si>
  <si>
    <t>Princerich Emeka P</t>
  </si>
  <si>
    <t xml:space="preserve">Emeka Isiokwu </t>
  </si>
  <si>
    <t xml:space="preserve">Onyeoma Emeka H </t>
  </si>
  <si>
    <t xml:space="preserve">Mr Emeka Herbert </t>
  </si>
  <si>
    <t>Owen Ibrahim G</t>
  </si>
  <si>
    <t>09033745169</t>
  </si>
  <si>
    <t xml:space="preserve">Mr Ibrahim </t>
  </si>
  <si>
    <t>Wawe Emmanuel E</t>
  </si>
  <si>
    <t>09026973347</t>
  </si>
  <si>
    <t xml:space="preserve">Juliet Ossai </t>
  </si>
  <si>
    <t xml:space="preserve">Godswill  Akpan F </t>
  </si>
  <si>
    <t>08147893540</t>
  </si>
  <si>
    <t xml:space="preserve">Mr Friday Akpan </t>
  </si>
  <si>
    <t>Nwiko Alex J</t>
  </si>
  <si>
    <t>07011473716</t>
  </si>
  <si>
    <t>John Nwiko</t>
  </si>
  <si>
    <t>Chukwu Chinaza V</t>
  </si>
  <si>
    <t>08068182257</t>
  </si>
  <si>
    <t xml:space="preserve">Mr James Osuwa </t>
  </si>
  <si>
    <t>Esukupe GodsGreat</t>
  </si>
  <si>
    <t xml:space="preserve">Rev Onin - Awaji Philip </t>
  </si>
  <si>
    <t xml:space="preserve">Esukupe Godslove </t>
  </si>
  <si>
    <t>Warikwah Chinyere A</t>
  </si>
  <si>
    <t>08132264723</t>
  </si>
  <si>
    <t>Mr Woji Ihuwo</t>
  </si>
  <si>
    <t xml:space="preserve">Shulammite E Akubue </t>
  </si>
  <si>
    <t>08032782898</t>
  </si>
  <si>
    <t xml:space="preserve">Mrs Justina Akubue </t>
  </si>
  <si>
    <t xml:space="preserve">Godson Gashion </t>
  </si>
  <si>
    <t>07017434611</t>
  </si>
  <si>
    <t xml:space="preserve">Mr John Roger </t>
  </si>
  <si>
    <t xml:space="preserve">Akudike Chinenyenwa </t>
  </si>
  <si>
    <t xml:space="preserve">Mr Paulinius Akudike </t>
  </si>
  <si>
    <t xml:space="preserve">Ekweka Glory </t>
  </si>
  <si>
    <t>08144208854</t>
  </si>
  <si>
    <t xml:space="preserve">Ekene Ekweka </t>
  </si>
  <si>
    <t xml:space="preserve">Goodness Christopher </t>
  </si>
  <si>
    <t>08120425528</t>
  </si>
  <si>
    <t xml:space="preserve">Rev Christopher Christian </t>
  </si>
  <si>
    <t xml:space="preserve">Omega Garba </t>
  </si>
  <si>
    <t xml:space="preserve">Borno State </t>
  </si>
  <si>
    <t>08122058518</t>
  </si>
  <si>
    <t xml:space="preserve">Afiniki Anthony </t>
  </si>
  <si>
    <t xml:space="preserve">Alfred Ogheneogaga </t>
  </si>
  <si>
    <t>07031619412</t>
  </si>
  <si>
    <t>Alfred Ogbogho</t>
  </si>
  <si>
    <t xml:space="preserve">Angel Samuel </t>
  </si>
  <si>
    <t>08063281808</t>
  </si>
  <si>
    <t xml:space="preserve">Larry Samuel </t>
  </si>
  <si>
    <t>Caleb Victor C</t>
  </si>
  <si>
    <t>08039335867</t>
  </si>
  <si>
    <t xml:space="preserve">Mr Victor Nwaogu </t>
  </si>
  <si>
    <t>Rejoice Victor C</t>
  </si>
  <si>
    <t>08052012747</t>
  </si>
  <si>
    <t xml:space="preserve">Daniel Okoro </t>
  </si>
  <si>
    <t>07030098438</t>
  </si>
  <si>
    <t xml:space="preserve">Mrs Honesta Okoro </t>
  </si>
  <si>
    <t xml:space="preserve">Dick Ada Handy </t>
  </si>
  <si>
    <t xml:space="preserve">Lighthouse </t>
  </si>
  <si>
    <t>07081199936</t>
  </si>
  <si>
    <t xml:space="preserve">Mr Handy Dick </t>
  </si>
  <si>
    <t xml:space="preserve">Sunday Emediong Wfere </t>
  </si>
  <si>
    <t>Grace Sunday Wfere</t>
  </si>
  <si>
    <t xml:space="preserve">Godswill Albert </t>
  </si>
  <si>
    <t xml:space="preserve">Mr Albert Uche </t>
  </si>
  <si>
    <t>Hezekia Igoh E</t>
  </si>
  <si>
    <t>08087176900</t>
  </si>
  <si>
    <t xml:space="preserve">Mr Igoh </t>
  </si>
  <si>
    <t xml:space="preserve">Ewere O Favour </t>
  </si>
  <si>
    <t xml:space="preserve">Basic 4 </t>
  </si>
  <si>
    <t xml:space="preserve">Godspower Promise </t>
  </si>
  <si>
    <t>Greater E</t>
  </si>
  <si>
    <t>MFM</t>
  </si>
  <si>
    <t>Winners</t>
  </si>
  <si>
    <t>CCC</t>
  </si>
  <si>
    <t>Catholic</t>
  </si>
  <si>
    <t>covenant Church</t>
  </si>
  <si>
    <t>09017611617</t>
  </si>
  <si>
    <t>00000000000</t>
  </si>
  <si>
    <t>Apostolic</t>
  </si>
  <si>
    <t>Baptist</t>
  </si>
  <si>
    <t>Mr. Innocent</t>
  </si>
  <si>
    <t>Testimony</t>
  </si>
  <si>
    <t>JW</t>
  </si>
  <si>
    <t>NO</t>
  </si>
  <si>
    <t>(All)</t>
  </si>
  <si>
    <t>Total</t>
  </si>
  <si>
    <t>Parents</t>
  </si>
  <si>
    <t>PACKAGE Type</t>
  </si>
  <si>
    <t>Packages</t>
  </si>
  <si>
    <t>MS Word</t>
  </si>
  <si>
    <t>Ms Excel</t>
  </si>
  <si>
    <t>MS PowerPoint</t>
  </si>
  <si>
    <t>Corel Draw</t>
  </si>
  <si>
    <t>Names</t>
  </si>
  <si>
    <t>Count of PARENT</t>
  </si>
  <si>
    <t>09036522621</t>
  </si>
  <si>
    <t>08160984562</t>
  </si>
  <si>
    <t>Phone Number</t>
  </si>
  <si>
    <t>Attrtion by Age</t>
  </si>
  <si>
    <t>By Age</t>
  </si>
  <si>
    <t>Brown Blessing .F</t>
  </si>
  <si>
    <t xml:space="preserve">Salvation </t>
  </si>
  <si>
    <t>09021558340</t>
  </si>
  <si>
    <t>Fininshed SSS</t>
  </si>
  <si>
    <t>Modupe George Hart</t>
  </si>
  <si>
    <t>Goodluck Young</t>
  </si>
  <si>
    <t>Mr. David Young</t>
  </si>
  <si>
    <t>Favour Young</t>
  </si>
  <si>
    <t>John James</t>
  </si>
  <si>
    <t>Mr. James</t>
  </si>
  <si>
    <t>Count of PACKAGE Type</t>
  </si>
  <si>
    <t>Joy Solomon</t>
  </si>
  <si>
    <t>08064395842</t>
  </si>
  <si>
    <t>Mr. Solomon</t>
  </si>
  <si>
    <t>Count of CLASS(when joined)</t>
  </si>
  <si>
    <t>Basic Class</t>
  </si>
  <si>
    <t>Finished SSS</t>
  </si>
  <si>
    <t>TOTAL STUDENTS</t>
  </si>
  <si>
    <t>TOTAL PARENTS</t>
  </si>
  <si>
    <t>TOTAL PROGRESS</t>
  </si>
  <si>
    <t>He's Alive</t>
  </si>
  <si>
    <t>Favour Peter .P</t>
  </si>
  <si>
    <t>08054238603</t>
  </si>
  <si>
    <t>Count of GENDER</t>
  </si>
  <si>
    <t>Gender</t>
  </si>
  <si>
    <t>Students status</t>
  </si>
  <si>
    <t>2018</t>
  </si>
  <si>
    <t>2019</t>
  </si>
  <si>
    <t>Jun</t>
  </si>
  <si>
    <t>Oct</t>
  </si>
  <si>
    <t>Nov</t>
  </si>
  <si>
    <t>Jan</t>
  </si>
  <si>
    <t>Feb</t>
  </si>
  <si>
    <t>Mar</t>
  </si>
  <si>
    <t>Apr</t>
  </si>
  <si>
    <t>May</t>
  </si>
  <si>
    <t>Jul</t>
  </si>
  <si>
    <t>Aug</t>
  </si>
  <si>
    <t>Sep</t>
  </si>
  <si>
    <t>Dec</t>
  </si>
  <si>
    <t>Month</t>
  </si>
  <si>
    <t>2018 Gender</t>
  </si>
  <si>
    <t>2019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</si>
</sst>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yyyy"/>
    <numFmt numFmtId="165" formatCode="dd/mmm/yyyy"/>
    <numFmt numFmtId="166"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5"/>
      </patternFill>
    </fill>
    <fill>
      <patternFill patternType="solid">
        <fgColor theme="4" tint="-0.249977111117893"/>
        <bgColor theme="4" tint="-0.249977111117893"/>
      </patternFill>
    </fill>
    <fill>
      <patternFill patternType="solid">
        <fgColor rgb="FF002060"/>
        <bgColor indexed="64"/>
      </patternFill>
    </fill>
    <fill>
      <patternFill patternType="solid">
        <fgColor theme="1" tint="4.9989318521683403E-2"/>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4" tint="0.79998168889431442"/>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9" fontId="2" fillId="0" borderId="0" applyFont="0" applyFill="0" applyBorder="0" applyAlignment="0" applyProtection="0"/>
    <xf numFmtId="0" fontId="3" fillId="4" borderId="0" applyNumberFormat="0" applyBorder="0" applyAlignment="0" applyProtection="0"/>
  </cellStyleXfs>
  <cellXfs count="74">
    <xf numFmtId="0" fontId="0" fillId="0" borderId="0" xfId="0"/>
    <xf numFmtId="0" fontId="0" fillId="2" borderId="0" xfId="0" applyFill="1"/>
    <xf numFmtId="0" fontId="0" fillId="0" borderId="0" xfId="0" applyNumberFormat="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165" fontId="0" fillId="0" borderId="0" xfId="0" applyNumberFormat="1" applyAlignment="1">
      <alignment horizontal="left" vertical="top"/>
    </xf>
    <xf numFmtId="164" fontId="0" fillId="0" borderId="0" xfId="0" applyNumberFormat="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NumberFormat="1" applyBorder="1"/>
    <xf numFmtId="0" fontId="0" fillId="0" borderId="1" xfId="0" applyFill="1" applyBorder="1" applyAlignment="1">
      <alignment horizontal="left"/>
    </xf>
    <xf numFmtId="166" fontId="0" fillId="0" borderId="1" xfId="1" applyNumberFormat="1" applyFont="1" applyBorder="1"/>
    <xf numFmtId="166" fontId="0" fillId="0" borderId="0" xfId="1" applyNumberFormat="1" applyFont="1"/>
    <xf numFmtId="1" fontId="0" fillId="0" borderId="0" xfId="0" applyNumberFormat="1"/>
    <xf numFmtId="0" fontId="0" fillId="0" borderId="0" xfId="0" applyAlignment="1">
      <alignment wrapText="1"/>
    </xf>
    <xf numFmtId="0" fontId="0" fillId="0" borderId="0" xfId="0" applyAlignment="1"/>
    <xf numFmtId="0" fontId="0" fillId="0" borderId="0" xfId="0" pivotButton="1" applyAlignment="1"/>
    <xf numFmtId="0" fontId="1" fillId="0" borderId="1" xfId="0" applyNumberFormat="1" applyFont="1" applyBorder="1" applyAlignment="1">
      <alignment horizontal="left" vertical="top"/>
    </xf>
    <xf numFmtId="0" fontId="1" fillId="0" borderId="1" xfId="0" applyFont="1" applyBorder="1" applyAlignment="1">
      <alignment horizontal="left" vertical="top"/>
    </xf>
    <xf numFmtId="49" fontId="1" fillId="0" borderId="1" xfId="0" applyNumberFormat="1" applyFont="1" applyBorder="1" applyAlignment="1">
      <alignment horizontal="left" vertical="top"/>
    </xf>
    <xf numFmtId="165" fontId="1" fillId="0" borderId="1" xfId="0" applyNumberFormat="1" applyFont="1" applyBorder="1" applyAlignment="1">
      <alignment horizontal="left" vertical="top"/>
    </xf>
    <xf numFmtId="164" fontId="1" fillId="0" borderId="1" xfId="0" applyNumberFormat="1" applyFont="1" applyBorder="1" applyAlignment="1">
      <alignment horizontal="left"/>
    </xf>
    <xf numFmtId="0" fontId="0" fillId="0" borderId="1" xfId="0" applyBorder="1" applyAlignment="1">
      <alignment horizontal="left" vertical="top"/>
    </xf>
    <xf numFmtId="49" fontId="0" fillId="0" borderId="1" xfId="0" applyNumberFormat="1" applyBorder="1" applyAlignment="1">
      <alignment horizontal="left" vertical="top"/>
    </xf>
    <xf numFmtId="165" fontId="0" fillId="0" borderId="1" xfId="0" applyNumberFormat="1" applyBorder="1" applyAlignment="1">
      <alignment horizontal="left" vertical="top"/>
    </xf>
    <xf numFmtId="164" fontId="0" fillId="0" borderId="1" xfId="0" applyNumberFormat="1" applyBorder="1" applyAlignment="1">
      <alignment horizontal="left" vertical="top"/>
    </xf>
    <xf numFmtId="164" fontId="0" fillId="0" borderId="1" xfId="0" applyNumberFormat="1" applyBorder="1" applyAlignment="1">
      <alignment horizontal="left"/>
    </xf>
    <xf numFmtId="0" fontId="0" fillId="0" borderId="1" xfId="0" applyNumberFormat="1" applyBorder="1" applyAlignment="1">
      <alignment horizontal="left" vertical="top"/>
    </xf>
    <xf numFmtId="17" fontId="0" fillId="0" borderId="1" xfId="0" applyNumberFormat="1" applyBorder="1" applyAlignment="1">
      <alignment horizontal="left" vertical="top"/>
    </xf>
    <xf numFmtId="16" fontId="0" fillId="0" borderId="1" xfId="0" applyNumberFormat="1" applyBorder="1" applyAlignment="1">
      <alignment horizontal="left" vertical="top"/>
    </xf>
    <xf numFmtId="14" fontId="0" fillId="0" borderId="1" xfId="0" applyNumberFormat="1" applyBorder="1" applyAlignment="1">
      <alignment horizontal="left" vertical="top"/>
    </xf>
    <xf numFmtId="0" fontId="0" fillId="0" borderId="1" xfId="0" applyFill="1" applyBorder="1"/>
    <xf numFmtId="0" fontId="0" fillId="0" borderId="0" xfId="0" applyBorder="1" applyAlignment="1">
      <alignment horizontal="left" vertical="top"/>
    </xf>
    <xf numFmtId="49" fontId="0" fillId="0" borderId="0" xfId="0" applyNumberFormat="1" applyBorder="1" applyAlignment="1">
      <alignment horizontal="left" vertical="top"/>
    </xf>
    <xf numFmtId="165" fontId="0" fillId="0" borderId="0" xfId="0" applyNumberFormat="1" applyBorder="1" applyAlignment="1">
      <alignment horizontal="left" vertical="top"/>
    </xf>
    <xf numFmtId="164" fontId="0" fillId="0" borderId="0" xfId="0" applyNumberFormat="1" applyBorder="1" applyAlignment="1">
      <alignment horizontal="left" vertical="top"/>
    </xf>
    <xf numFmtId="0" fontId="0" fillId="0" borderId="0" xfId="0" applyBorder="1"/>
    <xf numFmtId="0" fontId="0" fillId="0" borderId="2" xfId="0" applyBorder="1"/>
    <xf numFmtId="0" fontId="0" fillId="0" borderId="2" xfId="0" applyNumberFormat="1" applyBorder="1"/>
    <xf numFmtId="0" fontId="0" fillId="0" borderId="1" xfId="0" applyBorder="1" applyAlignment="1">
      <alignment horizontal="center" vertical="center"/>
    </xf>
    <xf numFmtId="0" fontId="0" fillId="0" borderId="1" xfId="0" applyNumberFormat="1" applyBorder="1" applyAlignment="1">
      <alignment horizontal="center" vertical="center"/>
    </xf>
    <xf numFmtId="0" fontId="3" fillId="4" borderId="0" xfId="2"/>
    <xf numFmtId="0" fontId="3" fillId="4" borderId="1" xfId="2" applyBorder="1"/>
    <xf numFmtId="0" fontId="0" fillId="0" borderId="1" xfId="0" applyBorder="1" applyAlignment="1"/>
    <xf numFmtId="166" fontId="0" fillId="0" borderId="1" xfId="1" applyNumberFormat="1" applyFont="1" applyBorder="1" applyAlignment="1"/>
    <xf numFmtId="0" fontId="3" fillId="5" borderId="3" xfId="0" applyFont="1" applyFill="1" applyBorder="1" applyAlignment="1"/>
    <xf numFmtId="0" fontId="4" fillId="6" borderId="1" xfId="0" applyFont="1" applyFill="1" applyBorder="1"/>
    <xf numFmtId="0" fontId="3" fillId="7" borderId="0" xfId="0" applyFont="1" applyFill="1" applyAlignment="1">
      <alignment horizontal="center" vertical="center"/>
    </xf>
    <xf numFmtId="0" fontId="0" fillId="0" borderId="2" xfId="0" applyFont="1" applyBorder="1" applyAlignment="1">
      <alignment horizontal="left"/>
    </xf>
    <xf numFmtId="0" fontId="0" fillId="0" borderId="2" xfId="0" applyNumberFormat="1" applyFont="1" applyBorder="1" applyAlignment="1"/>
    <xf numFmtId="0" fontId="1" fillId="0" borderId="2" xfId="0" applyFont="1" applyBorder="1" applyAlignment="1">
      <alignment horizontal="left"/>
    </xf>
    <xf numFmtId="0" fontId="1" fillId="0" borderId="2" xfId="0" applyNumberFormat="1" applyFont="1" applyBorder="1"/>
    <xf numFmtId="0" fontId="0" fillId="0" borderId="0" xfId="0" applyAlignment="1">
      <alignment horizontal="center" vertical="center"/>
    </xf>
    <xf numFmtId="0" fontId="0" fillId="0" borderId="4" xfId="0" applyBorder="1" applyAlignment="1">
      <alignment horizontal="center"/>
    </xf>
    <xf numFmtId="0" fontId="0" fillId="0" borderId="0" xfId="0" applyBorder="1" applyAlignment="1">
      <alignment horizontal="left"/>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xf numFmtId="0" fontId="0" fillId="0" borderId="0" xfId="0" applyNumberFormat="1" applyBorder="1" applyAlignment="1">
      <alignment horizontal="left" vertical="top"/>
    </xf>
    <xf numFmtId="0" fontId="1" fillId="3" borderId="1" xfId="0" applyFont="1" applyFill="1" applyBorder="1" applyAlignment="1">
      <alignment horizontal="center" vertical="center"/>
    </xf>
    <xf numFmtId="166" fontId="0" fillId="0" borderId="1" xfId="1" applyNumberFormat="1" applyFont="1" applyBorder="1" applyAlignment="1">
      <alignment horizontal="center" vertical="center"/>
    </xf>
    <xf numFmtId="0" fontId="0" fillId="7" borderId="0" xfId="0" applyFill="1" applyAlignment="1">
      <alignment horizontal="center" vertical="center"/>
    </xf>
    <xf numFmtId="166" fontId="0" fillId="0" borderId="1" xfId="0" applyNumberFormat="1" applyBorder="1"/>
    <xf numFmtId="166" fontId="0" fillId="0" borderId="0" xfId="0" applyNumberFormat="1"/>
    <xf numFmtId="166" fontId="0" fillId="0" borderId="2" xfId="0" applyNumberFormat="1" applyBorder="1" applyAlignment="1"/>
    <xf numFmtId="166" fontId="0" fillId="0" borderId="2" xfId="0" applyNumberFormat="1" applyBorder="1"/>
    <xf numFmtId="166" fontId="1" fillId="0" borderId="1" xfId="1" applyNumberFormat="1" applyFont="1" applyBorder="1" applyAlignment="1"/>
    <xf numFmtId="0" fontId="1" fillId="8" borderId="1" xfId="0" applyFont="1" applyFill="1" applyBorder="1"/>
    <xf numFmtId="0" fontId="0" fillId="3" borderId="0" xfId="0" applyFill="1" applyAlignment="1">
      <alignment horizontal="center" vertical="center"/>
    </xf>
  </cellXfs>
  <cellStyles count="3">
    <cellStyle name="Accent2" xfId="2" builtinId="33"/>
    <cellStyle name="Normal" xfId="0" builtinId="0"/>
    <cellStyle name="Percent" xfId="1" builtinId="5"/>
  </cellStyles>
  <dxfs count="15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dxf>
    <dxf>
      <numFmt numFmtId="14" formatCode="0.00%"/>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ill>
        <patternFill patternType="solid">
          <bgColor theme="1" tint="4.9989318521683403E-2"/>
        </patternFill>
      </fill>
    </dxf>
    <dxf>
      <fill>
        <patternFill patternType="solid">
          <bgColor theme="1" tint="4.9989318521683403E-2"/>
        </patternFill>
      </fill>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1" indent="0"/>
    </dxf>
    <dxf>
      <alignment wrapText="1" indent="0"/>
    </dxf>
    <dxf>
      <alignment wrapText="0"/>
    </dxf>
    <dxf>
      <alignment wrapText="0"/>
    </dxf>
    <dxf>
      <alignment wrapText="1" indent="0"/>
    </dxf>
    <dxf>
      <alignment wrapText="1" indent="0"/>
    </dxf>
    <dxf>
      <alignment wrapText="0"/>
    </dxf>
    <dxf>
      <alignment wrapText="0"/>
    </dxf>
    <dxf>
      <alignment wrapText="1" indent="0"/>
    </dxf>
    <dxf>
      <alignment wrapText="1" indent="0"/>
    </dxf>
    <dxf>
      <alignment wrapText="0"/>
    </dxf>
    <dxf>
      <alignment wrapText="0"/>
    </dxf>
    <dxf>
      <alignment wrapText="1" indent="0"/>
    </dxf>
    <dxf>
      <alignment wrapText="1" indent="0"/>
    </dxf>
    <dxf>
      <numFmt numFmtId="166" formatCode="0.0%"/>
    </dxf>
    <dxf>
      <numFmt numFmtId="14" formatCode="0.00%"/>
    </dxf>
    <dxf>
      <border>
        <left style="thin">
          <color indexed="64"/>
        </lef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1" indent="0"/>
    </dxf>
    <dxf>
      <alignment wrapText="1" indent="0"/>
    </dxf>
    <dxf>
      <alignment wrapText="0"/>
    </dxf>
    <dxf>
      <alignment wrapText="0"/>
    </dxf>
    <dxf>
      <alignment wrapText="1" indent="0"/>
    </dxf>
    <dxf>
      <alignment wrapText="1" indent="0"/>
    </dxf>
    <dxf>
      <alignment wrapText="0"/>
    </dxf>
    <dxf>
      <alignment wrapText="0"/>
    </dxf>
    <dxf>
      <alignment wrapText="1" indent="0"/>
    </dxf>
    <dxf>
      <alignment wrapText="1" indent="0"/>
    </dxf>
    <dxf>
      <alignment wrapText="0"/>
    </dxf>
    <dxf>
      <alignment wrapText="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theme="9" tint="-0.24994659260841701"/>
        </patternFill>
      </fill>
      <border diagonalUp="0" diagonalDown="0">
        <left/>
        <right/>
        <top/>
        <bottom/>
        <vertical/>
        <horizontal/>
      </border>
    </dxf>
    <dxf>
      <fill>
        <patternFill patternType="none">
          <bgColor auto="1"/>
        </patternFill>
      </fill>
      <border diagonalUp="0" diagonalDown="0">
        <left/>
        <right/>
        <top/>
        <bottom/>
        <vertical/>
        <horizontal/>
      </border>
    </dxf>
    <dxf>
      <font>
        <b/>
        <color theme="1"/>
      </font>
      <border>
        <bottom style="thin">
          <color theme="4"/>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9"/>
        </bottom>
        <vertical/>
        <horizontal/>
      </border>
    </dxf>
    <dxf>
      <font>
        <color theme="1"/>
      </font>
      <fill>
        <patternFill patternType="none">
          <bgColor auto="1"/>
        </patternFill>
      </fill>
      <border>
        <left/>
        <right/>
        <top/>
        <bottom/>
        <vertical/>
        <horizontal/>
      </border>
    </dxf>
    <dxf>
      <fill>
        <patternFill patternType="none">
          <bgColor auto="1"/>
        </patternFill>
      </fill>
      <border diagonalUp="0" diagonalDown="0">
        <left/>
        <right/>
        <top/>
        <bottom/>
        <vertical/>
        <horizontal/>
      </border>
    </dxf>
    <dxf>
      <font>
        <b/>
        <i val="0"/>
        <color theme="4"/>
        <name val="Arial"/>
        <scheme val="none"/>
      </font>
      <fill>
        <patternFill patternType="none">
          <bgColor auto="1"/>
        </patternFill>
      </fill>
    </dxf>
    <dxf>
      <fill>
        <patternFill patternType="none">
          <bgColor auto="1"/>
        </patternFill>
      </fill>
      <border diagonalUp="0" diagonalDown="0">
        <left/>
        <right/>
        <top/>
        <bottom/>
        <vertical/>
        <horizontal/>
      </border>
    </dxf>
    <dxf>
      <font>
        <sz val="11"/>
        <color theme="0"/>
        <name val="Calibri"/>
        <family val="2"/>
        <scheme val="minor"/>
      </font>
      <fill>
        <patternFill patternType="none">
          <bgColor auto="1"/>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0" tint="-0.34998626667073579"/>
        </patternFill>
      </fill>
      <border diagonalUp="0" diagonalDown="0">
        <left/>
        <right/>
        <top/>
        <bottom/>
        <vertical/>
        <horizontal/>
      </border>
    </dxf>
    <dxf>
      <font>
        <b/>
        <sz val="11"/>
        <color theme="1"/>
      </font>
    </dxf>
    <dxf>
      <fill>
        <patternFill patternType="none">
          <fgColor indexed="64"/>
          <bgColor auto="1"/>
        </patternFill>
      </fill>
      <border diagonalUp="0" diagonalDown="0">
        <left/>
        <right/>
        <top/>
        <bottom/>
        <vertical/>
        <horizontal/>
      </border>
    </dxf>
  </dxfs>
  <tableStyles count="7" defaultTableStyle="TableStyleMedium2" defaultPivotStyle="PivotStyleLight16">
    <tableStyle name="By Year" pivot="0" table="0" count="8" xr9:uid="{3BCF7F03-2EF2-4990-B155-61D1BF8D75F6}">
      <tableStyleElement type="wholeTable" dxfId="149"/>
      <tableStyleElement type="headerRow" dxfId="148"/>
    </tableStyle>
    <tableStyle name="Course Progress" pivot="0" table="0" count="8" xr9:uid="{390234F2-E82B-4893-BDB7-7D11C95AD9E3}">
      <tableStyleElement type="wholeTable" dxfId="147"/>
      <tableStyleElement type="headerRow" dxfId="146"/>
    </tableStyle>
    <tableStyle name="Package" pivot="0" table="0" count="7" xr9:uid="{00000000-0011-0000-FFFF-FFFF00000000}">
      <tableStyleElement type="wholeTable" dxfId="145"/>
      <tableStyleElement type="headerRow" dxfId="144"/>
    </tableStyle>
    <tableStyle name="Slicer Style 1" pivot="0" table="0" count="1" xr9:uid="{00000000-0011-0000-FFFF-FFFF01000000}">
      <tableStyleElement type="wholeTable" dxfId="143"/>
    </tableStyle>
    <tableStyle name="SlicerStyleDark6 2" pivot="0" table="0" count="10" xr9:uid="{FDA63783-C335-4FC5-A8AA-03CF7B98F479}">
      <tableStyleElement type="wholeTable" dxfId="142"/>
      <tableStyleElement type="headerRow" dxfId="141"/>
    </tableStyle>
    <tableStyle name="SlicerStyleLight1 2" pivot="0" table="0" count="10" xr9:uid="{3A4176A4-95DC-4D07-B5C1-E9137E4177B1}">
      <tableStyleElement type="wholeTable" dxfId="140"/>
      <tableStyleElement type="headerRow" dxfId="139"/>
    </tableStyle>
    <tableStyle name="Students Data" pivot="0" table="0" count="5" xr9:uid="{00000000-0011-0000-FFFF-FFFF02000000}">
      <tableStyleElement type="wholeTable" dxfId="138"/>
      <tableStyleElement type="headerRow" dxfId="137"/>
    </tableStyle>
  </tableStyles>
  <colors>
    <mruColors>
      <color rgb="FF1D4971"/>
      <color rgb="FF000000"/>
      <color rgb="FF29123A"/>
      <color rgb="FF303B4A"/>
      <color rgb="FF020718"/>
      <color rgb="FF170119"/>
    </mruColors>
  </colors>
  <extLst>
    <ext xmlns:x14="http://schemas.microsoft.com/office/spreadsheetml/2009/9/main" uri="{46F421CA-312F-682f-3DD2-61675219B42D}">
      <x14:dxfs count="24">
        <dxf>
          <fill>
            <patternFill patternType="none">
              <bgColor auto="1"/>
            </patternFill>
          </fill>
        </dxf>
        <dxf>
          <font>
            <b/>
            <i val="0"/>
          </font>
          <fill>
            <patternFill>
              <bgColor theme="9" tint="-0.24994659260841701"/>
            </patternFill>
          </fill>
          <border diagonalUp="0" diagonalDown="0">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ont>
            <color theme="1"/>
          </font>
          <fill>
            <patternFill>
              <bgColor theme="5"/>
            </patternFill>
          </fill>
          <border>
            <left style="thin">
              <color auto="1"/>
            </left>
            <right style="thin">
              <color auto="1"/>
            </right>
            <top style="thin">
              <color auto="1"/>
            </top>
            <bottom style="thin">
              <color auto="1"/>
            </bottom>
          </border>
        </dxf>
        <dxf>
          <fill>
            <patternFill patternType="none">
              <fgColor auto="1"/>
              <bgColor auto="1"/>
            </patternFill>
          </fill>
          <border diagonalUp="0" diagonalDown="0">
            <left/>
            <right/>
            <top/>
            <bottom/>
            <vertical/>
            <horizontal/>
          </border>
        </dxf>
      </x14:dxfs>
    </ext>
    <ext xmlns:x14="http://schemas.microsoft.com/office/spreadsheetml/2009/9/main" uri="{EB79DEF2-80B8-43e5-95BD-54CBDDF9020C}">
      <x14:slicerStyles defaultSlicerStyle="SlicerStyleDark4">
        <x14:slicerStyle name="Package">
          <x14:slicerStyleElements>
            <x14:slicerStyleElement type="unselectedItemWithData" dxfId="23"/>
            <x14:slicerStyleElement type="selectedItemWithData" dxfId="22"/>
            <x14:slicerStyleElement type="hoveredUnselectedItemWithData" dxfId="21"/>
            <x14:slicerStyleElement type="hoveredSelectedItemWithData" dxfId="20"/>
            <x14:slicerStyleElement type="hoveredSelectedItemWithNoData" dxfId="19"/>
          </x14:slicerStyleElements>
        </x14:slicerStyle>
        <x14:slicerStyle name="Slicer Style 1"/>
        <x14:slicerStyle name="SlicerStyleDark6 2">
          <x14:slicerStyleElements>
            <x14:slicerStyleElement type="unselectedItemWithData" dxfId="18"/>
            <x14:slicerStyleElement type="unselectedItemWithNoData" dxfId="17"/>
            <x14:slicerStyleElement type="selectedItemWithData" dxfId="16"/>
            <x14:slicerStyleElement type="selectedItemWithNoData" dxfId="15"/>
            <x14:slicerStyleElement type="hoveredUnselectedItemWithData" dxfId="14"/>
            <x14:slicerStyleElement type="hoveredSelectedItemWithData" dxfId="13"/>
            <x14:slicerStyleElement type="hoveredUnselectedItemWithNoData" dxfId="12"/>
            <x14:slicerStyleElement type="hoveredSelectedItemWithNoData" dxfId="11"/>
          </x14:slicerStyleElements>
        </x14:slicerStyle>
        <x14:slicerStyle name="SlicerStyleLight1 2">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UnselectedItemWithNoData" dxfId="4"/>
            <x14:slicerStyleElement type="hoveredSelectedItemWithNoData" dxfId="3"/>
          </x14:slicerStyleElements>
        </x14:slicerStyle>
        <x14:slicerStyle name="Students Data">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theme="0"/>
            </patternFill>
          </fill>
        </dxf>
        <dxf>
          <fill>
            <patternFill patternType="solid">
              <fgColor theme="0"/>
              <bgColor theme="5"/>
            </patternFill>
          </fill>
          <border>
            <left style="thin">
              <color auto="1"/>
            </left>
            <right style="thin">
              <color auto="1"/>
            </right>
            <top style="thin">
              <color auto="1"/>
            </top>
            <bottom style="thin">
              <color auto="1"/>
            </bottom>
          </border>
        </dxf>
        <dxf>
          <font>
            <b/>
            <i val="0"/>
            <sz val="14"/>
            <color theme="5" tint="-0.24994659260841701"/>
            <name val="Calibri"/>
            <family val="2"/>
            <scheme val="minor"/>
          </font>
        </dxf>
        <dxf>
          <font>
            <sz val="11"/>
            <color theme="0"/>
            <name val="Calibri"/>
            <family val="2"/>
            <scheme val="minor"/>
          </font>
        </dxf>
        <dxf>
          <font>
            <b/>
            <i val="0"/>
            <sz val="11"/>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y Year">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Course Progres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96861662063768"/>
          <c:y val="5.5733731341054991E-2"/>
          <c:w val="0.63103484478233329"/>
          <c:h val="0.82062788713774837"/>
        </c:manualLayout>
      </c:layout>
      <c:doughnutChart>
        <c:varyColors val="1"/>
        <c:ser>
          <c:idx val="0"/>
          <c:order val="0"/>
          <c:dPt>
            <c:idx val="0"/>
            <c:bubble3D val="0"/>
            <c:spPr>
              <a:solidFill>
                <a:schemeClr val="tx1">
                  <a:lumMod val="75000"/>
                  <a:lumOff val="25000"/>
                </a:schemeClr>
              </a:solidFill>
              <a:ln w="19050">
                <a:noFill/>
              </a:ln>
              <a:effectLst/>
            </c:spPr>
            <c:extLst>
              <c:ext xmlns:c16="http://schemas.microsoft.com/office/drawing/2014/chart" uri="{C3380CC4-5D6E-409C-BE32-E72D297353CC}">
                <c16:uniqueId val="{00000001-7920-4409-8E7D-6CCD80A66EE9}"/>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7920-4409-8E7D-6CCD80A66EE9}"/>
              </c:ext>
            </c:extLst>
          </c:dPt>
          <c:dLbls>
            <c:delete val="1"/>
          </c:dLbls>
          <c:val>
            <c:numRef>
              <c:f>'Students by Church'!$F$5:$F$6</c:f>
              <c:numCache>
                <c:formatCode>0.0%</c:formatCode>
                <c:ptCount val="2"/>
                <c:pt idx="0">
                  <c:v>0.69776876267748478</c:v>
                </c:pt>
                <c:pt idx="1">
                  <c:v>0.30223123732251522</c:v>
                </c:pt>
              </c:numCache>
            </c:numRef>
          </c:val>
          <c:extLst>
            <c:ext xmlns:c16="http://schemas.microsoft.com/office/drawing/2014/chart" uri="{C3380CC4-5D6E-409C-BE32-E72D297353CC}">
              <c16:uniqueId val="{00000004-7920-4409-8E7D-6CCD80A66EE9}"/>
            </c:ext>
          </c:extLst>
        </c:ser>
        <c:dLbls>
          <c:showLegendKey val="0"/>
          <c:showVal val="1"/>
          <c:showCatName val="0"/>
          <c:showSerName val="0"/>
          <c:showPercent val="0"/>
          <c:showBubbleSize val="0"/>
          <c:showLeaderLines val="1"/>
        </c:dLbls>
        <c:firstSliceAng val="35"/>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ln>
              <a:noFill/>
            </a:ln>
          </c:spPr>
          <c:dPt>
            <c:idx val="0"/>
            <c:bubble3D val="0"/>
            <c:spPr>
              <a:solidFill>
                <a:schemeClr val="accent4">
                  <a:lumMod val="75000"/>
                </a:schemeClr>
              </a:solidFill>
              <a:ln w="25400">
                <a:noFill/>
              </a:ln>
              <a:effectLst/>
              <a:sp3d/>
            </c:spPr>
            <c:extLst>
              <c:ext xmlns:c16="http://schemas.microsoft.com/office/drawing/2014/chart" uri="{C3380CC4-5D6E-409C-BE32-E72D297353CC}">
                <c16:uniqueId val="{00000001-387A-4DCD-B114-9EE753A2FE67}"/>
              </c:ext>
            </c:extLst>
          </c:dPt>
          <c:dPt>
            <c:idx val="1"/>
            <c:bubble3D val="0"/>
            <c:spPr>
              <a:solidFill>
                <a:schemeClr val="accent4">
                  <a:lumMod val="75000"/>
                </a:schemeClr>
              </a:solidFill>
              <a:ln w="25400">
                <a:noFill/>
              </a:ln>
              <a:effectLst/>
              <a:sp3d/>
            </c:spPr>
            <c:extLst>
              <c:ext xmlns:c16="http://schemas.microsoft.com/office/drawing/2014/chart" uri="{C3380CC4-5D6E-409C-BE32-E72D297353CC}">
                <c16:uniqueId val="{00000003-387A-4DCD-B114-9EE753A2FE67}"/>
              </c:ext>
            </c:extLst>
          </c:dPt>
          <c:dPt>
            <c:idx val="2"/>
            <c:bubble3D val="0"/>
            <c:spPr>
              <a:solidFill>
                <a:schemeClr val="accent4">
                  <a:lumMod val="75000"/>
                </a:schemeClr>
              </a:solidFill>
              <a:ln w="25400">
                <a:noFill/>
              </a:ln>
              <a:effectLst/>
              <a:sp3d/>
            </c:spPr>
            <c:extLst>
              <c:ext xmlns:c16="http://schemas.microsoft.com/office/drawing/2014/chart" uri="{C3380CC4-5D6E-409C-BE32-E72D297353CC}">
                <c16:uniqueId val="{00000005-387A-4DCD-B114-9EE753A2FE67}"/>
              </c:ext>
            </c:extLst>
          </c:dPt>
          <c:dPt>
            <c:idx val="3"/>
            <c:bubble3D val="0"/>
            <c:spPr>
              <a:solidFill>
                <a:schemeClr val="accent4">
                  <a:lumMod val="75000"/>
                </a:schemeClr>
              </a:solidFill>
              <a:ln w="25400">
                <a:noFill/>
              </a:ln>
              <a:effectLst/>
              <a:sp3d/>
            </c:spPr>
            <c:extLst>
              <c:ext xmlns:c16="http://schemas.microsoft.com/office/drawing/2014/chart" uri="{C3380CC4-5D6E-409C-BE32-E72D297353CC}">
                <c16:uniqueId val="{00000007-387A-4DCD-B114-9EE753A2FE67}"/>
              </c:ext>
            </c:extLst>
          </c:dPt>
          <c:dPt>
            <c:idx val="4"/>
            <c:bubble3D val="0"/>
            <c:spPr>
              <a:solidFill>
                <a:schemeClr val="accent4">
                  <a:lumMod val="50000"/>
                </a:schemeClr>
              </a:solidFill>
              <a:ln w="25400">
                <a:noFill/>
              </a:ln>
              <a:effectLst/>
              <a:sp3d/>
            </c:spPr>
            <c:extLst>
              <c:ext xmlns:c16="http://schemas.microsoft.com/office/drawing/2014/chart" uri="{C3380CC4-5D6E-409C-BE32-E72D297353CC}">
                <c16:uniqueId val="{00000009-387A-4DCD-B114-9EE753A2FE67}"/>
              </c:ext>
            </c:extLst>
          </c:dPt>
          <c:cat>
            <c:strRef>
              <c:f>Status!$M$4:$Q$4</c:f>
              <c:strCache>
                <c:ptCount val="5"/>
                <c:pt idx="0">
                  <c:v>Basic Class</c:v>
                </c:pt>
                <c:pt idx="1">
                  <c:v>SSS</c:v>
                </c:pt>
                <c:pt idx="2">
                  <c:v>JSS</c:v>
                </c:pt>
                <c:pt idx="3">
                  <c:v>Finished SSS</c:v>
                </c:pt>
                <c:pt idx="4">
                  <c:v>Graduate</c:v>
                </c:pt>
              </c:strCache>
            </c:strRef>
          </c:cat>
          <c:val>
            <c:numRef>
              <c:f>Status!$M$5:$Q$5</c:f>
              <c:numCache>
                <c:formatCode>0.0%</c:formatCode>
                <c:ptCount val="5"/>
                <c:pt idx="0">
                  <c:v>0.10735586481113318</c:v>
                </c:pt>
                <c:pt idx="1">
                  <c:v>0.3499005964214712</c:v>
                </c:pt>
                <c:pt idx="2">
                  <c:v>0.32604373757455268</c:v>
                </c:pt>
                <c:pt idx="3">
                  <c:v>0.2047713717693837</c:v>
                </c:pt>
                <c:pt idx="4">
                  <c:v>1.1928429423459244E-2</c:v>
                </c:pt>
              </c:numCache>
            </c:numRef>
          </c:val>
          <c:extLst>
            <c:ext xmlns:c16="http://schemas.microsoft.com/office/drawing/2014/chart" uri="{C3380CC4-5D6E-409C-BE32-E72D297353CC}">
              <c16:uniqueId val="{0000000A-387A-4DCD-B114-9EE753A2FE67}"/>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 (Repaired) (Repaired).xlsx]Progress!PivotTable10</c:name>
    <c:fmtId val="3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chemeClr val="accent2">
                  <a:lumMod val="75000"/>
                </a:schemeClr>
              </a:gs>
              <a:gs pos="100000">
                <a:schemeClr val="accent2">
                  <a:lumMod val="40000"/>
                  <a:lumOff val="60000"/>
                </a:schemeClr>
              </a:gs>
            </a:gsLst>
            <a:lin ang="2700000" scaled="0"/>
          </a:gradFill>
          <a:ln>
            <a:noFill/>
          </a:ln>
          <a:effectLst>
            <a:glow>
              <a:schemeClr val="accent1">
                <a:alpha val="40000"/>
              </a:schemeClr>
            </a:glow>
            <a:softEdge rad="0"/>
          </a:effectLst>
        </c:spPr>
        <c:marker>
          <c:symbol val="none"/>
        </c:marker>
      </c:pivotFmt>
    </c:pivotFmts>
    <c:plotArea>
      <c:layout/>
      <c:barChart>
        <c:barDir val="bar"/>
        <c:grouping val="clustered"/>
        <c:varyColors val="0"/>
        <c:ser>
          <c:idx val="0"/>
          <c:order val="0"/>
          <c:tx>
            <c:strRef>
              <c:f>Progress!$B$3</c:f>
              <c:strCache>
                <c:ptCount val="1"/>
                <c:pt idx="0">
                  <c:v>Total</c:v>
                </c:pt>
              </c:strCache>
            </c:strRef>
          </c:tx>
          <c:spPr>
            <a:gradFill>
              <a:gsLst>
                <a:gs pos="0">
                  <a:schemeClr val="accent2">
                    <a:lumMod val="75000"/>
                  </a:schemeClr>
                </a:gs>
                <a:gs pos="100000">
                  <a:schemeClr val="accent2">
                    <a:lumMod val="40000"/>
                    <a:lumOff val="60000"/>
                  </a:schemeClr>
                </a:gs>
              </a:gsLst>
              <a:lin ang="2700000" scaled="0"/>
            </a:gradFill>
            <a:ln>
              <a:noFill/>
            </a:ln>
            <a:effectLst>
              <a:glow>
                <a:schemeClr val="accent1">
                  <a:alpha val="40000"/>
                </a:schemeClr>
              </a:glow>
              <a:softEdge rad="0"/>
            </a:effectLst>
          </c:spPr>
          <c:invertIfNegative val="0"/>
          <c:cat>
            <c:strRef>
              <c:f>Progress!$A$4:$A$8</c:f>
              <c:strCache>
                <c:ptCount val="4"/>
                <c:pt idx="0">
                  <c:v>Completed</c:v>
                </c:pt>
                <c:pt idx="1">
                  <c:v>Fully Completed</c:v>
                </c:pt>
                <c:pt idx="2">
                  <c:v>Still Learning</c:v>
                </c:pt>
                <c:pt idx="3">
                  <c:v>word/excel/powerpoint</c:v>
                </c:pt>
              </c:strCache>
            </c:strRef>
          </c:cat>
          <c:val>
            <c:numRef>
              <c:f>Progress!$B$4:$B$8</c:f>
              <c:numCache>
                <c:formatCode>0</c:formatCode>
                <c:ptCount val="4"/>
                <c:pt idx="0">
                  <c:v>67</c:v>
                </c:pt>
                <c:pt idx="1">
                  <c:v>252</c:v>
                </c:pt>
                <c:pt idx="2">
                  <c:v>29</c:v>
                </c:pt>
                <c:pt idx="3">
                  <c:v>155</c:v>
                </c:pt>
              </c:numCache>
            </c:numRef>
          </c:val>
          <c:extLst>
            <c:ext xmlns:c16="http://schemas.microsoft.com/office/drawing/2014/chart" uri="{C3380CC4-5D6E-409C-BE32-E72D297353CC}">
              <c16:uniqueId val="{00000000-0201-46E6-AAF9-317FE2AFC319}"/>
            </c:ext>
          </c:extLst>
        </c:ser>
        <c:dLbls>
          <c:showLegendKey val="0"/>
          <c:showVal val="0"/>
          <c:showCatName val="0"/>
          <c:showSerName val="0"/>
          <c:showPercent val="0"/>
          <c:showBubbleSize val="0"/>
        </c:dLbls>
        <c:gapWidth val="208"/>
        <c:overlap val="1"/>
        <c:axId val="218418511"/>
        <c:axId val="2140127487"/>
      </c:barChart>
      <c:catAx>
        <c:axId val="21841851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NG"/>
          </a:p>
        </c:txPr>
        <c:crossAx val="2140127487"/>
        <c:crosses val="autoZero"/>
        <c:auto val="1"/>
        <c:lblAlgn val="ctr"/>
        <c:lblOffset val="100"/>
        <c:noMultiLvlLbl val="0"/>
      </c:catAx>
      <c:valAx>
        <c:axId val="2140127487"/>
        <c:scaling>
          <c:orientation val="minMax"/>
        </c:scaling>
        <c:delete val="1"/>
        <c:axPos val="b"/>
        <c:numFmt formatCode="0" sourceLinked="1"/>
        <c:majorTickMark val="out"/>
        <c:minorTickMark val="none"/>
        <c:tickLblPos val="nextTo"/>
        <c:crossAx val="21841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 (Repaired) (Repaired).xlsx]Progress!PivotTable10</c:name>
    <c:fmtId val="34"/>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gradFill>
            <a:gsLst>
              <a:gs pos="56000">
                <a:schemeClr val="accent2">
                  <a:lumMod val="60000"/>
                  <a:lumOff val="40000"/>
                </a:schemeClr>
              </a:gs>
              <a:gs pos="96000">
                <a:schemeClr val="accent2">
                  <a:lumMod val="75000"/>
                </a:schemeClr>
              </a:gs>
            </a:gsLst>
            <a:lin ang="5400000" scaled="0"/>
          </a:gradFill>
          <a:ln>
            <a:noFill/>
          </a:ln>
          <a:effectLst/>
          <a:sp3d/>
        </c:spPr>
      </c:pivotFmt>
      <c:pivotFmt>
        <c:idx val="4"/>
        <c:spPr>
          <a:gradFill>
            <a:gsLst>
              <a:gs pos="11000">
                <a:schemeClr val="accent4">
                  <a:lumMod val="20000"/>
                  <a:lumOff val="80000"/>
                </a:schemeClr>
              </a:gs>
              <a:gs pos="54000">
                <a:srgbClr val="FFC000"/>
              </a:gs>
            </a:gsLst>
            <a:lin ang="5400000" scaled="0"/>
          </a:gradFill>
          <a:ln>
            <a:noFill/>
          </a:ln>
          <a:effectLst/>
          <a:sp3d/>
        </c:spPr>
      </c:pivotFmt>
      <c:pivotFmt>
        <c:idx val="5"/>
        <c:spPr>
          <a:gradFill>
            <a:gsLst>
              <a:gs pos="13000">
                <a:schemeClr val="accent6">
                  <a:lumMod val="40000"/>
                  <a:lumOff val="60000"/>
                </a:schemeClr>
              </a:gs>
              <a:gs pos="80000">
                <a:schemeClr val="accent6"/>
              </a:gs>
            </a:gsLst>
            <a:lin ang="5400000" scaled="0"/>
          </a:gradFill>
          <a:ln>
            <a:noFill/>
          </a:ln>
          <a:effectLst/>
          <a:sp3d/>
        </c:spPr>
      </c:pivotFmt>
      <c:pivotFmt>
        <c:idx val="6"/>
        <c:spPr>
          <a:gradFill>
            <a:gsLst>
              <a:gs pos="8000">
                <a:schemeClr val="accent5">
                  <a:lumMod val="40000"/>
                  <a:lumOff val="60000"/>
                </a:schemeClr>
              </a:gs>
              <a:gs pos="99000">
                <a:srgbClr val="002060"/>
              </a:gs>
            </a:gsLst>
            <a:lin ang="5400000" scaled="0"/>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Progress!$B$3</c:f>
              <c:strCache>
                <c:ptCount val="1"/>
                <c:pt idx="0">
                  <c:v>Total</c:v>
                </c:pt>
              </c:strCache>
            </c:strRef>
          </c:tx>
          <c:spPr>
            <a:solidFill>
              <a:schemeClr val="accent1"/>
            </a:solidFill>
            <a:ln>
              <a:noFill/>
            </a:ln>
            <a:effectLst/>
            <a:sp3d/>
          </c:spPr>
          <c:invertIfNegative val="0"/>
          <c:dPt>
            <c:idx val="0"/>
            <c:invertIfNegative val="0"/>
            <c:bubble3D val="0"/>
            <c:spPr>
              <a:gradFill>
                <a:gsLst>
                  <a:gs pos="56000">
                    <a:schemeClr val="accent2">
                      <a:lumMod val="60000"/>
                      <a:lumOff val="40000"/>
                    </a:schemeClr>
                  </a:gs>
                  <a:gs pos="96000">
                    <a:schemeClr val="accent2">
                      <a:lumMod val="75000"/>
                    </a:schemeClr>
                  </a:gs>
                </a:gsLst>
                <a:lin ang="5400000" scaled="0"/>
              </a:gradFill>
              <a:ln>
                <a:noFill/>
              </a:ln>
              <a:effectLst/>
              <a:sp3d/>
            </c:spPr>
            <c:extLst>
              <c:ext xmlns:c16="http://schemas.microsoft.com/office/drawing/2014/chart" uri="{C3380CC4-5D6E-409C-BE32-E72D297353CC}">
                <c16:uniqueId val="{00000001-3F7F-4EF5-8750-FCE39EAAF462}"/>
              </c:ext>
            </c:extLst>
          </c:dPt>
          <c:dPt>
            <c:idx val="1"/>
            <c:invertIfNegative val="0"/>
            <c:bubble3D val="0"/>
            <c:spPr>
              <a:gradFill>
                <a:gsLst>
                  <a:gs pos="11000">
                    <a:schemeClr val="accent4">
                      <a:lumMod val="20000"/>
                      <a:lumOff val="80000"/>
                    </a:schemeClr>
                  </a:gs>
                  <a:gs pos="54000">
                    <a:srgbClr val="FFC000"/>
                  </a:gs>
                </a:gsLst>
                <a:lin ang="5400000" scaled="0"/>
              </a:gradFill>
              <a:ln>
                <a:noFill/>
              </a:ln>
              <a:effectLst/>
              <a:sp3d/>
            </c:spPr>
            <c:extLst>
              <c:ext xmlns:c16="http://schemas.microsoft.com/office/drawing/2014/chart" uri="{C3380CC4-5D6E-409C-BE32-E72D297353CC}">
                <c16:uniqueId val="{00000002-3F7F-4EF5-8750-FCE39EAAF462}"/>
              </c:ext>
            </c:extLst>
          </c:dPt>
          <c:dPt>
            <c:idx val="2"/>
            <c:invertIfNegative val="0"/>
            <c:bubble3D val="0"/>
            <c:spPr>
              <a:gradFill>
                <a:gsLst>
                  <a:gs pos="13000">
                    <a:schemeClr val="accent6">
                      <a:lumMod val="40000"/>
                      <a:lumOff val="60000"/>
                    </a:schemeClr>
                  </a:gs>
                  <a:gs pos="80000">
                    <a:schemeClr val="accent6"/>
                  </a:gs>
                </a:gsLst>
                <a:lin ang="5400000" scaled="0"/>
              </a:gradFill>
              <a:ln>
                <a:noFill/>
              </a:ln>
              <a:effectLst/>
              <a:sp3d/>
            </c:spPr>
            <c:extLst>
              <c:ext xmlns:c16="http://schemas.microsoft.com/office/drawing/2014/chart" uri="{C3380CC4-5D6E-409C-BE32-E72D297353CC}">
                <c16:uniqueId val="{00000003-3F7F-4EF5-8750-FCE39EAAF462}"/>
              </c:ext>
            </c:extLst>
          </c:dPt>
          <c:dPt>
            <c:idx val="3"/>
            <c:invertIfNegative val="0"/>
            <c:bubble3D val="0"/>
            <c:spPr>
              <a:gradFill>
                <a:gsLst>
                  <a:gs pos="8000">
                    <a:schemeClr val="accent5">
                      <a:lumMod val="40000"/>
                      <a:lumOff val="60000"/>
                    </a:schemeClr>
                  </a:gs>
                  <a:gs pos="99000">
                    <a:srgbClr val="002060"/>
                  </a:gs>
                </a:gsLst>
                <a:lin ang="5400000" scaled="0"/>
              </a:gradFill>
              <a:ln>
                <a:noFill/>
              </a:ln>
              <a:effectLst/>
              <a:sp3d/>
            </c:spPr>
            <c:extLst>
              <c:ext xmlns:c16="http://schemas.microsoft.com/office/drawing/2014/chart" uri="{C3380CC4-5D6E-409C-BE32-E72D297353CC}">
                <c16:uniqueId val="{00000004-3F7F-4EF5-8750-FCE39EAAF462}"/>
              </c:ext>
            </c:extLst>
          </c:dPt>
          <c:cat>
            <c:strRef>
              <c:f>Progress!$A$4:$A$8</c:f>
              <c:strCache>
                <c:ptCount val="4"/>
                <c:pt idx="0">
                  <c:v>Completed</c:v>
                </c:pt>
                <c:pt idx="1">
                  <c:v>Fully Completed</c:v>
                </c:pt>
                <c:pt idx="2">
                  <c:v>Still Learning</c:v>
                </c:pt>
                <c:pt idx="3">
                  <c:v>word/excel/powerpoint</c:v>
                </c:pt>
              </c:strCache>
            </c:strRef>
          </c:cat>
          <c:val>
            <c:numRef>
              <c:f>Progress!$B$4:$B$8</c:f>
              <c:numCache>
                <c:formatCode>0</c:formatCode>
                <c:ptCount val="4"/>
                <c:pt idx="0">
                  <c:v>67</c:v>
                </c:pt>
                <c:pt idx="1">
                  <c:v>252</c:v>
                </c:pt>
                <c:pt idx="2">
                  <c:v>29</c:v>
                </c:pt>
                <c:pt idx="3">
                  <c:v>155</c:v>
                </c:pt>
              </c:numCache>
            </c:numRef>
          </c:val>
          <c:extLst>
            <c:ext xmlns:c16="http://schemas.microsoft.com/office/drawing/2014/chart" uri="{C3380CC4-5D6E-409C-BE32-E72D297353CC}">
              <c16:uniqueId val="{00000000-3F7F-4EF5-8750-FCE39EAAF462}"/>
            </c:ext>
          </c:extLst>
        </c:ser>
        <c:dLbls>
          <c:showLegendKey val="0"/>
          <c:showVal val="0"/>
          <c:showCatName val="0"/>
          <c:showSerName val="0"/>
          <c:showPercent val="0"/>
          <c:showBubbleSize val="0"/>
        </c:dLbls>
        <c:gapWidth val="150"/>
        <c:gapDepth val="200"/>
        <c:shape val="box"/>
        <c:axId val="802687952"/>
        <c:axId val="218147248"/>
        <c:axId val="0"/>
      </c:bar3DChart>
      <c:catAx>
        <c:axId val="802687952"/>
        <c:scaling>
          <c:orientation val="minMax"/>
        </c:scaling>
        <c:delete val="1"/>
        <c:axPos val="b"/>
        <c:numFmt formatCode="General" sourceLinked="1"/>
        <c:majorTickMark val="none"/>
        <c:minorTickMark val="none"/>
        <c:tickLblPos val="nextTo"/>
        <c:crossAx val="218147248"/>
        <c:crosses val="autoZero"/>
        <c:auto val="1"/>
        <c:lblAlgn val="ctr"/>
        <c:lblOffset val="100"/>
        <c:noMultiLvlLbl val="0"/>
      </c:catAx>
      <c:valAx>
        <c:axId val="218147248"/>
        <c:scaling>
          <c:orientation val="minMax"/>
        </c:scaling>
        <c:delete val="1"/>
        <c:axPos val="l"/>
        <c:numFmt formatCode="0%" sourceLinked="1"/>
        <c:majorTickMark val="none"/>
        <c:minorTickMark val="none"/>
        <c:tickLblPos val="nextTo"/>
        <c:crossAx val="80268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 (Repaired) (Repaired).xlsx]Status!PivotTable2</c:name>
    <c:fmtId val="12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bg2">
              <a:lumMod val="25000"/>
            </a:schemeClr>
          </a:solidFill>
          <a:ln w="19050">
            <a:noFill/>
          </a:ln>
          <a:effectLst/>
        </c:spPr>
      </c:pivotFmt>
      <c:pivotFmt>
        <c:idx val="8"/>
        <c:spPr>
          <a:solidFill>
            <a:schemeClr val="bg2">
              <a:lumMod val="75000"/>
            </a:schemeClr>
          </a:solidFill>
          <a:ln w="19050">
            <a:noFill/>
          </a:ln>
          <a:effectLst/>
        </c:spPr>
      </c:pivotFmt>
      <c:pivotFmt>
        <c:idx val="9"/>
        <c:spPr>
          <a:solidFill>
            <a:schemeClr val="bg2">
              <a:lumMod val="75000"/>
            </a:schemeClr>
          </a:solidFill>
          <a:ln w="19050">
            <a:noFill/>
          </a:ln>
          <a:effectLst/>
        </c:spPr>
      </c:pivotFmt>
      <c:pivotFmt>
        <c:idx val="10"/>
        <c:spPr>
          <a:solidFill>
            <a:schemeClr val="bg2">
              <a:lumMod val="75000"/>
            </a:schemeClr>
          </a:solidFill>
          <a:ln w="19050">
            <a:noFill/>
          </a:ln>
          <a:effectLst/>
        </c:spPr>
      </c:pivotFmt>
      <c:pivotFmt>
        <c:idx val="11"/>
        <c:spPr>
          <a:solidFill>
            <a:schemeClr val="accent1"/>
          </a:solidFill>
          <a:ln w="19050">
            <a:solidFill>
              <a:schemeClr val="lt1"/>
            </a:solidFill>
          </a:ln>
          <a:effectLst/>
        </c:spPr>
        <c:marker>
          <c:symbol val="none"/>
        </c:marker>
      </c:pivotFmt>
      <c:pivotFmt>
        <c:idx val="12"/>
        <c:spPr>
          <a:solidFill>
            <a:schemeClr val="bg2">
              <a:lumMod val="25000"/>
            </a:schemeClr>
          </a:solidFill>
          <a:ln w="19050">
            <a:noFill/>
          </a:ln>
          <a:effectLst/>
        </c:spPr>
      </c:pivotFmt>
      <c:pivotFmt>
        <c:idx val="13"/>
        <c:spPr>
          <a:solidFill>
            <a:schemeClr val="bg2">
              <a:lumMod val="75000"/>
            </a:schemeClr>
          </a:solidFill>
          <a:ln w="19050">
            <a:noFill/>
          </a:ln>
          <a:effectLst/>
        </c:spPr>
      </c:pivotFmt>
      <c:pivotFmt>
        <c:idx val="14"/>
        <c:spPr>
          <a:solidFill>
            <a:schemeClr val="bg2">
              <a:lumMod val="75000"/>
            </a:schemeClr>
          </a:solidFill>
          <a:ln w="19050">
            <a:noFill/>
          </a:ln>
          <a:effectLst/>
        </c:spPr>
      </c:pivotFmt>
      <c:pivotFmt>
        <c:idx val="15"/>
        <c:spPr>
          <a:solidFill>
            <a:schemeClr val="bg2">
              <a:lumMod val="75000"/>
            </a:schemeClr>
          </a:solidFill>
          <a:ln w="19050">
            <a:noFill/>
          </a:ln>
          <a:effectLst/>
        </c:spPr>
      </c:pivotFmt>
      <c:pivotFmt>
        <c:idx val="16"/>
        <c:spPr>
          <a:solidFill>
            <a:schemeClr val="accent1"/>
          </a:solidFill>
          <a:ln w="19050">
            <a:solidFill>
              <a:schemeClr val="lt1"/>
            </a:solidFill>
          </a:ln>
          <a:effectLst/>
        </c:spPr>
        <c:marker>
          <c:symbol val="none"/>
        </c:marker>
      </c:pivotFmt>
      <c:pivotFmt>
        <c:idx val="17"/>
        <c:spPr>
          <a:solidFill>
            <a:schemeClr val="bg2">
              <a:lumMod val="25000"/>
            </a:schemeClr>
          </a:solidFill>
          <a:ln w="19050">
            <a:noFill/>
          </a:ln>
          <a:effectLst/>
        </c:spPr>
      </c:pivotFmt>
      <c:pivotFmt>
        <c:idx val="18"/>
        <c:spPr>
          <a:solidFill>
            <a:schemeClr val="bg2">
              <a:lumMod val="75000"/>
            </a:schemeClr>
          </a:solidFill>
          <a:ln w="19050">
            <a:noFill/>
          </a:ln>
          <a:effectLst/>
        </c:spPr>
      </c:pivotFmt>
      <c:pivotFmt>
        <c:idx val="19"/>
        <c:spPr>
          <a:solidFill>
            <a:schemeClr val="bg2">
              <a:lumMod val="75000"/>
            </a:schemeClr>
          </a:solidFill>
          <a:ln w="19050">
            <a:noFill/>
          </a:ln>
          <a:effectLst/>
        </c:spPr>
      </c:pivotFmt>
      <c:pivotFmt>
        <c:idx val="20"/>
        <c:spPr>
          <a:solidFill>
            <a:schemeClr val="bg2">
              <a:lumMod val="75000"/>
            </a:schemeClr>
          </a:solidFill>
          <a:ln w="19050">
            <a:noFill/>
          </a:ln>
          <a:effectLst/>
        </c:spPr>
      </c:pivotFmt>
    </c:pivotFmts>
    <c:plotArea>
      <c:layout/>
      <c:doughnutChart>
        <c:varyColors val="1"/>
        <c:ser>
          <c:idx val="0"/>
          <c:order val="0"/>
          <c:tx>
            <c:strRef>
              <c:f>Status!$E$20</c:f>
              <c:strCache>
                <c:ptCount val="1"/>
                <c:pt idx="0">
                  <c:v>Total</c:v>
                </c:pt>
              </c:strCache>
            </c:strRef>
          </c:tx>
          <c:dPt>
            <c:idx val="0"/>
            <c:bubble3D val="0"/>
            <c:spPr>
              <a:solidFill>
                <a:schemeClr val="bg2">
                  <a:lumMod val="25000"/>
                </a:schemeClr>
              </a:solidFill>
              <a:ln w="19050">
                <a:noFill/>
              </a:ln>
              <a:effectLst/>
            </c:spPr>
            <c:extLst>
              <c:ext xmlns:c16="http://schemas.microsoft.com/office/drawing/2014/chart" uri="{C3380CC4-5D6E-409C-BE32-E72D297353CC}">
                <c16:uniqueId val="{00000001-8525-42A7-9066-E629E85188CE}"/>
              </c:ext>
            </c:extLst>
          </c:dPt>
          <c:dPt>
            <c:idx val="1"/>
            <c:bubble3D val="0"/>
            <c:spPr>
              <a:solidFill>
                <a:schemeClr val="bg2">
                  <a:lumMod val="75000"/>
                </a:schemeClr>
              </a:solidFill>
              <a:ln w="19050">
                <a:noFill/>
              </a:ln>
              <a:effectLst/>
            </c:spPr>
            <c:extLst>
              <c:ext xmlns:c16="http://schemas.microsoft.com/office/drawing/2014/chart" uri="{C3380CC4-5D6E-409C-BE32-E72D297353CC}">
                <c16:uniqueId val="{00000003-8525-42A7-9066-E629E85188CE}"/>
              </c:ext>
            </c:extLst>
          </c:dPt>
          <c:dPt>
            <c:idx val="2"/>
            <c:bubble3D val="0"/>
            <c:spPr>
              <a:solidFill>
                <a:schemeClr val="bg2">
                  <a:lumMod val="75000"/>
                </a:schemeClr>
              </a:solidFill>
              <a:ln w="19050">
                <a:noFill/>
              </a:ln>
              <a:effectLst/>
            </c:spPr>
            <c:extLst>
              <c:ext xmlns:c16="http://schemas.microsoft.com/office/drawing/2014/chart" uri="{C3380CC4-5D6E-409C-BE32-E72D297353CC}">
                <c16:uniqueId val="{00000005-8525-42A7-9066-E629E85188CE}"/>
              </c:ext>
            </c:extLst>
          </c:dPt>
          <c:dPt>
            <c:idx val="3"/>
            <c:bubble3D val="0"/>
            <c:spPr>
              <a:solidFill>
                <a:schemeClr val="bg2">
                  <a:lumMod val="75000"/>
                </a:schemeClr>
              </a:solidFill>
              <a:ln w="19050">
                <a:noFill/>
              </a:ln>
              <a:effectLst/>
            </c:spPr>
            <c:extLst>
              <c:ext xmlns:c16="http://schemas.microsoft.com/office/drawing/2014/chart" uri="{C3380CC4-5D6E-409C-BE32-E72D297353CC}">
                <c16:uniqueId val="{00000007-8525-42A7-9066-E629E85188CE}"/>
              </c:ext>
            </c:extLst>
          </c:dPt>
          <c:cat>
            <c:strRef>
              <c:f>Status!$D$21:$D$25</c:f>
              <c:strCache>
                <c:ptCount val="4"/>
                <c:pt idx="0">
                  <c:v>Graduated</c:v>
                </c:pt>
                <c:pt idx="1">
                  <c:v>Not Completed</c:v>
                </c:pt>
                <c:pt idx="2">
                  <c:v>Not Graduated</c:v>
                </c:pt>
                <c:pt idx="3">
                  <c:v>Still Learning</c:v>
                </c:pt>
              </c:strCache>
            </c:strRef>
          </c:cat>
          <c:val>
            <c:numRef>
              <c:f>Status!$E$21:$E$25</c:f>
              <c:numCache>
                <c:formatCode>0.0%</c:formatCode>
                <c:ptCount val="4"/>
                <c:pt idx="0">
                  <c:v>0.50099403578528823</c:v>
                </c:pt>
                <c:pt idx="1">
                  <c:v>0.30815109343936381</c:v>
                </c:pt>
                <c:pt idx="2">
                  <c:v>0.13320079522862824</c:v>
                </c:pt>
                <c:pt idx="3">
                  <c:v>5.7654075546719682E-2</c:v>
                </c:pt>
              </c:numCache>
            </c:numRef>
          </c:val>
          <c:extLst>
            <c:ext xmlns:c16="http://schemas.microsoft.com/office/drawing/2014/chart" uri="{C3380CC4-5D6E-409C-BE32-E72D297353CC}">
              <c16:uniqueId val="{00000008-8525-42A7-9066-E629E85188C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 (Repaired) (Repaired).xlsx]Status!PivotTable2</c:name>
    <c:fmtId val="11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bg2">
              <a:lumMod val="75000"/>
            </a:schemeClr>
          </a:solidFill>
          <a:ln w="19050">
            <a:noFill/>
          </a:ln>
          <a:effectLst/>
        </c:spPr>
      </c:pivotFmt>
      <c:pivotFmt>
        <c:idx val="8"/>
        <c:spPr>
          <a:solidFill>
            <a:schemeClr val="bg2">
              <a:lumMod val="75000"/>
            </a:schemeClr>
          </a:solidFill>
          <a:ln w="19050">
            <a:noFill/>
          </a:ln>
          <a:effectLst/>
        </c:spPr>
      </c:pivotFmt>
      <c:pivotFmt>
        <c:idx val="9"/>
        <c:spPr>
          <a:solidFill>
            <a:schemeClr val="bg2">
              <a:lumMod val="25000"/>
            </a:schemeClr>
          </a:solidFill>
          <a:ln w="19050">
            <a:noFill/>
          </a:ln>
          <a:effectLst/>
        </c:spPr>
      </c:pivotFmt>
      <c:pivotFmt>
        <c:idx val="10"/>
        <c:spPr>
          <a:solidFill>
            <a:schemeClr val="bg2">
              <a:lumMod val="75000"/>
            </a:schemeClr>
          </a:solidFill>
          <a:ln w="19050">
            <a:noFill/>
          </a:ln>
          <a:effectLst/>
        </c:spPr>
      </c:pivotFmt>
    </c:pivotFmts>
    <c:plotArea>
      <c:layout/>
      <c:doughnutChart>
        <c:varyColors val="1"/>
        <c:ser>
          <c:idx val="0"/>
          <c:order val="0"/>
          <c:tx>
            <c:strRef>
              <c:f>Status!$E$20</c:f>
              <c:strCache>
                <c:ptCount val="1"/>
                <c:pt idx="0">
                  <c:v>Total</c:v>
                </c:pt>
              </c:strCache>
            </c:strRef>
          </c:tx>
          <c:dPt>
            <c:idx val="0"/>
            <c:bubble3D val="0"/>
            <c:spPr>
              <a:solidFill>
                <a:schemeClr val="bg2">
                  <a:lumMod val="75000"/>
                </a:schemeClr>
              </a:solidFill>
              <a:ln w="19050">
                <a:noFill/>
              </a:ln>
              <a:effectLst/>
            </c:spPr>
            <c:extLst>
              <c:ext xmlns:c16="http://schemas.microsoft.com/office/drawing/2014/chart" uri="{C3380CC4-5D6E-409C-BE32-E72D297353CC}">
                <c16:uniqueId val="{00000001-F85D-4109-8770-FB8D965E93BB}"/>
              </c:ext>
            </c:extLst>
          </c:dPt>
          <c:dPt>
            <c:idx val="1"/>
            <c:bubble3D val="0"/>
            <c:spPr>
              <a:solidFill>
                <a:schemeClr val="bg2">
                  <a:lumMod val="75000"/>
                </a:schemeClr>
              </a:solidFill>
              <a:ln w="19050">
                <a:noFill/>
              </a:ln>
              <a:effectLst/>
            </c:spPr>
            <c:extLst>
              <c:ext xmlns:c16="http://schemas.microsoft.com/office/drawing/2014/chart" uri="{C3380CC4-5D6E-409C-BE32-E72D297353CC}">
                <c16:uniqueId val="{00000003-F85D-4109-8770-FB8D965E93BB}"/>
              </c:ext>
            </c:extLst>
          </c:dPt>
          <c:dPt>
            <c:idx val="2"/>
            <c:bubble3D val="0"/>
            <c:spPr>
              <a:solidFill>
                <a:schemeClr val="bg2">
                  <a:lumMod val="25000"/>
                </a:schemeClr>
              </a:solidFill>
              <a:ln w="19050">
                <a:noFill/>
              </a:ln>
              <a:effectLst/>
            </c:spPr>
            <c:extLst>
              <c:ext xmlns:c16="http://schemas.microsoft.com/office/drawing/2014/chart" uri="{C3380CC4-5D6E-409C-BE32-E72D297353CC}">
                <c16:uniqueId val="{00000005-F85D-4109-8770-FB8D965E93BB}"/>
              </c:ext>
            </c:extLst>
          </c:dPt>
          <c:dPt>
            <c:idx val="3"/>
            <c:bubble3D val="0"/>
            <c:spPr>
              <a:solidFill>
                <a:schemeClr val="bg2">
                  <a:lumMod val="75000"/>
                </a:schemeClr>
              </a:solidFill>
              <a:ln w="19050">
                <a:noFill/>
              </a:ln>
              <a:effectLst/>
            </c:spPr>
            <c:extLst>
              <c:ext xmlns:c16="http://schemas.microsoft.com/office/drawing/2014/chart" uri="{C3380CC4-5D6E-409C-BE32-E72D297353CC}">
                <c16:uniqueId val="{00000007-F85D-4109-8770-FB8D965E93BB}"/>
              </c:ext>
            </c:extLst>
          </c:dPt>
          <c:cat>
            <c:strRef>
              <c:f>Status!$D$21:$D$25</c:f>
              <c:strCache>
                <c:ptCount val="4"/>
                <c:pt idx="0">
                  <c:v>Graduated</c:v>
                </c:pt>
                <c:pt idx="1">
                  <c:v>Not Completed</c:v>
                </c:pt>
                <c:pt idx="2">
                  <c:v>Not Graduated</c:v>
                </c:pt>
                <c:pt idx="3">
                  <c:v>Still Learning</c:v>
                </c:pt>
              </c:strCache>
            </c:strRef>
          </c:cat>
          <c:val>
            <c:numRef>
              <c:f>Status!$E$21:$E$25</c:f>
              <c:numCache>
                <c:formatCode>0.0%</c:formatCode>
                <c:ptCount val="4"/>
                <c:pt idx="0">
                  <c:v>0.50099403578528823</c:v>
                </c:pt>
                <c:pt idx="1">
                  <c:v>0.30815109343936381</c:v>
                </c:pt>
                <c:pt idx="2">
                  <c:v>0.13320079522862824</c:v>
                </c:pt>
                <c:pt idx="3">
                  <c:v>5.7654075546719682E-2</c:v>
                </c:pt>
              </c:numCache>
            </c:numRef>
          </c:val>
          <c:extLst>
            <c:ext xmlns:c16="http://schemas.microsoft.com/office/drawing/2014/chart" uri="{C3380CC4-5D6E-409C-BE32-E72D297353CC}">
              <c16:uniqueId val="{00000008-F85D-4109-8770-FB8D965E93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 (Repaired) (Repaired).xlsx]Status!PivotTable2</c:name>
    <c:fmtId val="11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bg2">
              <a:lumMod val="75000"/>
            </a:schemeClr>
          </a:solidFill>
          <a:ln w="19050">
            <a:noFill/>
          </a:ln>
          <a:effectLst/>
        </c:spPr>
      </c:pivotFmt>
      <c:pivotFmt>
        <c:idx val="8"/>
        <c:spPr>
          <a:solidFill>
            <a:schemeClr val="bg2">
              <a:lumMod val="25000"/>
            </a:schemeClr>
          </a:solidFill>
          <a:ln w="19050">
            <a:noFill/>
          </a:ln>
          <a:effectLst/>
        </c:spPr>
      </c:pivotFmt>
      <c:pivotFmt>
        <c:idx val="9"/>
        <c:spPr>
          <a:solidFill>
            <a:schemeClr val="bg2">
              <a:lumMod val="75000"/>
            </a:schemeClr>
          </a:solidFill>
          <a:ln w="19050">
            <a:noFill/>
          </a:ln>
          <a:effectLst/>
        </c:spPr>
      </c:pivotFmt>
      <c:pivotFmt>
        <c:idx val="10"/>
        <c:spPr>
          <a:solidFill>
            <a:schemeClr val="bg2">
              <a:lumMod val="75000"/>
            </a:schemeClr>
          </a:solidFill>
          <a:ln w="19050">
            <a:noFill/>
          </a:ln>
          <a:effectLst/>
        </c:spPr>
      </c:pivotFmt>
    </c:pivotFmts>
    <c:plotArea>
      <c:layout/>
      <c:doughnutChart>
        <c:varyColors val="1"/>
        <c:ser>
          <c:idx val="0"/>
          <c:order val="0"/>
          <c:tx>
            <c:strRef>
              <c:f>Status!$E$20</c:f>
              <c:strCache>
                <c:ptCount val="1"/>
                <c:pt idx="0">
                  <c:v>Total</c:v>
                </c:pt>
              </c:strCache>
            </c:strRef>
          </c:tx>
          <c:dPt>
            <c:idx val="0"/>
            <c:bubble3D val="0"/>
            <c:spPr>
              <a:solidFill>
                <a:schemeClr val="bg2">
                  <a:lumMod val="75000"/>
                </a:schemeClr>
              </a:solidFill>
              <a:ln w="19050">
                <a:noFill/>
              </a:ln>
              <a:effectLst/>
            </c:spPr>
            <c:extLst>
              <c:ext xmlns:c16="http://schemas.microsoft.com/office/drawing/2014/chart" uri="{C3380CC4-5D6E-409C-BE32-E72D297353CC}">
                <c16:uniqueId val="{00000001-F290-487B-9FBA-520178032F28}"/>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03-F290-487B-9FBA-520178032F28}"/>
              </c:ext>
            </c:extLst>
          </c:dPt>
          <c:dPt>
            <c:idx val="2"/>
            <c:bubble3D val="0"/>
            <c:spPr>
              <a:solidFill>
                <a:schemeClr val="bg2">
                  <a:lumMod val="75000"/>
                </a:schemeClr>
              </a:solidFill>
              <a:ln w="19050">
                <a:noFill/>
              </a:ln>
              <a:effectLst/>
            </c:spPr>
            <c:extLst>
              <c:ext xmlns:c16="http://schemas.microsoft.com/office/drawing/2014/chart" uri="{C3380CC4-5D6E-409C-BE32-E72D297353CC}">
                <c16:uniqueId val="{00000005-F290-487B-9FBA-520178032F28}"/>
              </c:ext>
            </c:extLst>
          </c:dPt>
          <c:dPt>
            <c:idx val="3"/>
            <c:bubble3D val="0"/>
            <c:spPr>
              <a:solidFill>
                <a:schemeClr val="bg2">
                  <a:lumMod val="75000"/>
                </a:schemeClr>
              </a:solidFill>
              <a:ln w="19050">
                <a:noFill/>
              </a:ln>
              <a:effectLst/>
            </c:spPr>
            <c:extLst>
              <c:ext xmlns:c16="http://schemas.microsoft.com/office/drawing/2014/chart" uri="{C3380CC4-5D6E-409C-BE32-E72D297353CC}">
                <c16:uniqueId val="{00000007-F290-487B-9FBA-520178032F28}"/>
              </c:ext>
            </c:extLst>
          </c:dPt>
          <c:cat>
            <c:strRef>
              <c:f>Status!$D$21:$D$25</c:f>
              <c:strCache>
                <c:ptCount val="4"/>
                <c:pt idx="0">
                  <c:v>Graduated</c:v>
                </c:pt>
                <c:pt idx="1">
                  <c:v>Not Completed</c:v>
                </c:pt>
                <c:pt idx="2">
                  <c:v>Not Graduated</c:v>
                </c:pt>
                <c:pt idx="3">
                  <c:v>Still Learning</c:v>
                </c:pt>
              </c:strCache>
            </c:strRef>
          </c:cat>
          <c:val>
            <c:numRef>
              <c:f>Status!$E$21:$E$25</c:f>
              <c:numCache>
                <c:formatCode>0.0%</c:formatCode>
                <c:ptCount val="4"/>
                <c:pt idx="0">
                  <c:v>0.50099403578528823</c:v>
                </c:pt>
                <c:pt idx="1">
                  <c:v>0.30815109343936381</c:v>
                </c:pt>
                <c:pt idx="2">
                  <c:v>0.13320079522862824</c:v>
                </c:pt>
                <c:pt idx="3">
                  <c:v>5.7654075546719682E-2</c:v>
                </c:pt>
              </c:numCache>
            </c:numRef>
          </c:val>
          <c:extLst>
            <c:ext xmlns:c16="http://schemas.microsoft.com/office/drawing/2014/chart" uri="{C3380CC4-5D6E-409C-BE32-E72D297353CC}">
              <c16:uniqueId val="{00000008-F290-487B-9FBA-520178032F2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 (Repaired) (Repaired).xlsx]Status!PivotTable2</c:name>
    <c:fmtId val="11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pivotFmt>
      <c:pivotFmt>
        <c:idx val="7"/>
        <c:spPr>
          <a:solidFill>
            <a:schemeClr val="bg2">
              <a:lumMod val="75000"/>
            </a:schemeClr>
          </a:solidFill>
          <a:ln w="19050">
            <a:noFill/>
          </a:ln>
          <a:effectLst/>
        </c:spPr>
      </c:pivotFmt>
      <c:pivotFmt>
        <c:idx val="8"/>
        <c:spPr>
          <a:solidFill>
            <a:schemeClr val="bg2">
              <a:lumMod val="75000"/>
            </a:schemeClr>
          </a:solidFill>
          <a:ln w="19050">
            <a:noFill/>
          </a:ln>
          <a:effectLst/>
        </c:spPr>
      </c:pivotFmt>
      <c:pivotFmt>
        <c:idx val="9"/>
        <c:spPr>
          <a:solidFill>
            <a:schemeClr val="bg2">
              <a:lumMod val="75000"/>
            </a:schemeClr>
          </a:solidFill>
          <a:ln w="19050">
            <a:noFill/>
          </a:ln>
          <a:effectLst/>
        </c:spPr>
      </c:pivotFmt>
      <c:pivotFmt>
        <c:idx val="10"/>
        <c:spPr>
          <a:solidFill>
            <a:schemeClr val="bg2">
              <a:lumMod val="25000"/>
            </a:schemeClr>
          </a:solidFill>
          <a:ln w="19050">
            <a:noFill/>
          </a:ln>
          <a:effectLst/>
        </c:spPr>
      </c:pivotFmt>
    </c:pivotFmts>
    <c:plotArea>
      <c:layout/>
      <c:doughnutChart>
        <c:varyColors val="1"/>
        <c:ser>
          <c:idx val="0"/>
          <c:order val="0"/>
          <c:tx>
            <c:strRef>
              <c:f>Status!$E$20</c:f>
              <c:strCache>
                <c:ptCount val="1"/>
                <c:pt idx="0">
                  <c:v>Total</c:v>
                </c:pt>
              </c:strCache>
            </c:strRef>
          </c:tx>
          <c:spPr>
            <a:ln>
              <a:noFill/>
            </a:ln>
          </c:spPr>
          <c:dPt>
            <c:idx val="0"/>
            <c:bubble3D val="0"/>
            <c:spPr>
              <a:solidFill>
                <a:schemeClr val="bg2">
                  <a:lumMod val="75000"/>
                </a:schemeClr>
              </a:solidFill>
              <a:ln w="19050">
                <a:noFill/>
              </a:ln>
              <a:effectLst/>
            </c:spPr>
            <c:extLst>
              <c:ext xmlns:c16="http://schemas.microsoft.com/office/drawing/2014/chart" uri="{C3380CC4-5D6E-409C-BE32-E72D297353CC}">
                <c16:uniqueId val="{00000001-9AFF-4C78-AB2B-F66FB0ABB02D}"/>
              </c:ext>
            </c:extLst>
          </c:dPt>
          <c:dPt>
            <c:idx val="1"/>
            <c:bubble3D val="0"/>
            <c:spPr>
              <a:solidFill>
                <a:schemeClr val="bg2">
                  <a:lumMod val="75000"/>
                </a:schemeClr>
              </a:solidFill>
              <a:ln w="19050">
                <a:noFill/>
              </a:ln>
              <a:effectLst/>
            </c:spPr>
            <c:extLst>
              <c:ext xmlns:c16="http://schemas.microsoft.com/office/drawing/2014/chart" uri="{C3380CC4-5D6E-409C-BE32-E72D297353CC}">
                <c16:uniqueId val="{00000003-9AFF-4C78-AB2B-F66FB0ABB02D}"/>
              </c:ext>
            </c:extLst>
          </c:dPt>
          <c:dPt>
            <c:idx val="2"/>
            <c:bubble3D val="0"/>
            <c:spPr>
              <a:solidFill>
                <a:schemeClr val="bg2">
                  <a:lumMod val="75000"/>
                </a:schemeClr>
              </a:solidFill>
              <a:ln w="19050">
                <a:noFill/>
              </a:ln>
              <a:effectLst/>
            </c:spPr>
            <c:extLst>
              <c:ext xmlns:c16="http://schemas.microsoft.com/office/drawing/2014/chart" uri="{C3380CC4-5D6E-409C-BE32-E72D297353CC}">
                <c16:uniqueId val="{00000005-9AFF-4C78-AB2B-F66FB0ABB02D}"/>
              </c:ext>
            </c:extLst>
          </c:dPt>
          <c:dPt>
            <c:idx val="3"/>
            <c:bubble3D val="0"/>
            <c:spPr>
              <a:solidFill>
                <a:schemeClr val="bg2">
                  <a:lumMod val="25000"/>
                </a:schemeClr>
              </a:solidFill>
              <a:ln w="19050">
                <a:noFill/>
              </a:ln>
              <a:effectLst/>
            </c:spPr>
            <c:extLst>
              <c:ext xmlns:c16="http://schemas.microsoft.com/office/drawing/2014/chart" uri="{C3380CC4-5D6E-409C-BE32-E72D297353CC}">
                <c16:uniqueId val="{00000007-9AFF-4C78-AB2B-F66FB0ABB02D}"/>
              </c:ext>
            </c:extLst>
          </c:dPt>
          <c:cat>
            <c:strRef>
              <c:f>Status!$D$21:$D$25</c:f>
              <c:strCache>
                <c:ptCount val="4"/>
                <c:pt idx="0">
                  <c:v>Graduated</c:v>
                </c:pt>
                <c:pt idx="1">
                  <c:v>Not Completed</c:v>
                </c:pt>
                <c:pt idx="2">
                  <c:v>Not Graduated</c:v>
                </c:pt>
                <c:pt idx="3">
                  <c:v>Still Learning</c:v>
                </c:pt>
              </c:strCache>
            </c:strRef>
          </c:cat>
          <c:val>
            <c:numRef>
              <c:f>Status!$E$21:$E$25</c:f>
              <c:numCache>
                <c:formatCode>0.0%</c:formatCode>
                <c:ptCount val="4"/>
                <c:pt idx="0">
                  <c:v>0.50099403578528823</c:v>
                </c:pt>
                <c:pt idx="1">
                  <c:v>0.30815109343936381</c:v>
                </c:pt>
                <c:pt idx="2">
                  <c:v>0.13320079522862824</c:v>
                </c:pt>
                <c:pt idx="3">
                  <c:v>5.7654075546719682E-2</c:v>
                </c:pt>
              </c:numCache>
            </c:numRef>
          </c:val>
          <c:extLst>
            <c:ext xmlns:c16="http://schemas.microsoft.com/office/drawing/2014/chart" uri="{C3380CC4-5D6E-409C-BE32-E72D297353CC}">
              <c16:uniqueId val="{00000008-9AFF-4C78-AB2B-F66FB0ABB02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4">
                  <a:lumMod val="75000"/>
                </a:schemeClr>
              </a:solidFill>
              <a:ln w="25400">
                <a:noFill/>
              </a:ln>
              <a:effectLst/>
              <a:sp3d/>
            </c:spPr>
            <c:extLst>
              <c:ext xmlns:c16="http://schemas.microsoft.com/office/drawing/2014/chart" uri="{C3380CC4-5D6E-409C-BE32-E72D297353CC}">
                <c16:uniqueId val="{00000001-98E9-4019-9286-31747BF3A160}"/>
              </c:ext>
            </c:extLst>
          </c:dPt>
          <c:dPt>
            <c:idx val="1"/>
            <c:bubble3D val="0"/>
            <c:spPr>
              <a:solidFill>
                <a:schemeClr val="accent4">
                  <a:lumMod val="75000"/>
                </a:schemeClr>
              </a:solidFill>
              <a:ln w="25400">
                <a:noFill/>
              </a:ln>
              <a:effectLst/>
              <a:sp3d/>
            </c:spPr>
            <c:extLst>
              <c:ext xmlns:c16="http://schemas.microsoft.com/office/drawing/2014/chart" uri="{C3380CC4-5D6E-409C-BE32-E72D297353CC}">
                <c16:uniqueId val="{00000003-98E9-4019-9286-31747BF3A160}"/>
              </c:ext>
            </c:extLst>
          </c:dPt>
          <c:dPt>
            <c:idx val="2"/>
            <c:bubble3D val="0"/>
            <c:spPr>
              <a:solidFill>
                <a:schemeClr val="accent4">
                  <a:lumMod val="50000"/>
                </a:schemeClr>
              </a:solidFill>
              <a:ln w="25400">
                <a:noFill/>
              </a:ln>
              <a:effectLst/>
              <a:sp3d/>
            </c:spPr>
            <c:extLst>
              <c:ext xmlns:c16="http://schemas.microsoft.com/office/drawing/2014/chart" uri="{C3380CC4-5D6E-409C-BE32-E72D297353CC}">
                <c16:uniqueId val="{00000005-98E9-4019-9286-31747BF3A160}"/>
              </c:ext>
            </c:extLst>
          </c:dPt>
          <c:dPt>
            <c:idx val="3"/>
            <c:bubble3D val="0"/>
            <c:spPr>
              <a:solidFill>
                <a:schemeClr val="accent4">
                  <a:lumMod val="75000"/>
                </a:schemeClr>
              </a:solidFill>
              <a:ln w="25400">
                <a:noFill/>
              </a:ln>
              <a:effectLst/>
              <a:sp3d/>
            </c:spPr>
            <c:extLst>
              <c:ext xmlns:c16="http://schemas.microsoft.com/office/drawing/2014/chart" uri="{C3380CC4-5D6E-409C-BE32-E72D297353CC}">
                <c16:uniqueId val="{00000007-98E9-4019-9286-31747BF3A160}"/>
              </c:ext>
            </c:extLst>
          </c:dPt>
          <c:dPt>
            <c:idx val="4"/>
            <c:bubble3D val="0"/>
            <c:spPr>
              <a:solidFill>
                <a:schemeClr val="accent4">
                  <a:lumMod val="75000"/>
                </a:schemeClr>
              </a:solidFill>
              <a:ln w="25400">
                <a:noFill/>
              </a:ln>
              <a:effectLst/>
              <a:sp3d/>
            </c:spPr>
            <c:extLst>
              <c:ext xmlns:c16="http://schemas.microsoft.com/office/drawing/2014/chart" uri="{C3380CC4-5D6E-409C-BE32-E72D297353CC}">
                <c16:uniqueId val="{00000009-98E9-4019-9286-31747BF3A160}"/>
              </c:ext>
            </c:extLst>
          </c:dPt>
          <c:cat>
            <c:strRef>
              <c:f>Status!$M$4:$Q$4</c:f>
              <c:strCache>
                <c:ptCount val="5"/>
                <c:pt idx="0">
                  <c:v>Basic Class</c:v>
                </c:pt>
                <c:pt idx="1">
                  <c:v>SSS</c:v>
                </c:pt>
                <c:pt idx="2">
                  <c:v>JSS</c:v>
                </c:pt>
                <c:pt idx="3">
                  <c:v>Finished SSS</c:v>
                </c:pt>
                <c:pt idx="4">
                  <c:v>Graduate</c:v>
                </c:pt>
              </c:strCache>
            </c:strRef>
          </c:cat>
          <c:val>
            <c:numRef>
              <c:f>Status!$M$5:$Q$5</c:f>
              <c:numCache>
                <c:formatCode>0.0%</c:formatCode>
                <c:ptCount val="5"/>
                <c:pt idx="0">
                  <c:v>0.10735586481113318</c:v>
                </c:pt>
                <c:pt idx="1">
                  <c:v>0.3499005964214712</c:v>
                </c:pt>
                <c:pt idx="2">
                  <c:v>0.32604373757455268</c:v>
                </c:pt>
                <c:pt idx="3">
                  <c:v>0.2047713717693837</c:v>
                </c:pt>
                <c:pt idx="4">
                  <c:v>1.1928429423459244E-2</c:v>
                </c:pt>
              </c:numCache>
            </c:numRef>
          </c:val>
          <c:extLst>
            <c:ext xmlns:c16="http://schemas.microsoft.com/office/drawing/2014/chart" uri="{C3380CC4-5D6E-409C-BE32-E72D297353CC}">
              <c16:uniqueId val="{0000000A-98E9-4019-9286-31747BF3A160}"/>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4">
                  <a:lumMod val="75000"/>
                </a:schemeClr>
              </a:solidFill>
              <a:ln w="25400">
                <a:noFill/>
              </a:ln>
              <a:effectLst/>
              <a:sp3d/>
            </c:spPr>
            <c:extLst>
              <c:ext xmlns:c16="http://schemas.microsoft.com/office/drawing/2014/chart" uri="{C3380CC4-5D6E-409C-BE32-E72D297353CC}">
                <c16:uniqueId val="{00000001-22FE-4AE6-A268-D26E3B92D781}"/>
              </c:ext>
            </c:extLst>
          </c:dPt>
          <c:dPt>
            <c:idx val="1"/>
            <c:bubble3D val="0"/>
            <c:spPr>
              <a:solidFill>
                <a:schemeClr val="accent4">
                  <a:lumMod val="50000"/>
                </a:schemeClr>
              </a:solidFill>
              <a:ln w="25400">
                <a:noFill/>
              </a:ln>
              <a:effectLst/>
              <a:sp3d/>
            </c:spPr>
            <c:extLst>
              <c:ext xmlns:c16="http://schemas.microsoft.com/office/drawing/2014/chart" uri="{C3380CC4-5D6E-409C-BE32-E72D297353CC}">
                <c16:uniqueId val="{00000003-22FE-4AE6-A268-D26E3B92D781}"/>
              </c:ext>
            </c:extLst>
          </c:dPt>
          <c:dPt>
            <c:idx val="2"/>
            <c:bubble3D val="0"/>
            <c:spPr>
              <a:solidFill>
                <a:schemeClr val="accent4">
                  <a:lumMod val="75000"/>
                </a:schemeClr>
              </a:solidFill>
              <a:ln w="25400">
                <a:noFill/>
              </a:ln>
              <a:effectLst/>
              <a:sp3d/>
            </c:spPr>
            <c:extLst>
              <c:ext xmlns:c16="http://schemas.microsoft.com/office/drawing/2014/chart" uri="{C3380CC4-5D6E-409C-BE32-E72D297353CC}">
                <c16:uniqueId val="{00000005-22FE-4AE6-A268-D26E3B92D781}"/>
              </c:ext>
            </c:extLst>
          </c:dPt>
          <c:dPt>
            <c:idx val="3"/>
            <c:bubble3D val="0"/>
            <c:spPr>
              <a:solidFill>
                <a:schemeClr val="accent4">
                  <a:lumMod val="75000"/>
                </a:schemeClr>
              </a:solidFill>
              <a:ln w="25400">
                <a:noFill/>
              </a:ln>
              <a:effectLst/>
              <a:sp3d/>
            </c:spPr>
            <c:extLst>
              <c:ext xmlns:c16="http://schemas.microsoft.com/office/drawing/2014/chart" uri="{C3380CC4-5D6E-409C-BE32-E72D297353CC}">
                <c16:uniqueId val="{00000007-22FE-4AE6-A268-D26E3B92D781}"/>
              </c:ext>
            </c:extLst>
          </c:dPt>
          <c:dPt>
            <c:idx val="4"/>
            <c:bubble3D val="0"/>
            <c:spPr>
              <a:solidFill>
                <a:schemeClr val="accent4">
                  <a:lumMod val="75000"/>
                </a:schemeClr>
              </a:solidFill>
              <a:ln w="25400">
                <a:noFill/>
              </a:ln>
              <a:effectLst/>
              <a:sp3d/>
            </c:spPr>
            <c:extLst>
              <c:ext xmlns:c16="http://schemas.microsoft.com/office/drawing/2014/chart" uri="{C3380CC4-5D6E-409C-BE32-E72D297353CC}">
                <c16:uniqueId val="{00000009-22FE-4AE6-A268-D26E3B92D781}"/>
              </c:ext>
            </c:extLst>
          </c:dPt>
          <c:cat>
            <c:strRef>
              <c:f>Status!$M$4:$Q$4</c:f>
              <c:strCache>
                <c:ptCount val="5"/>
                <c:pt idx="0">
                  <c:v>Basic Class</c:v>
                </c:pt>
                <c:pt idx="1">
                  <c:v>SSS</c:v>
                </c:pt>
                <c:pt idx="2">
                  <c:v>JSS</c:v>
                </c:pt>
                <c:pt idx="3">
                  <c:v>Finished SSS</c:v>
                </c:pt>
                <c:pt idx="4">
                  <c:v>Graduate</c:v>
                </c:pt>
              </c:strCache>
            </c:strRef>
          </c:cat>
          <c:val>
            <c:numRef>
              <c:f>Status!$M$5:$Q$5</c:f>
              <c:numCache>
                <c:formatCode>0.0%</c:formatCode>
                <c:ptCount val="5"/>
                <c:pt idx="0">
                  <c:v>0.10735586481113318</c:v>
                </c:pt>
                <c:pt idx="1">
                  <c:v>0.3499005964214712</c:v>
                </c:pt>
                <c:pt idx="2">
                  <c:v>0.32604373757455268</c:v>
                </c:pt>
                <c:pt idx="3">
                  <c:v>0.2047713717693837</c:v>
                </c:pt>
                <c:pt idx="4">
                  <c:v>1.1928429423459244E-2</c:v>
                </c:pt>
              </c:numCache>
            </c:numRef>
          </c:val>
          <c:extLst>
            <c:ext xmlns:c16="http://schemas.microsoft.com/office/drawing/2014/chart" uri="{C3380CC4-5D6E-409C-BE32-E72D297353CC}">
              <c16:uniqueId val="{0000000A-22FE-4AE6-A268-D26E3B92D78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4">
                  <a:lumMod val="75000"/>
                </a:schemeClr>
              </a:solidFill>
              <a:ln w="25400">
                <a:noFill/>
              </a:ln>
              <a:effectLst/>
              <a:sp3d/>
            </c:spPr>
            <c:extLst>
              <c:ext xmlns:c16="http://schemas.microsoft.com/office/drawing/2014/chart" uri="{C3380CC4-5D6E-409C-BE32-E72D297353CC}">
                <c16:uniqueId val="{00000001-08E0-4C2F-A84D-88F52A1EA386}"/>
              </c:ext>
            </c:extLst>
          </c:dPt>
          <c:dPt>
            <c:idx val="1"/>
            <c:bubble3D val="0"/>
            <c:spPr>
              <a:solidFill>
                <a:schemeClr val="accent4">
                  <a:lumMod val="75000"/>
                </a:schemeClr>
              </a:solidFill>
              <a:ln w="25400">
                <a:noFill/>
              </a:ln>
              <a:effectLst/>
              <a:sp3d/>
            </c:spPr>
            <c:extLst>
              <c:ext xmlns:c16="http://schemas.microsoft.com/office/drawing/2014/chart" uri="{C3380CC4-5D6E-409C-BE32-E72D297353CC}">
                <c16:uniqueId val="{00000003-08E0-4C2F-A84D-88F52A1EA386}"/>
              </c:ext>
            </c:extLst>
          </c:dPt>
          <c:dPt>
            <c:idx val="2"/>
            <c:bubble3D val="0"/>
            <c:spPr>
              <a:solidFill>
                <a:schemeClr val="accent4">
                  <a:lumMod val="75000"/>
                </a:schemeClr>
              </a:solidFill>
              <a:ln w="25400">
                <a:noFill/>
              </a:ln>
              <a:effectLst/>
              <a:sp3d/>
            </c:spPr>
            <c:extLst>
              <c:ext xmlns:c16="http://schemas.microsoft.com/office/drawing/2014/chart" uri="{C3380CC4-5D6E-409C-BE32-E72D297353CC}">
                <c16:uniqueId val="{00000005-08E0-4C2F-A84D-88F52A1EA386}"/>
              </c:ext>
            </c:extLst>
          </c:dPt>
          <c:dPt>
            <c:idx val="3"/>
            <c:bubble3D val="0"/>
            <c:spPr>
              <a:solidFill>
                <a:schemeClr val="accent4">
                  <a:lumMod val="50000"/>
                </a:schemeClr>
              </a:solidFill>
              <a:ln w="25400">
                <a:noFill/>
              </a:ln>
              <a:effectLst/>
              <a:sp3d/>
            </c:spPr>
            <c:extLst>
              <c:ext xmlns:c16="http://schemas.microsoft.com/office/drawing/2014/chart" uri="{C3380CC4-5D6E-409C-BE32-E72D297353CC}">
                <c16:uniqueId val="{00000007-08E0-4C2F-A84D-88F52A1EA386}"/>
              </c:ext>
            </c:extLst>
          </c:dPt>
          <c:dPt>
            <c:idx val="4"/>
            <c:bubble3D val="0"/>
            <c:spPr>
              <a:solidFill>
                <a:schemeClr val="accent4">
                  <a:lumMod val="75000"/>
                </a:schemeClr>
              </a:solidFill>
              <a:ln w="25400">
                <a:noFill/>
              </a:ln>
              <a:effectLst/>
              <a:sp3d/>
            </c:spPr>
            <c:extLst>
              <c:ext xmlns:c16="http://schemas.microsoft.com/office/drawing/2014/chart" uri="{C3380CC4-5D6E-409C-BE32-E72D297353CC}">
                <c16:uniqueId val="{00000009-08E0-4C2F-A84D-88F52A1EA386}"/>
              </c:ext>
            </c:extLst>
          </c:dPt>
          <c:cat>
            <c:strRef>
              <c:f>Status!$M$4:$Q$4</c:f>
              <c:strCache>
                <c:ptCount val="5"/>
                <c:pt idx="0">
                  <c:v>Basic Class</c:v>
                </c:pt>
                <c:pt idx="1">
                  <c:v>SSS</c:v>
                </c:pt>
                <c:pt idx="2">
                  <c:v>JSS</c:v>
                </c:pt>
                <c:pt idx="3">
                  <c:v>Finished SSS</c:v>
                </c:pt>
                <c:pt idx="4">
                  <c:v>Graduate</c:v>
                </c:pt>
              </c:strCache>
            </c:strRef>
          </c:cat>
          <c:val>
            <c:numRef>
              <c:f>Status!$M$5:$Q$5</c:f>
              <c:numCache>
                <c:formatCode>0.0%</c:formatCode>
                <c:ptCount val="5"/>
                <c:pt idx="0">
                  <c:v>0.10735586481113318</c:v>
                </c:pt>
                <c:pt idx="1">
                  <c:v>0.3499005964214712</c:v>
                </c:pt>
                <c:pt idx="2">
                  <c:v>0.32604373757455268</c:v>
                </c:pt>
                <c:pt idx="3">
                  <c:v>0.2047713717693837</c:v>
                </c:pt>
                <c:pt idx="4">
                  <c:v>1.1928429423459244E-2</c:v>
                </c:pt>
              </c:numCache>
            </c:numRef>
          </c:val>
          <c:extLst>
            <c:ext xmlns:c16="http://schemas.microsoft.com/office/drawing/2014/chart" uri="{C3380CC4-5D6E-409C-BE32-E72D297353CC}">
              <c16:uniqueId val="{0000000A-08E0-4C2F-A84D-88F52A1EA386}"/>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ln>
              <a:noFill/>
            </a:ln>
          </c:spPr>
          <c:dPt>
            <c:idx val="0"/>
            <c:bubble3D val="0"/>
            <c:spPr>
              <a:solidFill>
                <a:schemeClr val="accent4">
                  <a:lumMod val="50000"/>
                </a:schemeClr>
              </a:solidFill>
              <a:ln w="25400">
                <a:noFill/>
              </a:ln>
              <a:effectLst/>
              <a:sp3d/>
            </c:spPr>
            <c:extLst>
              <c:ext xmlns:c16="http://schemas.microsoft.com/office/drawing/2014/chart" uri="{C3380CC4-5D6E-409C-BE32-E72D297353CC}">
                <c16:uniqueId val="{00000001-9173-4AFB-BD23-75381E548A44}"/>
              </c:ext>
            </c:extLst>
          </c:dPt>
          <c:dPt>
            <c:idx val="1"/>
            <c:bubble3D val="0"/>
            <c:spPr>
              <a:solidFill>
                <a:schemeClr val="accent4">
                  <a:lumMod val="75000"/>
                </a:schemeClr>
              </a:solidFill>
              <a:ln w="25400">
                <a:noFill/>
              </a:ln>
              <a:effectLst/>
              <a:sp3d/>
            </c:spPr>
            <c:extLst>
              <c:ext xmlns:c16="http://schemas.microsoft.com/office/drawing/2014/chart" uri="{C3380CC4-5D6E-409C-BE32-E72D297353CC}">
                <c16:uniqueId val="{00000003-9173-4AFB-BD23-75381E548A44}"/>
              </c:ext>
            </c:extLst>
          </c:dPt>
          <c:dPt>
            <c:idx val="2"/>
            <c:bubble3D val="0"/>
            <c:spPr>
              <a:solidFill>
                <a:schemeClr val="accent4">
                  <a:lumMod val="75000"/>
                </a:schemeClr>
              </a:solidFill>
              <a:ln w="25400">
                <a:noFill/>
              </a:ln>
              <a:effectLst/>
              <a:sp3d/>
            </c:spPr>
            <c:extLst>
              <c:ext xmlns:c16="http://schemas.microsoft.com/office/drawing/2014/chart" uri="{C3380CC4-5D6E-409C-BE32-E72D297353CC}">
                <c16:uniqueId val="{00000005-9173-4AFB-BD23-75381E548A44}"/>
              </c:ext>
            </c:extLst>
          </c:dPt>
          <c:dPt>
            <c:idx val="3"/>
            <c:bubble3D val="0"/>
            <c:spPr>
              <a:solidFill>
                <a:schemeClr val="accent4">
                  <a:lumMod val="75000"/>
                </a:schemeClr>
              </a:solidFill>
              <a:ln w="25400">
                <a:noFill/>
              </a:ln>
              <a:effectLst/>
              <a:sp3d/>
            </c:spPr>
            <c:extLst>
              <c:ext xmlns:c16="http://schemas.microsoft.com/office/drawing/2014/chart" uri="{C3380CC4-5D6E-409C-BE32-E72D297353CC}">
                <c16:uniqueId val="{00000007-9173-4AFB-BD23-75381E548A44}"/>
              </c:ext>
            </c:extLst>
          </c:dPt>
          <c:dPt>
            <c:idx val="4"/>
            <c:bubble3D val="0"/>
            <c:spPr>
              <a:solidFill>
                <a:schemeClr val="accent4">
                  <a:lumMod val="75000"/>
                </a:schemeClr>
              </a:solidFill>
              <a:ln w="25400">
                <a:noFill/>
              </a:ln>
              <a:effectLst/>
              <a:sp3d/>
            </c:spPr>
            <c:extLst>
              <c:ext xmlns:c16="http://schemas.microsoft.com/office/drawing/2014/chart" uri="{C3380CC4-5D6E-409C-BE32-E72D297353CC}">
                <c16:uniqueId val="{00000009-9173-4AFB-BD23-75381E548A44}"/>
              </c:ext>
            </c:extLst>
          </c:dPt>
          <c:cat>
            <c:strRef>
              <c:f>Status!$M$4:$Q$4</c:f>
              <c:strCache>
                <c:ptCount val="5"/>
                <c:pt idx="0">
                  <c:v>Basic Class</c:v>
                </c:pt>
                <c:pt idx="1">
                  <c:v>SSS</c:v>
                </c:pt>
                <c:pt idx="2">
                  <c:v>JSS</c:v>
                </c:pt>
                <c:pt idx="3">
                  <c:v>Finished SSS</c:v>
                </c:pt>
                <c:pt idx="4">
                  <c:v>Graduate</c:v>
                </c:pt>
              </c:strCache>
            </c:strRef>
          </c:cat>
          <c:val>
            <c:numRef>
              <c:f>Status!$M$5:$Q$5</c:f>
              <c:numCache>
                <c:formatCode>0.0%</c:formatCode>
                <c:ptCount val="5"/>
                <c:pt idx="0">
                  <c:v>0.10735586481113318</c:v>
                </c:pt>
                <c:pt idx="1">
                  <c:v>0.3499005964214712</c:v>
                </c:pt>
                <c:pt idx="2">
                  <c:v>0.32604373757455268</c:v>
                </c:pt>
                <c:pt idx="3">
                  <c:v>0.2047713717693837</c:v>
                </c:pt>
                <c:pt idx="4">
                  <c:v>1.1928429423459244E-2</c:v>
                </c:pt>
              </c:numCache>
            </c:numRef>
          </c:val>
          <c:extLst>
            <c:ext xmlns:c16="http://schemas.microsoft.com/office/drawing/2014/chart" uri="{C3380CC4-5D6E-409C-BE32-E72D297353CC}">
              <c16:uniqueId val="{0000000A-9173-4AFB-BD23-75381E548A4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8.png"/><Relationship Id="rId18"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media/image7.png"/><Relationship Id="rId17" Type="http://schemas.openxmlformats.org/officeDocument/2006/relationships/chart" Target="../charts/chart3.xml"/><Relationship Id="rId2" Type="http://schemas.openxmlformats.org/officeDocument/2006/relationships/hyperlink" Target="#Desgin!A1"/><Relationship Id="rId16" Type="http://schemas.openxmlformats.org/officeDocument/2006/relationships/chart" Target="../charts/chart2.xml"/><Relationship Id="rId1" Type="http://schemas.openxmlformats.org/officeDocument/2006/relationships/image" Target="../media/image1.jpg"/><Relationship Id="rId6" Type="http://schemas.openxmlformats.org/officeDocument/2006/relationships/hyperlink" Target="https://www.geeksvgs.com/id/230902" TargetMode="External"/><Relationship Id="rId11" Type="http://schemas.openxmlformats.org/officeDocument/2006/relationships/hyperlink" Target="https://clipart-library.com/clipart/highschool-student-cliparts-18.htm" TargetMode="External"/><Relationship Id="rId5" Type="http://schemas.openxmlformats.org/officeDocument/2006/relationships/image" Target="../media/image3.png"/><Relationship Id="rId15" Type="http://schemas.openxmlformats.org/officeDocument/2006/relationships/hyperlink" Target="#'Course Info'!A1"/><Relationship Id="rId10" Type="http://schemas.openxmlformats.org/officeDocument/2006/relationships/image" Target="../media/image6.png"/><Relationship Id="rId19" Type="http://schemas.openxmlformats.org/officeDocument/2006/relationships/chart" Target="../charts/chart5.xml"/><Relationship Id="rId4" Type="http://schemas.openxmlformats.org/officeDocument/2006/relationships/chart" Target="../charts/chart1.xml"/><Relationship Id="rId9" Type="http://schemas.openxmlformats.org/officeDocument/2006/relationships/hyperlink" Target="https://clipart-library.com/clipart/church-school-cliparts-20.htm" TargetMode="External"/><Relationship Id="rId14" Type="http://schemas.openxmlformats.org/officeDocument/2006/relationships/hyperlink" Target="#'Students Data'!A1"/></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Course Info'!A1"/><Relationship Id="rId18" Type="http://schemas.openxmlformats.org/officeDocument/2006/relationships/chart" Target="../charts/chart10.xml"/><Relationship Id="rId3" Type="http://schemas.openxmlformats.org/officeDocument/2006/relationships/image" Target="../media/image2.png"/><Relationship Id="rId7" Type="http://schemas.openxmlformats.org/officeDocument/2006/relationships/image" Target="../media/image10.png"/><Relationship Id="rId12" Type="http://schemas.openxmlformats.org/officeDocument/2006/relationships/hyperlink" Target="#'Students Data'!A1"/><Relationship Id="rId17" Type="http://schemas.openxmlformats.org/officeDocument/2006/relationships/chart" Target="../charts/chart9.xml"/><Relationship Id="rId2" Type="http://schemas.openxmlformats.org/officeDocument/2006/relationships/hyperlink" Target="#Desgin!A1"/><Relationship Id="rId16"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image" Target="../media/image7.png"/><Relationship Id="rId11" Type="http://schemas.openxmlformats.org/officeDocument/2006/relationships/hyperlink" Target="#Sheet1!A1"/><Relationship Id="rId5" Type="http://schemas.openxmlformats.org/officeDocument/2006/relationships/hyperlink" Target="https://freesvg.org/blue-house-vector-graphics" TargetMode="External"/><Relationship Id="rId15" Type="http://schemas.openxmlformats.org/officeDocument/2006/relationships/chart" Target="../charts/chart7.xml"/><Relationship Id="rId10" Type="http://schemas.openxmlformats.org/officeDocument/2006/relationships/image" Target="../media/image4.png"/><Relationship Id="rId4" Type="http://schemas.openxmlformats.org/officeDocument/2006/relationships/image" Target="../media/image9.png"/><Relationship Id="rId9" Type="http://schemas.openxmlformats.org/officeDocument/2006/relationships/hyperlink" Target="https://www.geeksvgs.com/id/230902" TargetMode="External"/><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hyperlink" Target="#'Course Info'!A1"/><Relationship Id="rId3" Type="http://schemas.openxmlformats.org/officeDocument/2006/relationships/image" Target="../media/image2.png"/><Relationship Id="rId7" Type="http://schemas.openxmlformats.org/officeDocument/2006/relationships/hyperlink" Target="#'Students Data'!A1"/><Relationship Id="rId2" Type="http://schemas.openxmlformats.org/officeDocument/2006/relationships/hyperlink" Target="#Desgin!A1"/><Relationship Id="rId1" Type="http://schemas.openxmlformats.org/officeDocument/2006/relationships/image" Target="../media/image1.jpg"/><Relationship Id="rId6" Type="http://schemas.openxmlformats.org/officeDocument/2006/relationships/image" Target="../media/image4.png"/><Relationship Id="rId5" Type="http://schemas.openxmlformats.org/officeDocument/2006/relationships/hyperlink" Target="https://www.geeksvgs.com/id/230902" TargetMode="External"/><Relationship Id="rId10" Type="http://schemas.openxmlformats.org/officeDocument/2006/relationships/chart" Target="../charts/chart12.xml"/><Relationship Id="rId4" Type="http://schemas.openxmlformats.org/officeDocument/2006/relationships/image" Target="../media/image3.png"/><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7145</xdr:colOff>
      <xdr:row>0</xdr:row>
      <xdr:rowOff>0</xdr:rowOff>
    </xdr:from>
    <xdr:to>
      <xdr:col>3</xdr:col>
      <xdr:colOff>547689</xdr:colOff>
      <xdr:row>32</xdr:row>
      <xdr:rowOff>59531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7145" y="0"/>
          <a:ext cx="2362200" cy="6155531"/>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10645</xdr:colOff>
      <xdr:row>9</xdr:row>
      <xdr:rowOff>118595</xdr:rowOff>
    </xdr:from>
    <xdr:to>
      <xdr:col>10</xdr:col>
      <xdr:colOff>504264</xdr:colOff>
      <xdr:row>38</xdr:row>
      <xdr:rowOff>130969</xdr:rowOff>
    </xdr:to>
    <xdr:pic>
      <xdr:nvPicPr>
        <xdr:cNvPr id="84" name="Picture 83">
          <a:extLst>
            <a:ext uri="{FF2B5EF4-FFF2-40B4-BE49-F238E27FC236}">
              <a16:creationId xmlns:a16="http://schemas.microsoft.com/office/drawing/2014/main" id="{00000000-0008-0000-0000-00005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430"/>
        <a:stretch/>
      </xdr:blipFill>
      <xdr:spPr>
        <a:xfrm>
          <a:off x="10645" y="1833095"/>
          <a:ext cx="6565807" cy="5536874"/>
        </a:xfrm>
        <a:prstGeom prst="roundRect">
          <a:avLst>
            <a:gd name="adj" fmla="val 3367"/>
          </a:avLst>
        </a:prstGeom>
      </xdr:spPr>
    </xdr:pic>
    <xdr:clientData/>
  </xdr:twoCellAnchor>
  <xdr:twoCellAnchor>
    <xdr:from>
      <xdr:col>0</xdr:col>
      <xdr:colOff>11907</xdr:colOff>
      <xdr:row>9</xdr:row>
      <xdr:rowOff>95250</xdr:rowOff>
    </xdr:from>
    <xdr:to>
      <xdr:col>3</xdr:col>
      <xdr:colOff>199291</xdr:colOff>
      <xdr:row>38</xdr:row>
      <xdr:rowOff>119064</xdr:rowOff>
    </xdr:to>
    <xdr:sp macro="" textlink="">
      <xdr:nvSpPr>
        <xdr:cNvPr id="83" name="Round Same Side Corner Rectangle 82">
          <a:extLst>
            <a:ext uri="{FF2B5EF4-FFF2-40B4-BE49-F238E27FC236}">
              <a16:creationId xmlns:a16="http://schemas.microsoft.com/office/drawing/2014/main" id="{00000000-0008-0000-0000-000053000000}"/>
            </a:ext>
          </a:extLst>
        </xdr:cNvPr>
        <xdr:cNvSpPr/>
      </xdr:nvSpPr>
      <xdr:spPr>
        <a:xfrm rot="16200000">
          <a:off x="-1757730" y="3579387"/>
          <a:ext cx="5548314" cy="2009040"/>
        </a:xfrm>
        <a:prstGeom prst="round2SameRect">
          <a:avLst>
            <a:gd name="adj1" fmla="val 16667"/>
            <a:gd name="adj2" fmla="val 0"/>
          </a:avLst>
        </a:prstGeom>
        <a:gradFill>
          <a:gsLst>
            <a:gs pos="0">
              <a:schemeClr val="accent5">
                <a:lumMod val="100000"/>
                <a:alpha val="60000"/>
              </a:schemeClr>
            </a:gs>
            <a:gs pos="100000">
              <a:schemeClr val="accent5">
                <a:lumMod val="75000"/>
                <a:alpha val="5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209055</xdr:colOff>
      <xdr:row>0</xdr:row>
      <xdr:rowOff>0</xdr:rowOff>
    </xdr:from>
    <xdr:to>
      <xdr:col>24</xdr:col>
      <xdr:colOff>321469</xdr:colOff>
      <xdr:row>38</xdr:row>
      <xdr:rowOff>178594</xdr:rowOff>
    </xdr:to>
    <xdr:sp macro="" textlink="">
      <xdr:nvSpPr>
        <xdr:cNvPr id="4" name="Round Same Side Corner Rectangle 3">
          <a:extLst>
            <a:ext uri="{FF2B5EF4-FFF2-40B4-BE49-F238E27FC236}">
              <a16:creationId xmlns:a16="http://schemas.microsoft.com/office/drawing/2014/main" id="{00000000-0008-0000-0000-000004000000}"/>
            </a:ext>
          </a:extLst>
        </xdr:cNvPr>
        <xdr:cNvSpPr>
          <a:spLocks noChangeAspect="1"/>
        </xdr:cNvSpPr>
      </xdr:nvSpPr>
      <xdr:spPr>
        <a:xfrm rot="5400000" flipH="1">
          <a:off x="4753918" y="-2723207"/>
          <a:ext cx="7417594" cy="12864008"/>
        </a:xfrm>
        <a:prstGeom prst="round2SameRect">
          <a:avLst>
            <a:gd name="adj1" fmla="val 4507"/>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410528</xdr:colOff>
      <xdr:row>6</xdr:row>
      <xdr:rowOff>174148</xdr:rowOff>
    </xdr:from>
    <xdr:to>
      <xdr:col>3</xdr:col>
      <xdr:colOff>214316</xdr:colOff>
      <xdr:row>9</xdr:row>
      <xdr:rowOff>151288</xdr:rowOff>
    </xdr:to>
    <xdr:sp macro="" textlink="">
      <xdr:nvSpPr>
        <xdr:cNvPr id="9" name="Round Same Side Corner Rectangle 8">
          <a:hlinkClick xmlns:r="http://schemas.openxmlformats.org/officeDocument/2006/relationships" r:id="rId2"/>
          <a:extLst>
            <a:ext uri="{FF2B5EF4-FFF2-40B4-BE49-F238E27FC236}">
              <a16:creationId xmlns:a16="http://schemas.microsoft.com/office/drawing/2014/main" id="{00000000-0008-0000-0000-000009000000}"/>
            </a:ext>
          </a:extLst>
        </xdr:cNvPr>
        <xdr:cNvSpPr/>
      </xdr:nvSpPr>
      <xdr:spPr>
        <a:xfrm rot="16200000">
          <a:off x="948930" y="778746"/>
          <a:ext cx="548640" cy="1625444"/>
        </a:xfrm>
        <a:prstGeom prst="round2SameRect">
          <a:avLst>
            <a:gd name="adj1" fmla="val 50000"/>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oneCell">
    <xdr:from>
      <xdr:col>1</xdr:col>
      <xdr:colOff>159070</xdr:colOff>
      <xdr:row>0</xdr:row>
      <xdr:rowOff>67237</xdr:rowOff>
    </xdr:from>
    <xdr:to>
      <xdr:col>2</xdr:col>
      <xdr:colOff>406720</xdr:colOff>
      <xdr:row>4</xdr:row>
      <xdr:rowOff>162487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4188" y="67237"/>
          <a:ext cx="852767" cy="857250"/>
        </a:xfrm>
        <a:prstGeom prst="roundRect">
          <a:avLst>
            <a:gd name="adj" fmla="val 16667"/>
          </a:avLst>
        </a:prstGeom>
        <a:ln>
          <a:noFill/>
        </a:ln>
        <a:effectLst>
          <a:outerShdw blurRad="152400" dist="12000" dir="900000" sy="98000" kx="110000" ky="200000" algn="tl" rotWithShape="0">
            <a:srgbClr val="000000">
              <a:alpha val="30000"/>
            </a:srgbClr>
          </a:outerShdw>
        </a:effectLst>
        <a:scene3d>
          <a:camera prst="perspectiveRelaxed">
            <a:rot lat="19800000" lon="1200000" rev="20820000"/>
          </a:camera>
          <a:lightRig rig="threePt" dir="t"/>
        </a:scene3d>
        <a:sp3d contourW="6350" prstMaterial="matte">
          <a:bevelT w="101600" h="101600"/>
          <a:contourClr>
            <a:srgbClr val="969696"/>
          </a:contourClr>
        </a:sp3d>
      </xdr:spPr>
    </xdr:pic>
    <xdr:clientData/>
  </xdr:twoCellAnchor>
  <xdr:twoCellAnchor>
    <xdr:from>
      <xdr:col>0</xdr:col>
      <xdr:colOff>473394</xdr:colOff>
      <xdr:row>10</xdr:row>
      <xdr:rowOff>561</xdr:rowOff>
    </xdr:from>
    <xdr:to>
      <xdr:col>3</xdr:col>
      <xdr:colOff>130494</xdr:colOff>
      <xdr:row>36</xdr:row>
      <xdr:rowOff>38660</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473394" y="1905561"/>
          <a:ext cx="1478756" cy="4991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1</xdr:col>
      <xdr:colOff>309562</xdr:colOff>
      <xdr:row>7</xdr:row>
      <xdr:rowOff>76761</xdr:rowOff>
    </xdr:from>
    <xdr:to>
      <xdr:col>3</xdr:col>
      <xdr:colOff>85490</xdr:colOff>
      <xdr:row>9</xdr:row>
      <xdr:rowOff>38662</xdr:rowOff>
    </xdr:to>
    <xdr:sp macro="" textlink="">
      <xdr:nvSpPr>
        <xdr:cNvPr id="15" name="TextBox 14">
          <a:hlinkClick xmlns:r="http://schemas.openxmlformats.org/officeDocument/2006/relationships" r:id="rId2"/>
          <a:extLst>
            <a:ext uri="{FF2B5EF4-FFF2-40B4-BE49-F238E27FC236}">
              <a16:creationId xmlns:a16="http://schemas.microsoft.com/office/drawing/2014/main" id="{00000000-0008-0000-0000-00000F000000}"/>
            </a:ext>
          </a:extLst>
        </xdr:cNvPr>
        <xdr:cNvSpPr txBox="1"/>
      </xdr:nvSpPr>
      <xdr:spPr>
        <a:xfrm>
          <a:off x="916781" y="1410261"/>
          <a:ext cx="99036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1">
              <a:solidFill>
                <a:schemeClr val="accent5">
                  <a:lumMod val="50000"/>
                </a:schemeClr>
              </a:solidFill>
              <a:latin typeface="+mn-lt"/>
              <a:ea typeface="+mn-ea"/>
              <a:cs typeface="+mn-cs"/>
            </a:rPr>
            <a:t>Dashboard</a:t>
          </a:r>
        </a:p>
      </xdr:txBody>
    </xdr:sp>
    <xdr:clientData/>
  </xdr:twoCellAnchor>
  <xdr:twoCellAnchor>
    <xdr:from>
      <xdr:col>3</xdr:col>
      <xdr:colOff>572239</xdr:colOff>
      <xdr:row>0</xdr:row>
      <xdr:rowOff>89649</xdr:rowOff>
    </xdr:from>
    <xdr:to>
      <xdr:col>24</xdr:col>
      <xdr:colOff>297656</xdr:colOff>
      <xdr:row>2</xdr:row>
      <xdr:rowOff>165849</xdr:rowOff>
    </xdr:to>
    <xdr:sp macro="" textlink="">
      <xdr:nvSpPr>
        <xdr:cNvPr id="24" name="Rectangle 23">
          <a:extLst>
            <a:ext uri="{FF2B5EF4-FFF2-40B4-BE49-F238E27FC236}">
              <a16:creationId xmlns:a16="http://schemas.microsoft.com/office/drawing/2014/main" id="{00000000-0008-0000-0000-000018000000}"/>
            </a:ext>
          </a:extLst>
        </xdr:cNvPr>
        <xdr:cNvSpPr>
          <a:spLocks noChangeAspect="1"/>
        </xdr:cNvSpPr>
      </xdr:nvSpPr>
      <xdr:spPr>
        <a:xfrm>
          <a:off x="2393895" y="89649"/>
          <a:ext cx="12477011"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279431</xdr:colOff>
      <xdr:row>3</xdr:row>
      <xdr:rowOff>107670</xdr:rowOff>
    </xdr:from>
    <xdr:to>
      <xdr:col>22</xdr:col>
      <xdr:colOff>111809</xdr:colOff>
      <xdr:row>8</xdr:row>
      <xdr:rowOff>123266</xdr:rowOff>
    </xdr:to>
    <xdr:grpSp>
      <xdr:nvGrpSpPr>
        <xdr:cNvPr id="31" name="Group 30">
          <a:extLst>
            <a:ext uri="{FF2B5EF4-FFF2-40B4-BE49-F238E27FC236}">
              <a16:creationId xmlns:a16="http://schemas.microsoft.com/office/drawing/2014/main" id="{00000000-0008-0000-0000-00001F000000}"/>
            </a:ext>
          </a:extLst>
        </xdr:cNvPr>
        <xdr:cNvGrpSpPr/>
      </xdr:nvGrpSpPr>
      <xdr:grpSpPr>
        <a:xfrm>
          <a:off x="2101087" y="679170"/>
          <a:ext cx="11369535" cy="968096"/>
          <a:chOff x="-1166252" y="-1367115"/>
          <a:chExt cx="11388583" cy="968096"/>
        </a:xfrm>
      </xdr:grpSpPr>
      <xdr:sp macro="" textlink="">
        <xdr:nvSpPr>
          <xdr:cNvPr id="111" name="Round Same Side Corner Rectangle 31">
            <a:extLst>
              <a:ext uri="{FF2B5EF4-FFF2-40B4-BE49-F238E27FC236}">
                <a16:creationId xmlns:a16="http://schemas.microsoft.com/office/drawing/2014/main" id="{FE3477DB-51EA-4B7A-92A8-5D4DAA2E55A6}"/>
              </a:ext>
            </a:extLst>
          </xdr:cNvPr>
          <xdr:cNvSpPr/>
        </xdr:nvSpPr>
        <xdr:spPr>
          <a:xfrm rot="5400000">
            <a:off x="-270105" y="-2263262"/>
            <a:ext cx="968096" cy="2760389"/>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4" name="Round Same Side Corner Rectangle 31">
            <a:extLst>
              <a:ext uri="{FF2B5EF4-FFF2-40B4-BE49-F238E27FC236}">
                <a16:creationId xmlns:a16="http://schemas.microsoft.com/office/drawing/2014/main" id="{2A925264-D7C6-42FB-9851-898D2F3689B8}"/>
              </a:ext>
            </a:extLst>
          </xdr:cNvPr>
          <xdr:cNvSpPr/>
        </xdr:nvSpPr>
        <xdr:spPr>
          <a:xfrm rot="5400000">
            <a:off x="2590942" y="-2263262"/>
            <a:ext cx="968096" cy="2760389"/>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Round Same Side Corner Rectangle 31">
            <a:extLst>
              <a:ext uri="{FF2B5EF4-FFF2-40B4-BE49-F238E27FC236}">
                <a16:creationId xmlns:a16="http://schemas.microsoft.com/office/drawing/2014/main" id="{BE38B150-758B-4C08-B5F1-319D4AF98248}"/>
              </a:ext>
            </a:extLst>
          </xdr:cNvPr>
          <xdr:cNvSpPr/>
        </xdr:nvSpPr>
        <xdr:spPr>
          <a:xfrm rot="5400000">
            <a:off x="5519572" y="-2263262"/>
            <a:ext cx="968096" cy="2760389"/>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Round Same Side Corner Rectangle 31">
            <a:extLst>
              <a:ext uri="{FF2B5EF4-FFF2-40B4-BE49-F238E27FC236}">
                <a16:creationId xmlns:a16="http://schemas.microsoft.com/office/drawing/2014/main" id="{1F750C97-29FD-454B-8AB3-8620F2D3AF9E}"/>
              </a:ext>
            </a:extLst>
          </xdr:cNvPr>
          <xdr:cNvSpPr/>
        </xdr:nvSpPr>
        <xdr:spPr>
          <a:xfrm rot="5400000">
            <a:off x="8358089" y="-2263262"/>
            <a:ext cx="968096" cy="2760389"/>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178594</xdr:colOff>
      <xdr:row>9</xdr:row>
      <xdr:rowOff>0</xdr:rowOff>
    </xdr:from>
    <xdr:to>
      <xdr:col>24</xdr:col>
      <xdr:colOff>311381</xdr:colOff>
      <xdr:row>39</xdr:row>
      <xdr:rowOff>17862</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2000250" y="1714500"/>
          <a:ext cx="12884381" cy="5732862"/>
          <a:chOff x="2133544" y="3226298"/>
          <a:chExt cx="12792854" cy="6245593"/>
        </a:xfrm>
      </xdr:grpSpPr>
      <xdr:sp macro="" textlink="">
        <xdr:nvSpPr>
          <xdr:cNvPr id="43" name="Rounded Rectangle 42">
            <a:extLst>
              <a:ext uri="{FF2B5EF4-FFF2-40B4-BE49-F238E27FC236}">
                <a16:creationId xmlns:a16="http://schemas.microsoft.com/office/drawing/2014/main" id="{00000000-0008-0000-0000-00002B000000}"/>
              </a:ext>
            </a:extLst>
          </xdr:cNvPr>
          <xdr:cNvSpPr/>
        </xdr:nvSpPr>
        <xdr:spPr>
          <a:xfrm>
            <a:off x="8532716" y="3226298"/>
            <a:ext cx="6356405" cy="2048555"/>
          </a:xfrm>
          <a:prstGeom prst="roundRect">
            <a:avLst>
              <a:gd name="adj" fmla="val 16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7" name="Rounded Rectangle 39">
            <a:extLst>
              <a:ext uri="{FF2B5EF4-FFF2-40B4-BE49-F238E27FC236}">
                <a16:creationId xmlns:a16="http://schemas.microsoft.com/office/drawing/2014/main" id="{92DFE33B-63CA-4DD2-A4BA-6F54DBF7C6CB}"/>
              </a:ext>
            </a:extLst>
          </xdr:cNvPr>
          <xdr:cNvSpPr/>
        </xdr:nvSpPr>
        <xdr:spPr>
          <a:xfrm>
            <a:off x="2175861" y="5347271"/>
            <a:ext cx="6351494" cy="2743200"/>
          </a:xfrm>
          <a:prstGeom prst="roundRect">
            <a:avLst>
              <a:gd name="adj" fmla="val 161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8" name="Rounded Rectangle 42">
            <a:extLst>
              <a:ext uri="{FF2B5EF4-FFF2-40B4-BE49-F238E27FC236}">
                <a16:creationId xmlns:a16="http://schemas.microsoft.com/office/drawing/2014/main" id="{10D601DE-DE25-491F-AA13-AE6B60319C76}"/>
              </a:ext>
            </a:extLst>
          </xdr:cNvPr>
          <xdr:cNvSpPr/>
        </xdr:nvSpPr>
        <xdr:spPr>
          <a:xfrm>
            <a:off x="8090419" y="5348991"/>
            <a:ext cx="6800513" cy="2743200"/>
          </a:xfrm>
          <a:prstGeom prst="roundRect">
            <a:avLst>
              <a:gd name="adj" fmla="val 161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ounded Rectangle 39">
            <a:extLst>
              <a:ext uri="{FF2B5EF4-FFF2-40B4-BE49-F238E27FC236}">
                <a16:creationId xmlns:a16="http://schemas.microsoft.com/office/drawing/2014/main" id="{00000000-0008-0000-0000-000028000000}"/>
              </a:ext>
            </a:extLst>
          </xdr:cNvPr>
          <xdr:cNvSpPr/>
        </xdr:nvSpPr>
        <xdr:spPr>
          <a:xfrm>
            <a:off x="2133544" y="3237503"/>
            <a:ext cx="6356405" cy="2048555"/>
          </a:xfrm>
          <a:prstGeom prst="roundRect">
            <a:avLst>
              <a:gd name="adj" fmla="val 16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Rounded Rectangle 42">
            <a:extLst>
              <a:ext uri="{FF2B5EF4-FFF2-40B4-BE49-F238E27FC236}">
                <a16:creationId xmlns:a16="http://schemas.microsoft.com/office/drawing/2014/main" id="{58EC445E-ACDB-4C16-9171-BF31E37D994F}"/>
              </a:ext>
            </a:extLst>
          </xdr:cNvPr>
          <xdr:cNvSpPr/>
        </xdr:nvSpPr>
        <xdr:spPr>
          <a:xfrm>
            <a:off x="8125884" y="8118326"/>
            <a:ext cx="6800514" cy="1353562"/>
          </a:xfrm>
          <a:prstGeom prst="roundRect">
            <a:avLst>
              <a:gd name="adj" fmla="val 161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3" name="Rounded Rectangle 42">
            <a:extLst>
              <a:ext uri="{FF2B5EF4-FFF2-40B4-BE49-F238E27FC236}">
                <a16:creationId xmlns:a16="http://schemas.microsoft.com/office/drawing/2014/main" id="{B89D02C5-76A9-49DE-8BAE-EC2C465BF9DE}"/>
              </a:ext>
            </a:extLst>
          </xdr:cNvPr>
          <xdr:cNvSpPr/>
        </xdr:nvSpPr>
        <xdr:spPr>
          <a:xfrm>
            <a:off x="2169009" y="8118327"/>
            <a:ext cx="6007213" cy="1353564"/>
          </a:xfrm>
          <a:prstGeom prst="roundRect">
            <a:avLst>
              <a:gd name="adj" fmla="val 161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7506</xdr:colOff>
      <xdr:row>0</xdr:row>
      <xdr:rowOff>145678</xdr:rowOff>
    </xdr:from>
    <xdr:to>
      <xdr:col>20</xdr:col>
      <xdr:colOff>71620</xdr:colOff>
      <xdr:row>2</xdr:row>
      <xdr:rowOff>79003</xdr:rowOff>
    </xdr:to>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4848447" y="145678"/>
          <a:ext cx="7325526"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5">
                  <a:lumMod val="75000"/>
                </a:schemeClr>
              </a:solidFill>
              <a:latin typeface="Arial Narrow" panose="020B0606020202030204" pitchFamily="34" charset="0"/>
            </a:rPr>
            <a:t>Welcome To RCCG (House</a:t>
          </a:r>
          <a:r>
            <a:rPr lang="en-US" sz="1600" b="1" baseline="0">
              <a:solidFill>
                <a:schemeClr val="accent5">
                  <a:lumMod val="75000"/>
                </a:schemeClr>
              </a:solidFill>
              <a:latin typeface="Arial Narrow" panose="020B0606020202030204" pitchFamily="34" charset="0"/>
            </a:rPr>
            <a:t> of Gold Parish) Computer Resource Center Dashboard</a:t>
          </a:r>
          <a:endParaRPr lang="en-US" sz="1600" b="1">
            <a:solidFill>
              <a:schemeClr val="accent5">
                <a:lumMod val="75000"/>
              </a:schemeClr>
            </a:solidFill>
            <a:latin typeface="Arial Narrow" panose="020B0606020202030204" pitchFamily="34" charset="0"/>
          </a:endParaRPr>
        </a:p>
      </xdr:txBody>
    </xdr:sp>
    <xdr:clientData/>
  </xdr:twoCellAnchor>
  <xdr:twoCellAnchor>
    <xdr:from>
      <xdr:col>16</xdr:col>
      <xdr:colOff>417279</xdr:colOff>
      <xdr:row>13</xdr:row>
      <xdr:rowOff>61352</xdr:rowOff>
    </xdr:from>
    <xdr:to>
      <xdr:col>16</xdr:col>
      <xdr:colOff>571921</xdr:colOff>
      <xdr:row>14</xdr:row>
      <xdr:rowOff>41181</xdr:rowOff>
    </xdr:to>
    <xdr:sp macro="" textlink="">
      <xdr:nvSpPr>
        <xdr:cNvPr id="80" name="TextBox 79">
          <a:extLst>
            <a:ext uri="{FF2B5EF4-FFF2-40B4-BE49-F238E27FC236}">
              <a16:creationId xmlns:a16="http://schemas.microsoft.com/office/drawing/2014/main" id="{33E16AFD-A2FA-4031-8FC0-1C726E7F2462}"/>
            </a:ext>
          </a:extLst>
        </xdr:cNvPr>
        <xdr:cNvSpPr txBox="1"/>
      </xdr:nvSpPr>
      <xdr:spPr>
        <a:xfrm>
          <a:off x="10132779" y="2537852"/>
          <a:ext cx="154642" cy="170329"/>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p>
      </xdr:txBody>
    </xdr:sp>
    <xdr:clientData/>
  </xdr:twoCellAnchor>
  <xdr:twoCellAnchor>
    <xdr:from>
      <xdr:col>14</xdr:col>
      <xdr:colOff>62047</xdr:colOff>
      <xdr:row>14</xdr:row>
      <xdr:rowOff>134473</xdr:rowOff>
    </xdr:from>
    <xdr:to>
      <xdr:col>16</xdr:col>
      <xdr:colOff>166687</xdr:colOff>
      <xdr:row>15</xdr:row>
      <xdr:rowOff>154781</xdr:rowOff>
    </xdr:to>
    <xdr:sp macro="" textlink="">
      <xdr:nvSpPr>
        <xdr:cNvPr id="96" name="TextBox 95">
          <a:extLst>
            <a:ext uri="{FF2B5EF4-FFF2-40B4-BE49-F238E27FC236}">
              <a16:creationId xmlns:a16="http://schemas.microsoft.com/office/drawing/2014/main" id="{DF0F817C-B202-4FDD-A1C3-2DB0DDF09CFD}"/>
            </a:ext>
          </a:extLst>
        </xdr:cNvPr>
        <xdr:cNvSpPr txBox="1"/>
      </xdr:nvSpPr>
      <xdr:spPr>
        <a:xfrm>
          <a:off x="8563110" y="2801473"/>
          <a:ext cx="1319077" cy="2108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u="none" strike="noStrike">
              <a:solidFill>
                <a:srgbClr val="29123A"/>
              </a:solidFill>
              <a:latin typeface="Calibri"/>
              <a:ea typeface="+mn-ea"/>
              <a:cs typeface="Calibri"/>
            </a:rPr>
            <a:t>Others</a:t>
          </a:r>
          <a:endParaRPr lang="en-NG" sz="1600" b="1" i="0" u="none" strike="noStrike">
            <a:solidFill>
              <a:srgbClr val="29123A"/>
            </a:solidFill>
            <a:latin typeface="Calibri"/>
            <a:ea typeface="+mn-ea"/>
            <a:cs typeface="Calibri"/>
          </a:endParaRPr>
        </a:p>
        <a:p>
          <a:pPr marL="0" indent="0" algn="ctr"/>
          <a:endParaRPr lang="en-NG" sz="1600" b="1" i="0" u="none" strike="noStrike">
            <a:solidFill>
              <a:srgbClr val="29123A"/>
            </a:solidFill>
            <a:latin typeface="Calibri"/>
            <a:ea typeface="+mn-ea"/>
            <a:cs typeface="Calibri"/>
          </a:endParaRPr>
        </a:p>
      </xdr:txBody>
    </xdr:sp>
    <xdr:clientData/>
  </xdr:twoCellAnchor>
  <xdr:twoCellAnchor>
    <xdr:from>
      <xdr:col>16</xdr:col>
      <xdr:colOff>428486</xdr:colOff>
      <xdr:row>15</xdr:row>
      <xdr:rowOff>28295</xdr:rowOff>
    </xdr:from>
    <xdr:to>
      <xdr:col>16</xdr:col>
      <xdr:colOff>583128</xdr:colOff>
      <xdr:row>16</xdr:row>
      <xdr:rowOff>8124</xdr:rowOff>
    </xdr:to>
    <xdr:sp macro="" textlink="">
      <xdr:nvSpPr>
        <xdr:cNvPr id="97" name="TextBox 96">
          <a:extLst>
            <a:ext uri="{FF2B5EF4-FFF2-40B4-BE49-F238E27FC236}">
              <a16:creationId xmlns:a16="http://schemas.microsoft.com/office/drawing/2014/main" id="{608B7322-09B2-4E4D-A0DC-79F1099CCA5A}"/>
            </a:ext>
          </a:extLst>
        </xdr:cNvPr>
        <xdr:cNvSpPr txBox="1"/>
      </xdr:nvSpPr>
      <xdr:spPr>
        <a:xfrm>
          <a:off x="10143986" y="2885795"/>
          <a:ext cx="154642" cy="170329"/>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p>
      </xdr:txBody>
    </xdr:sp>
    <xdr:clientData/>
  </xdr:twoCellAnchor>
  <xdr:twoCellAnchor>
    <xdr:from>
      <xdr:col>7</xdr:col>
      <xdr:colOff>363142</xdr:colOff>
      <xdr:row>9</xdr:row>
      <xdr:rowOff>83337</xdr:rowOff>
    </xdr:from>
    <xdr:to>
      <xdr:col>24</xdr:col>
      <xdr:colOff>11911</xdr:colOff>
      <xdr:row>19</xdr:row>
      <xdr:rowOff>83335</xdr:rowOff>
    </xdr:to>
    <xdr:grpSp>
      <xdr:nvGrpSpPr>
        <xdr:cNvPr id="10" name="Group 9">
          <a:extLst>
            <a:ext uri="{FF2B5EF4-FFF2-40B4-BE49-F238E27FC236}">
              <a16:creationId xmlns:a16="http://schemas.microsoft.com/office/drawing/2014/main" id="{AD788604-66D8-4044-8F10-18DAB4F2B996}"/>
            </a:ext>
          </a:extLst>
        </xdr:cNvPr>
        <xdr:cNvGrpSpPr/>
      </xdr:nvGrpSpPr>
      <xdr:grpSpPr>
        <a:xfrm>
          <a:off x="4613673" y="1797837"/>
          <a:ext cx="9971488" cy="1904998"/>
          <a:chOff x="2574508" y="5170862"/>
          <a:chExt cx="6392644" cy="1594552"/>
        </a:xfrm>
      </xdr:grpSpPr>
      <xdr:sp macro="" textlink="">
        <xdr:nvSpPr>
          <xdr:cNvPr id="73" name="TextBox 72">
            <a:extLst>
              <a:ext uri="{FF2B5EF4-FFF2-40B4-BE49-F238E27FC236}">
                <a16:creationId xmlns:a16="http://schemas.microsoft.com/office/drawing/2014/main" id="{996D4DE7-241E-4A89-8747-36D40E592A0A}"/>
              </a:ext>
            </a:extLst>
          </xdr:cNvPr>
          <xdr:cNvSpPr txBox="1"/>
        </xdr:nvSpPr>
        <xdr:spPr>
          <a:xfrm>
            <a:off x="6088553" y="5170862"/>
            <a:ext cx="1838908" cy="297516"/>
          </a:xfrm>
          <a:prstGeom prst="roundRect">
            <a:avLst>
              <a:gd name="adj" fmla="val 50000"/>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rgbClr val="29123A"/>
                </a:solidFill>
                <a:latin typeface="Calibri"/>
                <a:ea typeface="+mn-ea"/>
                <a:cs typeface="Calibri"/>
              </a:rPr>
              <a:t>Attrition of Students</a:t>
            </a:r>
          </a:p>
        </xdr:txBody>
      </xdr:sp>
      <xdr:graphicFrame macro="">
        <xdr:nvGraphicFramePr>
          <xdr:cNvPr id="77" name="Chart 76">
            <a:extLst>
              <a:ext uri="{FF2B5EF4-FFF2-40B4-BE49-F238E27FC236}">
                <a16:creationId xmlns:a16="http://schemas.microsoft.com/office/drawing/2014/main" id="{F4F1BC38-123D-486C-A096-B47A9C25CAB2}"/>
              </a:ext>
            </a:extLst>
          </xdr:cNvPr>
          <xdr:cNvGraphicFramePr>
            <a:graphicFrameLocks/>
          </xdr:cNvGraphicFramePr>
        </xdr:nvGraphicFramePr>
        <xdr:xfrm>
          <a:off x="6413681" y="5420014"/>
          <a:ext cx="2553471" cy="13454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78" name="TextBox 77">
            <a:extLst>
              <a:ext uri="{FF2B5EF4-FFF2-40B4-BE49-F238E27FC236}">
                <a16:creationId xmlns:a16="http://schemas.microsoft.com/office/drawing/2014/main" id="{AC5E13D4-320D-482B-8593-5AEE88CA6B8D}"/>
              </a:ext>
            </a:extLst>
          </xdr:cNvPr>
          <xdr:cNvSpPr txBox="1"/>
        </xdr:nvSpPr>
        <xdr:spPr>
          <a:xfrm>
            <a:off x="5066689" y="5728962"/>
            <a:ext cx="1030449" cy="2391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i="0" u="none" strike="noStrike">
                <a:solidFill>
                  <a:srgbClr val="29123A"/>
                </a:solidFill>
                <a:latin typeface="Calibri"/>
                <a:ea typeface="+mn-ea"/>
                <a:cs typeface="Calibri"/>
              </a:rPr>
              <a:t>House of Gold</a:t>
            </a:r>
            <a:endParaRPr lang="en-NG" sz="1800" b="1" i="0" u="none" strike="noStrike">
              <a:solidFill>
                <a:srgbClr val="29123A"/>
              </a:solidFill>
              <a:latin typeface="Calibri"/>
              <a:ea typeface="+mn-ea"/>
              <a:cs typeface="Calibri"/>
            </a:endParaRPr>
          </a:p>
          <a:p>
            <a:pPr marL="0" indent="0" algn="ctr"/>
            <a:endParaRPr lang="en-NG" sz="1800" b="1" i="0" u="none" strike="noStrike">
              <a:solidFill>
                <a:srgbClr val="29123A"/>
              </a:solidFill>
              <a:latin typeface="Calibri"/>
              <a:ea typeface="+mn-ea"/>
              <a:cs typeface="Calibri"/>
            </a:endParaRPr>
          </a:p>
        </xdr:txBody>
      </xdr:sp>
      <xdr:grpSp>
        <xdr:nvGrpSpPr>
          <xdr:cNvPr id="27" name="Group 26">
            <a:extLst>
              <a:ext uri="{FF2B5EF4-FFF2-40B4-BE49-F238E27FC236}">
                <a16:creationId xmlns:a16="http://schemas.microsoft.com/office/drawing/2014/main" id="{AEF1D64F-1360-4A9D-B533-02C9D99793B1}"/>
              </a:ext>
            </a:extLst>
          </xdr:cNvPr>
          <xdr:cNvGrpSpPr/>
        </xdr:nvGrpSpPr>
        <xdr:grpSpPr>
          <a:xfrm>
            <a:off x="2574508" y="5534135"/>
            <a:ext cx="2400578" cy="342900"/>
            <a:chOff x="2580745" y="2467084"/>
            <a:chExt cx="2411963" cy="342900"/>
          </a:xfrm>
        </xdr:grpSpPr>
        <xdr:sp macro="" textlink="">
          <xdr:nvSpPr>
            <xdr:cNvPr id="100" name="TextBox 99">
              <a:extLst>
                <a:ext uri="{FF2B5EF4-FFF2-40B4-BE49-F238E27FC236}">
                  <a16:creationId xmlns:a16="http://schemas.microsoft.com/office/drawing/2014/main" id="{487DA4C6-DF22-45A0-B1EF-B321D6E56161}"/>
                </a:ext>
              </a:extLst>
            </xdr:cNvPr>
            <xdr:cNvSpPr txBox="1"/>
          </xdr:nvSpPr>
          <xdr:spPr>
            <a:xfrm>
              <a:off x="2580745" y="2467084"/>
              <a:ext cx="2411963" cy="342900"/>
            </a:xfrm>
            <a:prstGeom prst="roundRect">
              <a:avLst>
                <a:gd name="adj" fmla="val 50000"/>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rgbClr val="29123A"/>
                  </a:solidFill>
                  <a:latin typeface="Calibri"/>
                  <a:ea typeface="+mn-ea"/>
                  <a:cs typeface="Calibri"/>
                </a:rPr>
                <a:t>Total Students</a:t>
              </a:r>
            </a:p>
          </xdr:txBody>
        </xdr:sp>
        <xdr:sp macro="" textlink="'Students by Church'!E7">
          <xdr:nvSpPr>
            <xdr:cNvPr id="76" name="TextBox 75">
              <a:extLst>
                <a:ext uri="{FF2B5EF4-FFF2-40B4-BE49-F238E27FC236}">
                  <a16:creationId xmlns:a16="http://schemas.microsoft.com/office/drawing/2014/main" id="{74CA56F5-1EF3-4F45-AB50-43FEA14F0F30}"/>
                </a:ext>
              </a:extLst>
            </xdr:cNvPr>
            <xdr:cNvSpPr txBox="1"/>
          </xdr:nvSpPr>
          <xdr:spPr>
            <a:xfrm>
              <a:off x="4486540" y="2512421"/>
              <a:ext cx="421810" cy="2391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545B3C9-B39D-4460-95CF-77CC1970902C}" type="TxLink">
                <a:rPr lang="en-US" sz="1800" b="1" i="0" u="none" strike="noStrike">
                  <a:solidFill>
                    <a:srgbClr val="29123A"/>
                  </a:solidFill>
                  <a:latin typeface="Calibri"/>
                  <a:ea typeface="+mn-ea"/>
                  <a:cs typeface="Calibri"/>
                </a:rPr>
                <a:pPr marL="0" indent="0" algn="ctr"/>
                <a:t>503</a:t>
              </a:fld>
              <a:endParaRPr lang="en-US" sz="1800" b="1" i="0" u="none" strike="noStrike">
                <a:solidFill>
                  <a:srgbClr val="29123A"/>
                </a:solidFill>
                <a:latin typeface="Calibri"/>
                <a:ea typeface="+mn-ea"/>
                <a:cs typeface="Calibri"/>
              </a:endParaRPr>
            </a:p>
          </xdr:txBody>
        </xdr:sp>
      </xdr:grpSp>
      <xdr:grpSp>
        <xdr:nvGrpSpPr>
          <xdr:cNvPr id="101" name="Group 100">
            <a:extLst>
              <a:ext uri="{FF2B5EF4-FFF2-40B4-BE49-F238E27FC236}">
                <a16:creationId xmlns:a16="http://schemas.microsoft.com/office/drawing/2014/main" id="{ABF9E2BD-14A9-4E19-BE57-042AAA322751}"/>
              </a:ext>
            </a:extLst>
          </xdr:cNvPr>
          <xdr:cNvGrpSpPr/>
        </xdr:nvGrpSpPr>
        <xdr:grpSpPr>
          <a:xfrm>
            <a:off x="2574509" y="5932773"/>
            <a:ext cx="2400576" cy="342900"/>
            <a:chOff x="1523247" y="2865722"/>
            <a:chExt cx="2411976" cy="342900"/>
          </a:xfrm>
        </xdr:grpSpPr>
        <xdr:sp macro="" textlink="">
          <xdr:nvSpPr>
            <xdr:cNvPr id="103" name="TextBox 102">
              <a:extLst>
                <a:ext uri="{FF2B5EF4-FFF2-40B4-BE49-F238E27FC236}">
                  <a16:creationId xmlns:a16="http://schemas.microsoft.com/office/drawing/2014/main" id="{B55B3F61-B628-4FCC-907B-FF531A0C9800}"/>
                </a:ext>
              </a:extLst>
            </xdr:cNvPr>
            <xdr:cNvSpPr txBox="1"/>
          </xdr:nvSpPr>
          <xdr:spPr>
            <a:xfrm>
              <a:off x="1523247" y="2865722"/>
              <a:ext cx="2411976" cy="342900"/>
            </a:xfrm>
            <a:prstGeom prst="roundRect">
              <a:avLst>
                <a:gd name="adj" fmla="val 50000"/>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rgbClr val="29123A"/>
                  </a:solidFill>
                  <a:latin typeface="Calibri"/>
                  <a:ea typeface="+mn-ea"/>
                  <a:cs typeface="Calibri"/>
                </a:rPr>
                <a:t>HOG</a:t>
              </a:r>
            </a:p>
          </xdr:txBody>
        </xdr:sp>
        <xdr:sp macro="" textlink="'Students by Church'!E5">
          <xdr:nvSpPr>
            <xdr:cNvPr id="102" name="TextBox 101">
              <a:extLst>
                <a:ext uri="{FF2B5EF4-FFF2-40B4-BE49-F238E27FC236}">
                  <a16:creationId xmlns:a16="http://schemas.microsoft.com/office/drawing/2014/main" id="{943F50F8-F117-4020-8E3E-489B1644BCE9}"/>
                </a:ext>
              </a:extLst>
            </xdr:cNvPr>
            <xdr:cNvSpPr txBox="1"/>
          </xdr:nvSpPr>
          <xdr:spPr>
            <a:xfrm>
              <a:off x="3420611" y="2895825"/>
              <a:ext cx="407245" cy="2942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B5E699-DA97-47E7-BA2E-B3B5E112075B}" type="TxLink">
                <a:rPr lang="en-US" sz="1800" b="1" i="0" u="none" strike="noStrike">
                  <a:solidFill>
                    <a:srgbClr val="29123A"/>
                  </a:solidFill>
                  <a:latin typeface="Calibri"/>
                  <a:ea typeface="+mn-ea"/>
                  <a:cs typeface="Calibri"/>
                </a:rPr>
                <a:pPr marL="0" indent="0" algn="ctr"/>
                <a:t>344</a:t>
              </a:fld>
              <a:endParaRPr lang="en-US" sz="1800" b="1" i="0" u="none" strike="noStrike">
                <a:solidFill>
                  <a:srgbClr val="29123A"/>
                </a:solidFill>
                <a:latin typeface="Calibri"/>
                <a:ea typeface="+mn-ea"/>
                <a:cs typeface="Calibri"/>
              </a:endParaRPr>
            </a:p>
          </xdr:txBody>
        </xdr:sp>
      </xdr:grpSp>
      <xdr:grpSp>
        <xdr:nvGrpSpPr>
          <xdr:cNvPr id="104" name="Group 103">
            <a:extLst>
              <a:ext uri="{FF2B5EF4-FFF2-40B4-BE49-F238E27FC236}">
                <a16:creationId xmlns:a16="http://schemas.microsoft.com/office/drawing/2014/main" id="{FEAA9A9A-F7CE-44F9-8887-5B5D13DA893C}"/>
              </a:ext>
            </a:extLst>
          </xdr:cNvPr>
          <xdr:cNvGrpSpPr/>
        </xdr:nvGrpSpPr>
        <xdr:grpSpPr>
          <a:xfrm>
            <a:off x="2574509" y="6321446"/>
            <a:ext cx="2385313" cy="342900"/>
            <a:chOff x="430370" y="3235345"/>
            <a:chExt cx="2390576" cy="342900"/>
          </a:xfrm>
        </xdr:grpSpPr>
        <xdr:sp macro="" textlink="">
          <xdr:nvSpPr>
            <xdr:cNvPr id="106" name="TextBox 105">
              <a:extLst>
                <a:ext uri="{FF2B5EF4-FFF2-40B4-BE49-F238E27FC236}">
                  <a16:creationId xmlns:a16="http://schemas.microsoft.com/office/drawing/2014/main" id="{2AF9AE10-221C-4672-80C6-8383F7D9AA73}"/>
                </a:ext>
              </a:extLst>
            </xdr:cNvPr>
            <xdr:cNvSpPr txBox="1"/>
          </xdr:nvSpPr>
          <xdr:spPr>
            <a:xfrm>
              <a:off x="430370" y="3235345"/>
              <a:ext cx="2390576" cy="342900"/>
            </a:xfrm>
            <a:prstGeom prst="roundRect">
              <a:avLst>
                <a:gd name="adj" fmla="val 50000"/>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rgbClr val="29123A"/>
                  </a:solidFill>
                  <a:latin typeface="Calibri"/>
                  <a:ea typeface="+mn-ea"/>
                  <a:cs typeface="Calibri"/>
                </a:rPr>
                <a:t>Others</a:t>
              </a:r>
            </a:p>
          </xdr:txBody>
        </xdr:sp>
        <xdr:sp macro="" textlink="'Students by Church'!E24">
          <xdr:nvSpPr>
            <xdr:cNvPr id="105" name="TextBox 104">
              <a:extLst>
                <a:ext uri="{FF2B5EF4-FFF2-40B4-BE49-F238E27FC236}">
                  <a16:creationId xmlns:a16="http://schemas.microsoft.com/office/drawing/2014/main" id="{6B99686B-4CBE-45CC-9048-582971BD4A6F}"/>
                </a:ext>
              </a:extLst>
            </xdr:cNvPr>
            <xdr:cNvSpPr txBox="1"/>
          </xdr:nvSpPr>
          <xdr:spPr>
            <a:xfrm>
              <a:off x="2285456" y="3264565"/>
              <a:ext cx="397792" cy="2553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0FFFD01-3E50-427F-BFB9-737ED0B49E23}" type="TxLink">
                <a:rPr lang="en-US" sz="1800" b="1" i="0" u="none" strike="noStrike">
                  <a:solidFill>
                    <a:srgbClr val="29123A"/>
                  </a:solidFill>
                  <a:latin typeface="Calibri"/>
                  <a:ea typeface="+mn-ea"/>
                  <a:cs typeface="Calibri"/>
                </a:rPr>
                <a:pPr marL="0" indent="0" algn="ctr"/>
                <a:t>149</a:t>
              </a:fld>
              <a:endParaRPr lang="en-US" sz="1800" b="1" i="0" u="none" strike="noStrike">
                <a:solidFill>
                  <a:srgbClr val="29123A"/>
                </a:solidFill>
                <a:latin typeface="Calibri"/>
                <a:ea typeface="+mn-ea"/>
                <a:cs typeface="Calibri"/>
              </a:endParaRPr>
            </a:p>
          </xdr:txBody>
        </xdr:sp>
      </xdr:grpSp>
    </xdr:grpSp>
    <xdr:clientData/>
  </xdr:twoCellAnchor>
  <xdr:twoCellAnchor>
    <xdr:from>
      <xdr:col>21</xdr:col>
      <xdr:colOff>52328</xdr:colOff>
      <xdr:row>1</xdr:row>
      <xdr:rowOff>11207</xdr:rowOff>
    </xdr:from>
    <xdr:to>
      <xdr:col>24</xdr:col>
      <xdr:colOff>313764</xdr:colOff>
      <xdr:row>2</xdr:row>
      <xdr:rowOff>135032</xdr:rowOff>
    </xdr:to>
    <xdr:sp macro="" textlink="">
      <xdr:nvSpPr>
        <xdr:cNvPr id="109" name="TextBox 108">
          <a:extLst>
            <a:ext uri="{FF2B5EF4-FFF2-40B4-BE49-F238E27FC236}">
              <a16:creationId xmlns:a16="http://schemas.microsoft.com/office/drawing/2014/main" id="{590C35F7-3F2F-49B2-8536-E301E407590B}"/>
            </a:ext>
          </a:extLst>
        </xdr:cNvPr>
        <xdr:cNvSpPr txBox="1"/>
      </xdr:nvSpPr>
      <xdr:spPr>
        <a:xfrm>
          <a:off x="12759799" y="201707"/>
          <a:ext cx="2076789"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5">
                  <a:lumMod val="75000"/>
                </a:schemeClr>
              </a:solidFill>
              <a:latin typeface="Arial Narrow" panose="020B0606020202030204" pitchFamily="34" charset="0"/>
            </a:rPr>
            <a:t>2019</a:t>
          </a:r>
          <a:r>
            <a:rPr lang="en-US" sz="1600" b="1" baseline="0">
              <a:solidFill>
                <a:schemeClr val="accent5">
                  <a:lumMod val="75000"/>
                </a:schemeClr>
              </a:solidFill>
              <a:latin typeface="Arial Narrow" panose="020B0606020202030204" pitchFamily="34" charset="0"/>
            </a:rPr>
            <a:t> - Present</a:t>
          </a:r>
          <a:endParaRPr lang="en-US" sz="1600" b="1">
            <a:solidFill>
              <a:schemeClr val="accent5">
                <a:lumMod val="75000"/>
              </a:schemeClr>
            </a:solidFill>
            <a:latin typeface="Arial Narrow" panose="020B0606020202030204" pitchFamily="34" charset="0"/>
          </a:endParaRPr>
        </a:p>
      </xdr:txBody>
    </xdr:sp>
    <xdr:clientData/>
  </xdr:twoCellAnchor>
  <xdr:twoCellAnchor editAs="oneCell">
    <xdr:from>
      <xdr:col>23</xdr:col>
      <xdr:colOff>112060</xdr:colOff>
      <xdr:row>1</xdr:row>
      <xdr:rowOff>72200</xdr:rowOff>
    </xdr:from>
    <xdr:to>
      <xdr:col>23</xdr:col>
      <xdr:colOff>459441</xdr:colOff>
      <xdr:row>2</xdr:row>
      <xdr:rowOff>145150</xdr:rowOff>
    </xdr:to>
    <xdr:pic>
      <xdr:nvPicPr>
        <xdr:cNvPr id="30" name="Picture 29">
          <a:extLst>
            <a:ext uri="{FF2B5EF4-FFF2-40B4-BE49-F238E27FC236}">
              <a16:creationId xmlns:a16="http://schemas.microsoft.com/office/drawing/2014/main" id="{B14C3C31-A7E4-4D37-A3AB-955626B1A6D4}"/>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rcRect l="3824" t="1553" r="8529" b="10697"/>
        <a:stretch/>
      </xdr:blipFill>
      <xdr:spPr>
        <a:xfrm>
          <a:off x="14029766" y="262700"/>
          <a:ext cx="347381" cy="263450"/>
        </a:xfrm>
        <a:prstGeom prst="rect">
          <a:avLst/>
        </a:prstGeom>
      </xdr:spPr>
    </xdr:pic>
    <xdr:clientData/>
  </xdr:twoCellAnchor>
  <xdr:twoCellAnchor editAs="oneCell">
    <xdr:from>
      <xdr:col>4</xdr:col>
      <xdr:colOff>87351</xdr:colOff>
      <xdr:row>0</xdr:row>
      <xdr:rowOff>107579</xdr:rowOff>
    </xdr:from>
    <xdr:to>
      <xdr:col>4</xdr:col>
      <xdr:colOff>459668</xdr:colOff>
      <xdr:row>2</xdr:row>
      <xdr:rowOff>100853</xdr:rowOff>
    </xdr:to>
    <xdr:pic>
      <xdr:nvPicPr>
        <xdr:cNvPr id="110" name="Picture 109">
          <a:extLst>
            <a:ext uri="{FF2B5EF4-FFF2-40B4-BE49-F238E27FC236}">
              <a16:creationId xmlns:a16="http://schemas.microsoft.com/office/drawing/2014/main" id="{62BAD856-C815-4ED8-8954-FD6B5146BC5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07822" y="107579"/>
          <a:ext cx="372317" cy="374274"/>
        </a:xfrm>
        <a:prstGeom prst="roundRect">
          <a:avLst>
            <a:gd name="adj" fmla="val 16667"/>
          </a:avLst>
        </a:prstGeom>
        <a:ln>
          <a:noFill/>
        </a:ln>
        <a:effectLst>
          <a:outerShdw blurRad="152400" dist="12000" dir="900000" sy="98000" kx="110000" ky="200000" algn="tl" rotWithShape="0">
            <a:srgbClr val="000000">
              <a:alpha val="30000"/>
            </a:srgbClr>
          </a:outerShdw>
        </a:effectLst>
        <a:scene3d>
          <a:camera prst="perspectiveRelaxed">
            <a:rot lat="19800000" lon="1200000" rev="20820000"/>
          </a:camera>
          <a:lightRig rig="threePt" dir="t"/>
        </a:scene3d>
        <a:sp3d contourW="6350" prstMaterial="matte">
          <a:bevelT w="101600" h="101600"/>
          <a:contourClr>
            <a:srgbClr val="969696"/>
          </a:contourClr>
        </a:sp3d>
      </xdr:spPr>
    </xdr:pic>
    <xdr:clientData/>
  </xdr:twoCellAnchor>
  <xdr:twoCellAnchor editAs="oneCell">
    <xdr:from>
      <xdr:col>3</xdr:col>
      <xdr:colOff>493059</xdr:colOff>
      <xdr:row>4</xdr:row>
      <xdr:rowOff>109361</xdr:rowOff>
    </xdr:from>
    <xdr:to>
      <xdr:col>4</xdr:col>
      <xdr:colOff>224173</xdr:colOff>
      <xdr:row>6</xdr:row>
      <xdr:rowOff>174810</xdr:rowOff>
    </xdr:to>
    <xdr:pic>
      <xdr:nvPicPr>
        <xdr:cNvPr id="42" name="Picture 41">
          <a:extLst>
            <a:ext uri="{FF2B5EF4-FFF2-40B4-BE49-F238E27FC236}">
              <a16:creationId xmlns:a16="http://schemas.microsoft.com/office/drawing/2014/main" id="{5CA46C11-34C0-49B4-8028-7FBFAFCC312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2314715" y="871361"/>
          <a:ext cx="338333" cy="446449"/>
        </a:xfrm>
        <a:prstGeom prst="rect">
          <a:avLst/>
        </a:prstGeom>
      </xdr:spPr>
    </xdr:pic>
    <xdr:clientData/>
  </xdr:twoCellAnchor>
  <xdr:twoCellAnchor editAs="oneCell">
    <xdr:from>
      <xdr:col>8</xdr:col>
      <xdr:colOff>330440</xdr:colOff>
      <xdr:row>4</xdr:row>
      <xdr:rowOff>89647</xdr:rowOff>
    </xdr:from>
    <xdr:to>
      <xdr:col>9</xdr:col>
      <xdr:colOff>60122</xdr:colOff>
      <xdr:row>7</xdr:row>
      <xdr:rowOff>8471</xdr:rowOff>
    </xdr:to>
    <xdr:pic>
      <xdr:nvPicPr>
        <xdr:cNvPr id="52" name="Picture 51">
          <a:extLst>
            <a:ext uri="{FF2B5EF4-FFF2-40B4-BE49-F238E27FC236}">
              <a16:creationId xmlns:a16="http://schemas.microsoft.com/office/drawing/2014/main" id="{1A0C0926-7DEC-43EC-8D2B-09420436389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5171381" y="851647"/>
          <a:ext cx="334800" cy="490324"/>
        </a:xfrm>
        <a:prstGeom prst="rect">
          <a:avLst/>
        </a:prstGeom>
      </xdr:spPr>
    </xdr:pic>
    <xdr:clientData/>
  </xdr:twoCellAnchor>
  <xdr:twoCellAnchor>
    <xdr:from>
      <xdr:col>13</xdr:col>
      <xdr:colOff>226381</xdr:colOff>
      <xdr:row>4</xdr:row>
      <xdr:rowOff>153522</xdr:rowOff>
    </xdr:from>
    <xdr:to>
      <xdr:col>14</xdr:col>
      <xdr:colOff>16983</xdr:colOff>
      <xdr:row>7</xdr:row>
      <xdr:rowOff>14022</xdr:rowOff>
    </xdr:to>
    <xdr:pic>
      <xdr:nvPicPr>
        <xdr:cNvPr id="117" name="Picture 116">
          <a:extLst>
            <a:ext uri="{FF2B5EF4-FFF2-40B4-BE49-F238E27FC236}">
              <a16:creationId xmlns:a16="http://schemas.microsoft.com/office/drawing/2014/main" id="{254A9D5A-6ED2-4E13-BC2F-A4678C39D7FB}"/>
            </a:ext>
          </a:extLst>
        </xdr:cNvPr>
        <xdr:cNvPicPr>
          <a:picLocks noChangeAspect="1"/>
        </xdr:cNvPicPr>
      </xdr:nvPicPr>
      <xdr:blipFill>
        <a:blip xmlns:r="http://schemas.openxmlformats.org/officeDocument/2006/relationships" r:embed="rId1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092910" y="915522"/>
          <a:ext cx="395720" cy="432000"/>
        </a:xfrm>
        <a:prstGeom prst="rect">
          <a:avLst/>
        </a:prstGeom>
        <a:noFill/>
      </xdr:spPr>
    </xdr:pic>
    <xdr:clientData/>
  </xdr:twoCellAnchor>
  <xdr:twoCellAnchor>
    <xdr:from>
      <xdr:col>17</xdr:col>
      <xdr:colOff>562177</xdr:colOff>
      <xdr:row>4</xdr:row>
      <xdr:rowOff>138396</xdr:rowOff>
    </xdr:from>
    <xdr:to>
      <xdr:col>18</xdr:col>
      <xdr:colOff>353059</xdr:colOff>
      <xdr:row>6</xdr:row>
      <xdr:rowOff>117396</xdr:rowOff>
    </xdr:to>
    <xdr:pic>
      <xdr:nvPicPr>
        <xdr:cNvPr id="119" name="Picture 118">
          <a:extLst>
            <a:ext uri="{FF2B5EF4-FFF2-40B4-BE49-F238E27FC236}">
              <a16:creationId xmlns:a16="http://schemas.microsoft.com/office/drawing/2014/main" id="{233B7D1F-AFA9-4551-ACE4-A2D9F6D6EF8F}"/>
            </a:ext>
          </a:extLst>
        </xdr:cNvPr>
        <xdr:cNvPicPr preferRelativeResize="0">
          <a:picLocks noChangeAspect="1"/>
        </xdr:cNvPicPr>
      </xdr:nvPicPr>
      <xdr:blipFill>
        <a:blip xmlns:r="http://schemas.openxmlformats.org/officeDocument/2006/relationships" r:embed="rId13"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10849177" y="900396"/>
          <a:ext cx="396000" cy="360000"/>
        </a:xfrm>
        <a:prstGeom prst="rect">
          <a:avLst/>
        </a:prstGeom>
        <a:noFill/>
      </xdr:spPr>
    </xdr:pic>
    <xdr:clientData/>
  </xdr:twoCellAnchor>
  <xdr:twoCellAnchor>
    <xdr:from>
      <xdr:col>4</xdr:col>
      <xdr:colOff>268942</xdr:colOff>
      <xdr:row>4</xdr:row>
      <xdr:rowOff>119764</xdr:rowOff>
    </xdr:from>
    <xdr:to>
      <xdr:col>5</xdr:col>
      <xdr:colOff>571500</xdr:colOff>
      <xdr:row>7</xdr:row>
      <xdr:rowOff>119064</xdr:rowOff>
    </xdr:to>
    <xdr:sp macro="" textlink="">
      <xdr:nvSpPr>
        <xdr:cNvPr id="3" name="TextBox 2">
          <a:extLst>
            <a:ext uri="{FF2B5EF4-FFF2-40B4-BE49-F238E27FC236}">
              <a16:creationId xmlns:a16="http://schemas.microsoft.com/office/drawing/2014/main" id="{2949DC82-223A-4986-97B3-3E9C6D747297}"/>
            </a:ext>
          </a:extLst>
        </xdr:cNvPr>
        <xdr:cNvSpPr txBox="1"/>
      </xdr:nvSpPr>
      <xdr:spPr>
        <a:xfrm>
          <a:off x="2697817" y="881764"/>
          <a:ext cx="909777" cy="570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rPr>
            <a:t>Total</a:t>
          </a:r>
        </a:p>
        <a:p>
          <a:r>
            <a:rPr lang="en-US" sz="1400" b="1">
              <a:solidFill>
                <a:schemeClr val="tx1">
                  <a:lumMod val="65000"/>
                  <a:lumOff val="35000"/>
                </a:schemeClr>
              </a:solidFill>
            </a:rPr>
            <a:t>Packages</a:t>
          </a:r>
          <a:endParaRPr lang="en-NG" sz="1400" b="1">
            <a:solidFill>
              <a:schemeClr val="tx1">
                <a:lumMod val="65000"/>
                <a:lumOff val="35000"/>
              </a:schemeClr>
            </a:solidFill>
          </a:endParaRPr>
        </a:p>
      </xdr:txBody>
    </xdr:sp>
    <xdr:clientData/>
  </xdr:twoCellAnchor>
  <xdr:twoCellAnchor>
    <xdr:from>
      <xdr:col>5</xdr:col>
      <xdr:colOff>571500</xdr:colOff>
      <xdr:row>4</xdr:row>
      <xdr:rowOff>100852</xdr:rowOff>
    </xdr:from>
    <xdr:to>
      <xdr:col>5</xdr:col>
      <xdr:colOff>571500</xdr:colOff>
      <xdr:row>7</xdr:row>
      <xdr:rowOff>22412</xdr:rowOff>
    </xdr:to>
    <xdr:cxnSp macro="">
      <xdr:nvCxnSpPr>
        <xdr:cNvPr id="41" name="Straight Connector 40">
          <a:extLst>
            <a:ext uri="{FF2B5EF4-FFF2-40B4-BE49-F238E27FC236}">
              <a16:creationId xmlns:a16="http://schemas.microsoft.com/office/drawing/2014/main" id="{9B4C80A1-D4DC-4E0A-9EDE-23797B26E975}"/>
            </a:ext>
          </a:extLst>
        </xdr:cNvPr>
        <xdr:cNvCxnSpPr/>
      </xdr:nvCxnSpPr>
      <xdr:spPr>
        <a:xfrm>
          <a:off x="3597088" y="862852"/>
          <a:ext cx="0" cy="49306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421341</xdr:colOff>
      <xdr:row>4</xdr:row>
      <xdr:rowOff>129987</xdr:rowOff>
    </xdr:from>
    <xdr:to>
      <xdr:col>10</xdr:col>
      <xdr:colOff>421341</xdr:colOff>
      <xdr:row>7</xdr:row>
      <xdr:rowOff>51547</xdr:rowOff>
    </xdr:to>
    <xdr:cxnSp macro="">
      <xdr:nvCxnSpPr>
        <xdr:cNvPr id="112" name="Straight Connector 111">
          <a:extLst>
            <a:ext uri="{FF2B5EF4-FFF2-40B4-BE49-F238E27FC236}">
              <a16:creationId xmlns:a16="http://schemas.microsoft.com/office/drawing/2014/main" id="{32D24C27-B104-4446-8D3F-F3167B686EF9}"/>
            </a:ext>
          </a:extLst>
        </xdr:cNvPr>
        <xdr:cNvCxnSpPr/>
      </xdr:nvCxnSpPr>
      <xdr:spPr>
        <a:xfrm>
          <a:off x="6472517" y="891987"/>
          <a:ext cx="0" cy="49306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78442</xdr:colOff>
      <xdr:row>4</xdr:row>
      <xdr:rowOff>34319</xdr:rowOff>
    </xdr:from>
    <xdr:to>
      <xdr:col>10</xdr:col>
      <xdr:colOff>381000</xdr:colOff>
      <xdr:row>7</xdr:row>
      <xdr:rowOff>47626</xdr:rowOff>
    </xdr:to>
    <xdr:sp macro="" textlink="">
      <xdr:nvSpPr>
        <xdr:cNvPr id="113" name="TextBox 112">
          <a:extLst>
            <a:ext uri="{FF2B5EF4-FFF2-40B4-BE49-F238E27FC236}">
              <a16:creationId xmlns:a16="http://schemas.microsoft.com/office/drawing/2014/main" id="{ED29F88C-98F2-4A33-9A90-CCF733B973D0}"/>
            </a:ext>
          </a:extLst>
        </xdr:cNvPr>
        <xdr:cNvSpPr txBox="1"/>
      </xdr:nvSpPr>
      <xdr:spPr>
        <a:xfrm>
          <a:off x="5543411" y="796319"/>
          <a:ext cx="909777" cy="5848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rPr>
            <a:t>Total</a:t>
          </a:r>
        </a:p>
        <a:p>
          <a:r>
            <a:rPr lang="en-US" sz="1400" b="1">
              <a:solidFill>
                <a:schemeClr val="tx1">
                  <a:lumMod val="65000"/>
                  <a:lumOff val="35000"/>
                </a:schemeClr>
              </a:solidFill>
            </a:rPr>
            <a:t>Students</a:t>
          </a:r>
          <a:endParaRPr lang="en-NG" sz="1400" b="1">
            <a:solidFill>
              <a:schemeClr val="tx1">
                <a:lumMod val="65000"/>
                <a:lumOff val="35000"/>
              </a:schemeClr>
            </a:solidFill>
          </a:endParaRPr>
        </a:p>
      </xdr:txBody>
    </xdr:sp>
    <xdr:clientData/>
  </xdr:twoCellAnchor>
  <xdr:twoCellAnchor>
    <xdr:from>
      <xdr:col>14</xdr:col>
      <xdr:colOff>22412</xdr:colOff>
      <xdr:row>4</xdr:row>
      <xdr:rowOff>107156</xdr:rowOff>
    </xdr:from>
    <xdr:to>
      <xdr:col>15</xdr:col>
      <xdr:colOff>324969</xdr:colOff>
      <xdr:row>7</xdr:row>
      <xdr:rowOff>130969</xdr:rowOff>
    </xdr:to>
    <xdr:sp macro="" textlink="">
      <xdr:nvSpPr>
        <xdr:cNvPr id="116" name="TextBox 115">
          <a:extLst>
            <a:ext uri="{FF2B5EF4-FFF2-40B4-BE49-F238E27FC236}">
              <a16:creationId xmlns:a16="http://schemas.microsoft.com/office/drawing/2014/main" id="{6E519352-71A8-4D5C-8FD2-174688A105DF}"/>
            </a:ext>
          </a:extLst>
        </xdr:cNvPr>
        <xdr:cNvSpPr txBox="1"/>
      </xdr:nvSpPr>
      <xdr:spPr>
        <a:xfrm>
          <a:off x="8523475" y="869156"/>
          <a:ext cx="909775" cy="5953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rPr>
            <a:t>Total</a:t>
          </a:r>
        </a:p>
        <a:p>
          <a:r>
            <a:rPr lang="en-US" sz="1400" b="1">
              <a:solidFill>
                <a:schemeClr val="tx1">
                  <a:lumMod val="65000"/>
                  <a:lumOff val="35000"/>
                </a:schemeClr>
              </a:solidFill>
            </a:rPr>
            <a:t>Parents</a:t>
          </a:r>
          <a:endParaRPr lang="en-NG" sz="1400" b="1">
            <a:solidFill>
              <a:schemeClr val="tx1">
                <a:lumMod val="65000"/>
                <a:lumOff val="35000"/>
              </a:schemeClr>
            </a:solidFill>
          </a:endParaRPr>
        </a:p>
      </xdr:txBody>
    </xdr:sp>
    <xdr:clientData/>
  </xdr:twoCellAnchor>
  <xdr:twoCellAnchor>
    <xdr:from>
      <xdr:col>18</xdr:col>
      <xdr:colOff>347382</xdr:colOff>
      <xdr:row>4</xdr:row>
      <xdr:rowOff>107157</xdr:rowOff>
    </xdr:from>
    <xdr:to>
      <xdr:col>20</xdr:col>
      <xdr:colOff>134471</xdr:colOff>
      <xdr:row>7</xdr:row>
      <xdr:rowOff>71439</xdr:rowOff>
    </xdr:to>
    <xdr:sp macro="" textlink="">
      <xdr:nvSpPr>
        <xdr:cNvPr id="120" name="TextBox 119">
          <a:extLst>
            <a:ext uri="{FF2B5EF4-FFF2-40B4-BE49-F238E27FC236}">
              <a16:creationId xmlns:a16="http://schemas.microsoft.com/office/drawing/2014/main" id="{03A518CA-55DE-45CE-A40F-9F96E6F2E713}"/>
            </a:ext>
          </a:extLst>
        </xdr:cNvPr>
        <xdr:cNvSpPr txBox="1"/>
      </xdr:nvSpPr>
      <xdr:spPr>
        <a:xfrm>
          <a:off x="11277320" y="869157"/>
          <a:ext cx="1001526" cy="5357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rPr>
            <a:t>Total</a:t>
          </a:r>
        </a:p>
        <a:p>
          <a:r>
            <a:rPr lang="en-US" sz="1400" b="1">
              <a:solidFill>
                <a:schemeClr val="tx1">
                  <a:lumMod val="65000"/>
                  <a:lumOff val="35000"/>
                </a:schemeClr>
              </a:solidFill>
            </a:rPr>
            <a:t>Graduated</a:t>
          </a:r>
          <a:endParaRPr lang="en-NG" sz="1400" b="1">
            <a:solidFill>
              <a:schemeClr val="tx1">
                <a:lumMod val="65000"/>
                <a:lumOff val="35000"/>
              </a:schemeClr>
            </a:solidFill>
          </a:endParaRPr>
        </a:p>
      </xdr:txBody>
    </xdr:sp>
    <xdr:clientData/>
  </xdr:twoCellAnchor>
  <xdr:twoCellAnchor>
    <xdr:from>
      <xdr:col>15</xdr:col>
      <xdr:colOff>304799</xdr:colOff>
      <xdr:row>4</xdr:row>
      <xdr:rowOff>103093</xdr:rowOff>
    </xdr:from>
    <xdr:to>
      <xdr:col>15</xdr:col>
      <xdr:colOff>304799</xdr:colOff>
      <xdr:row>7</xdr:row>
      <xdr:rowOff>24653</xdr:rowOff>
    </xdr:to>
    <xdr:cxnSp macro="">
      <xdr:nvCxnSpPr>
        <xdr:cNvPr id="121" name="Straight Connector 120">
          <a:extLst>
            <a:ext uri="{FF2B5EF4-FFF2-40B4-BE49-F238E27FC236}">
              <a16:creationId xmlns:a16="http://schemas.microsoft.com/office/drawing/2014/main" id="{0429B00B-3CA5-407E-84A6-BBF783E70240}"/>
            </a:ext>
          </a:extLst>
        </xdr:cNvPr>
        <xdr:cNvCxnSpPr/>
      </xdr:nvCxnSpPr>
      <xdr:spPr>
        <a:xfrm>
          <a:off x="9381564" y="865093"/>
          <a:ext cx="0" cy="49306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188258</xdr:colOff>
      <xdr:row>4</xdr:row>
      <xdr:rowOff>76199</xdr:rowOff>
    </xdr:from>
    <xdr:to>
      <xdr:col>20</xdr:col>
      <xdr:colOff>188258</xdr:colOff>
      <xdr:row>6</xdr:row>
      <xdr:rowOff>188259</xdr:rowOff>
    </xdr:to>
    <xdr:cxnSp macro="">
      <xdr:nvCxnSpPr>
        <xdr:cNvPr id="122" name="Straight Connector 121">
          <a:extLst>
            <a:ext uri="{FF2B5EF4-FFF2-40B4-BE49-F238E27FC236}">
              <a16:creationId xmlns:a16="http://schemas.microsoft.com/office/drawing/2014/main" id="{CC5D20AF-314F-4FC8-A7CC-87FA4EDFE106}"/>
            </a:ext>
          </a:extLst>
        </xdr:cNvPr>
        <xdr:cNvCxnSpPr/>
      </xdr:nvCxnSpPr>
      <xdr:spPr>
        <a:xfrm>
          <a:off x="12290611" y="838199"/>
          <a:ext cx="0" cy="49306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78442</xdr:colOff>
      <xdr:row>4</xdr:row>
      <xdr:rowOff>123265</xdr:rowOff>
    </xdr:from>
    <xdr:to>
      <xdr:col>7</xdr:col>
      <xdr:colOff>291352</xdr:colOff>
      <xdr:row>6</xdr:row>
      <xdr:rowOff>134471</xdr:rowOff>
    </xdr:to>
    <xdr:sp macro="" textlink="Package!D4">
      <xdr:nvSpPr>
        <xdr:cNvPr id="123" name="TextBox 122">
          <a:extLst>
            <a:ext uri="{FF2B5EF4-FFF2-40B4-BE49-F238E27FC236}">
              <a16:creationId xmlns:a16="http://schemas.microsoft.com/office/drawing/2014/main" id="{E9C82906-50FC-4D96-A40A-E2BAB1AEA303}"/>
            </a:ext>
          </a:extLst>
        </xdr:cNvPr>
        <xdr:cNvSpPr txBox="1"/>
      </xdr:nvSpPr>
      <xdr:spPr>
        <a:xfrm>
          <a:off x="3709148" y="885265"/>
          <a:ext cx="818028" cy="3922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EA6622-F612-402F-9663-E65F2DE78A89}" type="TxLink">
            <a:rPr lang="en-US" sz="1800" b="1" i="0" u="none" strike="noStrike">
              <a:solidFill>
                <a:srgbClr val="29123A"/>
              </a:solidFill>
              <a:latin typeface="Calibri"/>
              <a:ea typeface="+mn-ea"/>
              <a:cs typeface="Calibri"/>
            </a:rPr>
            <a:pPr marL="0" indent="0" algn="ctr"/>
            <a:t>4</a:t>
          </a:fld>
          <a:endParaRPr lang="en-US" sz="1800" b="1" i="0" u="none" strike="noStrike">
            <a:solidFill>
              <a:srgbClr val="29123A"/>
            </a:solidFill>
            <a:latin typeface="Calibri"/>
            <a:ea typeface="+mn-ea"/>
            <a:cs typeface="Calibri"/>
          </a:endParaRPr>
        </a:p>
      </xdr:txBody>
    </xdr:sp>
    <xdr:clientData/>
  </xdr:twoCellAnchor>
  <xdr:twoCellAnchor>
    <xdr:from>
      <xdr:col>11</xdr:col>
      <xdr:colOff>44824</xdr:colOff>
      <xdr:row>4</xdr:row>
      <xdr:rowOff>158983</xdr:rowOff>
    </xdr:from>
    <xdr:to>
      <xdr:col>12</xdr:col>
      <xdr:colOff>257734</xdr:colOff>
      <xdr:row>6</xdr:row>
      <xdr:rowOff>170189</xdr:rowOff>
    </xdr:to>
    <xdr:sp macro="" textlink="'Student Info'!A4">
      <xdr:nvSpPr>
        <xdr:cNvPr id="124" name="TextBox 123">
          <a:extLst>
            <a:ext uri="{FF2B5EF4-FFF2-40B4-BE49-F238E27FC236}">
              <a16:creationId xmlns:a16="http://schemas.microsoft.com/office/drawing/2014/main" id="{7810D695-9340-4CBA-849C-97D0A10AE834}"/>
            </a:ext>
          </a:extLst>
        </xdr:cNvPr>
        <xdr:cNvSpPr txBox="1"/>
      </xdr:nvSpPr>
      <xdr:spPr>
        <a:xfrm>
          <a:off x="6724230" y="920983"/>
          <a:ext cx="820129" cy="3922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0619D12-1FF2-47BB-BCCF-B302911987ED}" type="TxLink">
            <a:rPr lang="en-US" sz="1800" b="1" i="0" u="none" strike="noStrike">
              <a:solidFill>
                <a:srgbClr val="29123A"/>
              </a:solidFill>
              <a:latin typeface="Calibri"/>
              <a:ea typeface="+mn-ea"/>
              <a:cs typeface="Calibri"/>
            </a:rPr>
            <a:pPr marL="0" indent="0" algn="ctr"/>
            <a:t>503</a:t>
          </a:fld>
          <a:endParaRPr lang="en-US" sz="1800" b="1" i="0" u="none" strike="noStrike">
            <a:solidFill>
              <a:srgbClr val="29123A"/>
            </a:solidFill>
            <a:latin typeface="Calibri"/>
            <a:ea typeface="+mn-ea"/>
            <a:cs typeface="Calibri"/>
          </a:endParaRPr>
        </a:p>
      </xdr:txBody>
    </xdr:sp>
    <xdr:clientData/>
  </xdr:twoCellAnchor>
  <xdr:twoCellAnchor>
    <xdr:from>
      <xdr:col>15</xdr:col>
      <xdr:colOff>425824</xdr:colOff>
      <xdr:row>4</xdr:row>
      <xdr:rowOff>123265</xdr:rowOff>
    </xdr:from>
    <xdr:to>
      <xdr:col>17</xdr:col>
      <xdr:colOff>33617</xdr:colOff>
      <xdr:row>6</xdr:row>
      <xdr:rowOff>134471</xdr:rowOff>
    </xdr:to>
    <xdr:sp macro="" textlink="'Student Info'!B4">
      <xdr:nvSpPr>
        <xdr:cNvPr id="125" name="TextBox 124">
          <a:extLst>
            <a:ext uri="{FF2B5EF4-FFF2-40B4-BE49-F238E27FC236}">
              <a16:creationId xmlns:a16="http://schemas.microsoft.com/office/drawing/2014/main" id="{3516073D-AB5E-49B7-9EE3-9BAA94E3485F}"/>
            </a:ext>
          </a:extLst>
        </xdr:cNvPr>
        <xdr:cNvSpPr txBox="1"/>
      </xdr:nvSpPr>
      <xdr:spPr>
        <a:xfrm>
          <a:off x="9502589" y="885265"/>
          <a:ext cx="818028" cy="3922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44F7EA-2DD4-4DE2-903D-F3835FFD09D3}" type="TxLink">
            <a:rPr lang="en-US" sz="1800" b="1" i="0" u="none" strike="noStrike">
              <a:solidFill>
                <a:srgbClr val="29123A"/>
              </a:solidFill>
              <a:latin typeface="Calibri"/>
              <a:ea typeface="+mn-ea"/>
              <a:cs typeface="Calibri"/>
            </a:rPr>
            <a:pPr marL="0" indent="0" algn="ctr"/>
            <a:t>503</a:t>
          </a:fld>
          <a:endParaRPr lang="en-US" sz="1800" b="1" i="0" u="none" strike="noStrike">
            <a:solidFill>
              <a:srgbClr val="29123A"/>
            </a:solidFill>
            <a:latin typeface="Calibri"/>
            <a:ea typeface="+mn-ea"/>
            <a:cs typeface="Calibri"/>
          </a:endParaRPr>
        </a:p>
      </xdr:txBody>
    </xdr:sp>
    <xdr:clientData/>
  </xdr:twoCellAnchor>
  <xdr:twoCellAnchor>
    <xdr:from>
      <xdr:col>20</xdr:col>
      <xdr:colOff>246530</xdr:colOff>
      <xdr:row>4</xdr:row>
      <xdr:rowOff>123265</xdr:rowOff>
    </xdr:from>
    <xdr:to>
      <xdr:col>21</xdr:col>
      <xdr:colOff>459440</xdr:colOff>
      <xdr:row>6</xdr:row>
      <xdr:rowOff>134471</xdr:rowOff>
    </xdr:to>
    <xdr:sp macro="" textlink="Status!J21">
      <xdr:nvSpPr>
        <xdr:cNvPr id="126" name="TextBox 125">
          <a:extLst>
            <a:ext uri="{FF2B5EF4-FFF2-40B4-BE49-F238E27FC236}">
              <a16:creationId xmlns:a16="http://schemas.microsoft.com/office/drawing/2014/main" id="{F21ED303-CC33-4389-9086-437C0817C015}"/>
            </a:ext>
          </a:extLst>
        </xdr:cNvPr>
        <xdr:cNvSpPr txBox="1"/>
      </xdr:nvSpPr>
      <xdr:spPr>
        <a:xfrm>
          <a:off x="12390905" y="885265"/>
          <a:ext cx="820129" cy="3922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498F4A-7103-4E4C-AB06-68729A214192}" type="TxLink">
            <a:rPr lang="en-US" sz="1800" b="1" i="0" u="none" strike="noStrike">
              <a:solidFill>
                <a:srgbClr val="29123A"/>
              </a:solidFill>
              <a:latin typeface="Calibri"/>
              <a:ea typeface="+mn-ea"/>
              <a:cs typeface="Calibri"/>
            </a:rPr>
            <a:pPr marL="0" indent="0" algn="ctr"/>
            <a:t>252</a:t>
          </a:fld>
          <a:endParaRPr lang="en-US" sz="1800" b="1" i="0" u="none" strike="noStrike">
            <a:solidFill>
              <a:srgbClr val="29123A"/>
            </a:solidFill>
            <a:latin typeface="Calibri"/>
            <a:ea typeface="+mn-ea"/>
            <a:cs typeface="Calibri"/>
          </a:endParaRPr>
        </a:p>
      </xdr:txBody>
    </xdr:sp>
    <xdr:clientData/>
  </xdr:twoCellAnchor>
  <xdr:twoCellAnchor>
    <xdr:from>
      <xdr:col>0</xdr:col>
      <xdr:colOff>467679</xdr:colOff>
      <xdr:row>10</xdr:row>
      <xdr:rowOff>147956</xdr:rowOff>
    </xdr:from>
    <xdr:to>
      <xdr:col>3</xdr:col>
      <xdr:colOff>266701</xdr:colOff>
      <xdr:row>13</xdr:row>
      <xdr:rowOff>125096</xdr:rowOff>
    </xdr:to>
    <xdr:grpSp>
      <xdr:nvGrpSpPr>
        <xdr:cNvPr id="26" name="Group 25">
          <a:hlinkClick xmlns:r="http://schemas.openxmlformats.org/officeDocument/2006/relationships" r:id="rId14"/>
          <a:extLst>
            <a:ext uri="{FF2B5EF4-FFF2-40B4-BE49-F238E27FC236}">
              <a16:creationId xmlns:a16="http://schemas.microsoft.com/office/drawing/2014/main" id="{A78CBF5E-FA9B-459A-890D-DEE18F0BA98D}"/>
            </a:ext>
          </a:extLst>
        </xdr:cNvPr>
        <xdr:cNvGrpSpPr/>
      </xdr:nvGrpSpPr>
      <xdr:grpSpPr>
        <a:xfrm>
          <a:off x="467679" y="2052956"/>
          <a:ext cx="1620678" cy="548640"/>
          <a:chOff x="467679" y="2052956"/>
          <a:chExt cx="1620678" cy="548640"/>
        </a:xfrm>
        <a:solidFill>
          <a:srgbClr val="FFC000"/>
        </a:solidFill>
      </xdr:grpSpPr>
      <xdr:sp macro="" textlink="">
        <xdr:nvSpPr>
          <xdr:cNvPr id="147" name="Round Same Side Corner Rectangle 8">
            <a:hlinkClick xmlns:r="http://schemas.openxmlformats.org/officeDocument/2006/relationships" r:id="rId14"/>
            <a:extLst>
              <a:ext uri="{FF2B5EF4-FFF2-40B4-BE49-F238E27FC236}">
                <a16:creationId xmlns:a16="http://schemas.microsoft.com/office/drawing/2014/main" id="{1D3A0C89-61CF-45E4-B3C9-62745042153F}"/>
              </a:ext>
            </a:extLst>
          </xdr:cNvPr>
          <xdr:cNvSpPr/>
        </xdr:nvSpPr>
        <xdr:spPr>
          <a:xfrm rot="16200000">
            <a:off x="983459" y="1537176"/>
            <a:ext cx="548640" cy="1580199"/>
          </a:xfrm>
          <a:prstGeom prst="round2SameRect">
            <a:avLst>
              <a:gd name="adj1" fmla="val 50000"/>
              <a:gd name="adj2"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102520" y="2162737"/>
            <a:ext cx="985837" cy="3429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bg1"/>
                </a:solidFill>
              </a:rPr>
              <a:t>Students info</a:t>
            </a:r>
          </a:p>
        </xdr:txBody>
      </xdr:sp>
    </xdr:grpSp>
    <xdr:clientData/>
  </xdr:twoCellAnchor>
  <xdr:twoCellAnchor>
    <xdr:from>
      <xdr:col>0</xdr:col>
      <xdr:colOff>429579</xdr:colOff>
      <xdr:row>14</xdr:row>
      <xdr:rowOff>109856</xdr:rowOff>
    </xdr:from>
    <xdr:to>
      <xdr:col>3</xdr:col>
      <xdr:colOff>202409</xdr:colOff>
      <xdr:row>17</xdr:row>
      <xdr:rowOff>86996</xdr:rowOff>
    </xdr:to>
    <xdr:sp macro="" textlink="">
      <xdr:nvSpPr>
        <xdr:cNvPr id="150" name="Round Same Side Corner Rectangle 8">
          <a:extLst>
            <a:ext uri="{FF2B5EF4-FFF2-40B4-BE49-F238E27FC236}">
              <a16:creationId xmlns:a16="http://schemas.microsoft.com/office/drawing/2014/main" id="{3DFE33ED-33EA-416A-B7EF-7927CCE9B76E}"/>
            </a:ext>
          </a:extLst>
        </xdr:cNvPr>
        <xdr:cNvSpPr/>
      </xdr:nvSpPr>
      <xdr:spPr>
        <a:xfrm rot="16200000">
          <a:off x="952502" y="2253933"/>
          <a:ext cx="548640" cy="1594486"/>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US" sz="1100">
            <a:solidFill>
              <a:schemeClr val="lt1"/>
            </a:solidFill>
            <a:latin typeface="+mn-lt"/>
            <a:ea typeface="+mn-ea"/>
            <a:cs typeface="+mn-cs"/>
          </a:endParaRPr>
        </a:p>
      </xdr:txBody>
    </xdr:sp>
    <xdr:clientData/>
  </xdr:twoCellAnchor>
  <xdr:twoCellAnchor>
    <xdr:from>
      <xdr:col>1</xdr:col>
      <xdr:colOff>495301</xdr:colOff>
      <xdr:row>14</xdr:row>
      <xdr:rowOff>169630</xdr:rowOff>
    </xdr:from>
    <xdr:to>
      <xdr:col>3</xdr:col>
      <xdr:colOff>266701</xdr:colOff>
      <xdr:row>16</xdr:row>
      <xdr:rowOff>131531</xdr:rowOff>
    </xdr:to>
    <xdr:sp macro="" textlink="">
      <xdr:nvSpPr>
        <xdr:cNvPr id="18" name="TextBox 17">
          <a:hlinkClick xmlns:r="http://schemas.openxmlformats.org/officeDocument/2006/relationships" r:id="rId15"/>
          <a:extLst>
            <a:ext uri="{FF2B5EF4-FFF2-40B4-BE49-F238E27FC236}">
              <a16:creationId xmlns:a16="http://schemas.microsoft.com/office/drawing/2014/main" id="{00000000-0008-0000-0000-000012000000}"/>
            </a:ext>
          </a:extLst>
        </xdr:cNvPr>
        <xdr:cNvSpPr txBox="1"/>
      </xdr:nvSpPr>
      <xdr:spPr>
        <a:xfrm>
          <a:off x="1102520" y="2836630"/>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1">
              <a:solidFill>
                <a:schemeClr val="bg1"/>
              </a:solidFill>
              <a:latin typeface="+mn-lt"/>
              <a:ea typeface="+mn-ea"/>
              <a:cs typeface="+mn-cs"/>
            </a:rPr>
            <a:t>Course Info</a:t>
          </a:r>
        </a:p>
      </xdr:txBody>
    </xdr:sp>
    <xdr:clientData/>
  </xdr:twoCellAnchor>
  <xdr:twoCellAnchor>
    <xdr:from>
      <xdr:col>0</xdr:col>
      <xdr:colOff>440533</xdr:colOff>
      <xdr:row>17</xdr:row>
      <xdr:rowOff>155102</xdr:rowOff>
    </xdr:from>
    <xdr:to>
      <xdr:col>3</xdr:col>
      <xdr:colOff>214316</xdr:colOff>
      <xdr:row>20</xdr:row>
      <xdr:rowOff>132242</xdr:rowOff>
    </xdr:to>
    <xdr:sp macro="" textlink="">
      <xdr:nvSpPr>
        <xdr:cNvPr id="153" name="Round Same Side Corner Rectangle 8">
          <a:extLst>
            <a:ext uri="{FF2B5EF4-FFF2-40B4-BE49-F238E27FC236}">
              <a16:creationId xmlns:a16="http://schemas.microsoft.com/office/drawing/2014/main" id="{2BC2AFDA-17FB-4BE2-B8B6-4356A5BFEB25}"/>
            </a:ext>
          </a:extLst>
        </xdr:cNvPr>
        <xdr:cNvSpPr/>
      </xdr:nvSpPr>
      <xdr:spPr>
        <a:xfrm rot="16200000">
          <a:off x="963933" y="2870202"/>
          <a:ext cx="548640" cy="1595439"/>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495301</xdr:colOff>
      <xdr:row>18</xdr:row>
      <xdr:rowOff>10087</xdr:rowOff>
    </xdr:from>
    <xdr:to>
      <xdr:col>3</xdr:col>
      <xdr:colOff>266701</xdr:colOff>
      <xdr:row>19</xdr:row>
      <xdr:rowOff>162488</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100419" y="3439087"/>
          <a:ext cx="98163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chemeClr val="bg1"/>
              </a:solidFill>
              <a:latin typeface="+mn-lt"/>
              <a:ea typeface="+mn-ea"/>
              <a:cs typeface="+mn-cs"/>
            </a:rPr>
            <a:t>Parents</a:t>
          </a:r>
        </a:p>
      </xdr:txBody>
    </xdr:sp>
    <xdr:clientData/>
  </xdr:twoCellAnchor>
  <xdr:twoCellAnchor>
    <xdr:from>
      <xdr:col>0</xdr:col>
      <xdr:colOff>450057</xdr:colOff>
      <xdr:row>21</xdr:row>
      <xdr:rowOff>81285</xdr:rowOff>
    </xdr:from>
    <xdr:to>
      <xdr:col>3</xdr:col>
      <xdr:colOff>214316</xdr:colOff>
      <xdr:row>24</xdr:row>
      <xdr:rowOff>58425</xdr:rowOff>
    </xdr:to>
    <xdr:sp macro="" textlink="">
      <xdr:nvSpPr>
        <xdr:cNvPr id="156" name="Round Same Side Corner Rectangle 8">
          <a:extLst>
            <a:ext uri="{FF2B5EF4-FFF2-40B4-BE49-F238E27FC236}">
              <a16:creationId xmlns:a16="http://schemas.microsoft.com/office/drawing/2014/main" id="{62BCCA63-878A-476E-A34E-47F23904B823}"/>
            </a:ext>
          </a:extLst>
        </xdr:cNvPr>
        <xdr:cNvSpPr/>
      </xdr:nvSpPr>
      <xdr:spPr>
        <a:xfrm rot="16200000">
          <a:off x="968695" y="3563147"/>
          <a:ext cx="548640" cy="1585915"/>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495301</xdr:colOff>
      <xdr:row>22</xdr:row>
      <xdr:rowOff>5322</xdr:rowOff>
    </xdr:from>
    <xdr:to>
      <xdr:col>3</xdr:col>
      <xdr:colOff>266701</xdr:colOff>
      <xdr:row>23</xdr:row>
      <xdr:rowOff>157723</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1102520" y="4196322"/>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rgbClr val="7030A0"/>
              </a:solidFill>
              <a:latin typeface="+mn-lt"/>
              <a:ea typeface="+mn-ea"/>
              <a:cs typeface="+mn-cs"/>
            </a:rPr>
            <a:t>Events</a:t>
          </a:r>
        </a:p>
      </xdr:txBody>
    </xdr:sp>
    <xdr:clientData/>
  </xdr:twoCellAnchor>
  <xdr:twoCellAnchor>
    <xdr:from>
      <xdr:col>0</xdr:col>
      <xdr:colOff>440533</xdr:colOff>
      <xdr:row>25</xdr:row>
      <xdr:rowOff>43185</xdr:rowOff>
    </xdr:from>
    <xdr:to>
      <xdr:col>3</xdr:col>
      <xdr:colOff>202409</xdr:colOff>
      <xdr:row>28</xdr:row>
      <xdr:rowOff>20325</xdr:rowOff>
    </xdr:to>
    <xdr:sp macro="" textlink="">
      <xdr:nvSpPr>
        <xdr:cNvPr id="159" name="Round Same Side Corner Rectangle 8">
          <a:extLst>
            <a:ext uri="{FF2B5EF4-FFF2-40B4-BE49-F238E27FC236}">
              <a16:creationId xmlns:a16="http://schemas.microsoft.com/office/drawing/2014/main" id="{961B3253-0ACD-43FA-9F2A-2C5C871592FF}"/>
            </a:ext>
          </a:extLst>
        </xdr:cNvPr>
        <xdr:cNvSpPr/>
      </xdr:nvSpPr>
      <xdr:spPr>
        <a:xfrm rot="16200000">
          <a:off x="957979" y="4288239"/>
          <a:ext cx="548640" cy="1583532"/>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436721</xdr:colOff>
      <xdr:row>25</xdr:row>
      <xdr:rowOff>160106</xdr:rowOff>
    </xdr:from>
    <xdr:to>
      <xdr:col>3</xdr:col>
      <xdr:colOff>208121</xdr:colOff>
      <xdr:row>27</xdr:row>
      <xdr:rowOff>122007</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043940" y="4922606"/>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chemeClr val="bg1"/>
              </a:solidFill>
              <a:latin typeface="+mn-lt"/>
              <a:ea typeface="+mn-ea"/>
              <a:cs typeface="+mn-cs"/>
            </a:rPr>
            <a:t>Exams</a:t>
          </a:r>
        </a:p>
      </xdr:txBody>
    </xdr:sp>
    <xdr:clientData/>
  </xdr:twoCellAnchor>
  <xdr:twoCellAnchor>
    <xdr:from>
      <xdr:col>0</xdr:col>
      <xdr:colOff>497683</xdr:colOff>
      <xdr:row>29</xdr:row>
      <xdr:rowOff>52711</xdr:rowOff>
    </xdr:from>
    <xdr:to>
      <xdr:col>3</xdr:col>
      <xdr:colOff>226222</xdr:colOff>
      <xdr:row>32</xdr:row>
      <xdr:rowOff>29851</xdr:rowOff>
    </xdr:to>
    <xdr:sp macro="" textlink="">
      <xdr:nvSpPr>
        <xdr:cNvPr id="162" name="Round Same Side Corner Rectangle 8">
          <a:extLst>
            <a:ext uri="{FF2B5EF4-FFF2-40B4-BE49-F238E27FC236}">
              <a16:creationId xmlns:a16="http://schemas.microsoft.com/office/drawing/2014/main" id="{1A2ECB3D-6632-4768-B830-DD225BC67957}"/>
            </a:ext>
          </a:extLst>
        </xdr:cNvPr>
        <xdr:cNvSpPr/>
      </xdr:nvSpPr>
      <xdr:spPr>
        <a:xfrm rot="16200000">
          <a:off x="998461" y="5076433"/>
          <a:ext cx="548640" cy="1550195"/>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461484</xdr:colOff>
      <xdr:row>29</xdr:row>
      <xdr:rowOff>148199</xdr:rowOff>
    </xdr:from>
    <xdr:to>
      <xdr:col>3</xdr:col>
      <xdr:colOff>232884</xdr:colOff>
      <xdr:row>31</xdr:row>
      <xdr:rowOff>110100</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1068703" y="5672699"/>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chemeClr val="bg1"/>
              </a:solidFill>
              <a:latin typeface="+mn-lt"/>
              <a:ea typeface="+mn-ea"/>
              <a:cs typeface="+mn-cs"/>
            </a:rPr>
            <a:t>Assistant</a:t>
          </a:r>
        </a:p>
      </xdr:txBody>
    </xdr:sp>
    <xdr:clientData/>
  </xdr:twoCellAnchor>
  <xdr:twoCellAnchor>
    <xdr:from>
      <xdr:col>3</xdr:col>
      <xdr:colOff>202406</xdr:colOff>
      <xdr:row>10</xdr:row>
      <xdr:rowOff>71438</xdr:rowOff>
    </xdr:from>
    <xdr:to>
      <xdr:col>4</xdr:col>
      <xdr:colOff>23812</xdr:colOff>
      <xdr:row>13</xdr:row>
      <xdr:rowOff>130970</xdr:rowOff>
    </xdr:to>
    <xdr:sp macro="" textlink="">
      <xdr:nvSpPr>
        <xdr:cNvPr id="11" name="TextBox 10">
          <a:extLst>
            <a:ext uri="{FF2B5EF4-FFF2-40B4-BE49-F238E27FC236}">
              <a16:creationId xmlns:a16="http://schemas.microsoft.com/office/drawing/2014/main" id="{418BC747-3D24-478B-A831-72B525ADEDE5}"/>
            </a:ext>
          </a:extLst>
        </xdr:cNvPr>
        <xdr:cNvSpPr txBox="1"/>
      </xdr:nvSpPr>
      <xdr:spPr>
        <a:xfrm>
          <a:off x="2024062" y="1976438"/>
          <a:ext cx="428625" cy="631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p>
      </xdr:txBody>
    </xdr:sp>
    <xdr:clientData/>
  </xdr:twoCellAnchor>
  <xdr:twoCellAnchor>
    <xdr:from>
      <xdr:col>5</xdr:col>
      <xdr:colOff>502246</xdr:colOff>
      <xdr:row>19</xdr:row>
      <xdr:rowOff>178585</xdr:rowOff>
    </xdr:from>
    <xdr:to>
      <xdr:col>20</xdr:col>
      <xdr:colOff>23812</xdr:colOff>
      <xdr:row>21</xdr:row>
      <xdr:rowOff>153025</xdr:rowOff>
    </xdr:to>
    <xdr:sp macro="" textlink="">
      <xdr:nvSpPr>
        <xdr:cNvPr id="79" name="TextBox 78">
          <a:extLst>
            <a:ext uri="{FF2B5EF4-FFF2-40B4-BE49-F238E27FC236}">
              <a16:creationId xmlns:a16="http://schemas.microsoft.com/office/drawing/2014/main" id="{7EF50F78-DD41-4425-83E4-2A0E302386BC}"/>
            </a:ext>
          </a:extLst>
        </xdr:cNvPr>
        <xdr:cNvSpPr txBox="1"/>
      </xdr:nvSpPr>
      <xdr:spPr>
        <a:xfrm>
          <a:off x="3538340" y="3798085"/>
          <a:ext cx="8629847" cy="355440"/>
        </a:xfrm>
        <a:prstGeom prst="roundRect">
          <a:avLst>
            <a:gd name="adj" fmla="val 50000"/>
          </a:avLst>
        </a:prstGeom>
        <a:no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a:solidFill>
                <a:schemeClr val="tx1">
                  <a:lumMod val="95000"/>
                  <a:lumOff val="5000"/>
                </a:schemeClr>
              </a:solidFill>
              <a:latin typeface="+mn-lt"/>
              <a:ea typeface="+mn-ea"/>
              <a:cs typeface="+mn-cs"/>
            </a:rPr>
            <a:t>Attrition</a:t>
          </a:r>
          <a:r>
            <a:rPr lang="en-US" sz="1600" b="1" baseline="0">
              <a:solidFill>
                <a:schemeClr val="tx1">
                  <a:lumMod val="95000"/>
                  <a:lumOff val="5000"/>
                </a:schemeClr>
              </a:solidFill>
              <a:latin typeface="+mn-lt"/>
              <a:ea typeface="+mn-ea"/>
              <a:cs typeface="+mn-cs"/>
            </a:rPr>
            <a:t> of Training Status</a:t>
          </a:r>
          <a:endParaRPr lang="en-US" sz="1600" b="1">
            <a:solidFill>
              <a:schemeClr val="tx1">
                <a:lumMod val="95000"/>
                <a:lumOff val="5000"/>
              </a:schemeClr>
            </a:solidFill>
            <a:latin typeface="+mn-lt"/>
            <a:ea typeface="+mn-ea"/>
            <a:cs typeface="+mn-cs"/>
          </a:endParaRPr>
        </a:p>
      </xdr:txBody>
    </xdr:sp>
    <xdr:clientData/>
  </xdr:twoCellAnchor>
  <xdr:twoCellAnchor>
    <xdr:from>
      <xdr:col>4</xdr:col>
      <xdr:colOff>11905</xdr:colOff>
      <xdr:row>22</xdr:row>
      <xdr:rowOff>136922</xdr:rowOff>
    </xdr:from>
    <xdr:to>
      <xdr:col>6</xdr:col>
      <xdr:colOff>119062</xdr:colOff>
      <xdr:row>24</xdr:row>
      <xdr:rowOff>101202</xdr:rowOff>
    </xdr:to>
    <xdr:sp macro="" textlink="">
      <xdr:nvSpPr>
        <xdr:cNvPr id="87" name="TextBox 86">
          <a:extLst>
            <a:ext uri="{FF2B5EF4-FFF2-40B4-BE49-F238E27FC236}">
              <a16:creationId xmlns:a16="http://schemas.microsoft.com/office/drawing/2014/main" id="{62087C20-A812-4242-A333-8AF505879D23}"/>
            </a:ext>
          </a:extLst>
        </xdr:cNvPr>
        <xdr:cNvSpPr txBox="1"/>
      </xdr:nvSpPr>
      <xdr:spPr>
        <a:xfrm>
          <a:off x="2440780" y="4327922"/>
          <a:ext cx="1321595" cy="34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9123A"/>
              </a:solidFill>
            </a:rPr>
            <a:t>Graduated</a:t>
          </a:r>
          <a:endParaRPr lang="en-NG" sz="1600" b="1">
            <a:solidFill>
              <a:srgbClr val="29123A"/>
            </a:solidFill>
          </a:endParaRPr>
        </a:p>
      </xdr:txBody>
    </xdr:sp>
    <xdr:clientData/>
  </xdr:twoCellAnchor>
  <xdr:twoCellAnchor>
    <xdr:from>
      <xdr:col>10</xdr:col>
      <xdr:colOff>404815</xdr:colOff>
      <xdr:row>22</xdr:row>
      <xdr:rowOff>136922</xdr:rowOff>
    </xdr:from>
    <xdr:to>
      <xdr:col>13</xdr:col>
      <xdr:colOff>154782</xdr:colOff>
      <xdr:row>24</xdr:row>
      <xdr:rowOff>101202</xdr:rowOff>
    </xdr:to>
    <xdr:sp macro="" textlink="">
      <xdr:nvSpPr>
        <xdr:cNvPr id="89" name="TextBox 88">
          <a:extLst>
            <a:ext uri="{FF2B5EF4-FFF2-40B4-BE49-F238E27FC236}">
              <a16:creationId xmlns:a16="http://schemas.microsoft.com/office/drawing/2014/main" id="{1730A43F-3270-4AD7-BBB6-74E0F639E036}"/>
            </a:ext>
          </a:extLst>
        </xdr:cNvPr>
        <xdr:cNvSpPr txBox="1"/>
      </xdr:nvSpPr>
      <xdr:spPr>
        <a:xfrm>
          <a:off x="6477003" y="4327922"/>
          <a:ext cx="1571623" cy="34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9123A"/>
              </a:solidFill>
            </a:rPr>
            <a:t>Not Completed</a:t>
          </a:r>
          <a:endParaRPr lang="en-NG" sz="1600" b="1">
            <a:solidFill>
              <a:srgbClr val="29123A"/>
            </a:solidFill>
          </a:endParaRPr>
        </a:p>
      </xdr:txBody>
    </xdr:sp>
    <xdr:clientData/>
  </xdr:twoCellAnchor>
  <xdr:twoCellAnchor>
    <xdr:from>
      <xdr:col>6</xdr:col>
      <xdr:colOff>476253</xdr:colOff>
      <xdr:row>22</xdr:row>
      <xdr:rowOff>136922</xdr:rowOff>
    </xdr:from>
    <xdr:to>
      <xdr:col>10</xdr:col>
      <xdr:colOff>119066</xdr:colOff>
      <xdr:row>24</xdr:row>
      <xdr:rowOff>101202</xdr:rowOff>
    </xdr:to>
    <xdr:sp macro="" textlink="">
      <xdr:nvSpPr>
        <xdr:cNvPr id="128" name="TextBox 127">
          <a:extLst>
            <a:ext uri="{FF2B5EF4-FFF2-40B4-BE49-F238E27FC236}">
              <a16:creationId xmlns:a16="http://schemas.microsoft.com/office/drawing/2014/main" id="{A6E1E190-8DBF-426B-BA81-D0C001DCD6AC}"/>
            </a:ext>
          </a:extLst>
        </xdr:cNvPr>
        <xdr:cNvSpPr txBox="1"/>
      </xdr:nvSpPr>
      <xdr:spPr>
        <a:xfrm>
          <a:off x="4119566" y="4327922"/>
          <a:ext cx="2071688" cy="34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9123A"/>
              </a:solidFill>
            </a:rPr>
            <a:t>Not Graduated</a:t>
          </a:r>
          <a:r>
            <a:rPr lang="en-US" sz="1600" b="1" baseline="0">
              <a:solidFill>
                <a:srgbClr val="29123A"/>
              </a:solidFill>
            </a:rPr>
            <a:t> </a:t>
          </a:r>
          <a:r>
            <a:rPr lang="en-US" sz="1600" b="1">
              <a:solidFill>
                <a:srgbClr val="29123A"/>
              </a:solidFill>
            </a:rPr>
            <a:t>Rate</a:t>
          </a:r>
          <a:endParaRPr lang="en-NG" sz="1600" b="1">
            <a:solidFill>
              <a:srgbClr val="29123A"/>
            </a:solidFill>
          </a:endParaRPr>
        </a:p>
      </xdr:txBody>
    </xdr:sp>
    <xdr:clientData/>
  </xdr:twoCellAnchor>
  <xdr:twoCellAnchor>
    <xdr:from>
      <xdr:col>2</xdr:col>
      <xdr:colOff>452441</xdr:colOff>
      <xdr:row>23</xdr:row>
      <xdr:rowOff>59518</xdr:rowOff>
    </xdr:from>
    <xdr:to>
      <xdr:col>7</xdr:col>
      <xdr:colOff>73148</xdr:colOff>
      <xdr:row>32</xdr:row>
      <xdr:rowOff>166618</xdr:rowOff>
    </xdr:to>
    <xdr:graphicFrame macro="">
      <xdr:nvGraphicFramePr>
        <xdr:cNvPr id="93" name="Chart 92">
          <a:extLst>
            <a:ext uri="{FF2B5EF4-FFF2-40B4-BE49-F238E27FC236}">
              <a16:creationId xmlns:a16="http://schemas.microsoft.com/office/drawing/2014/main" id="{A263F201-DB40-4753-8224-BF8809899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547688</xdr:colOff>
      <xdr:row>22</xdr:row>
      <xdr:rowOff>136922</xdr:rowOff>
    </xdr:from>
    <xdr:to>
      <xdr:col>16</xdr:col>
      <xdr:colOff>214311</xdr:colOff>
      <xdr:row>24</xdr:row>
      <xdr:rowOff>101202</xdr:rowOff>
    </xdr:to>
    <xdr:sp macro="" textlink="">
      <xdr:nvSpPr>
        <xdr:cNvPr id="132" name="TextBox 131">
          <a:extLst>
            <a:ext uri="{FF2B5EF4-FFF2-40B4-BE49-F238E27FC236}">
              <a16:creationId xmlns:a16="http://schemas.microsoft.com/office/drawing/2014/main" id="{B6B591E8-76E1-46B9-9B84-672541FE2AED}"/>
            </a:ext>
          </a:extLst>
        </xdr:cNvPr>
        <xdr:cNvSpPr txBox="1"/>
      </xdr:nvSpPr>
      <xdr:spPr>
        <a:xfrm>
          <a:off x="8441532" y="4327922"/>
          <a:ext cx="1488279" cy="34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9123A"/>
              </a:solidFill>
            </a:rPr>
            <a:t>Still Learning</a:t>
          </a:r>
          <a:endParaRPr lang="en-NG" sz="1600" b="1">
            <a:solidFill>
              <a:srgbClr val="29123A"/>
            </a:solidFill>
          </a:endParaRPr>
        </a:p>
      </xdr:txBody>
    </xdr:sp>
    <xdr:clientData/>
  </xdr:twoCellAnchor>
  <xdr:twoCellAnchor>
    <xdr:from>
      <xdr:col>6</xdr:col>
      <xdr:colOff>309560</xdr:colOff>
      <xdr:row>23</xdr:row>
      <xdr:rowOff>45244</xdr:rowOff>
    </xdr:from>
    <xdr:to>
      <xdr:col>6</xdr:col>
      <xdr:colOff>309560</xdr:colOff>
      <xdr:row>32</xdr:row>
      <xdr:rowOff>69057</xdr:rowOff>
    </xdr:to>
    <xdr:cxnSp macro="">
      <xdr:nvCxnSpPr>
        <xdr:cNvPr id="6" name="Straight Connector 5">
          <a:extLst>
            <a:ext uri="{FF2B5EF4-FFF2-40B4-BE49-F238E27FC236}">
              <a16:creationId xmlns:a16="http://schemas.microsoft.com/office/drawing/2014/main" id="{10931FD8-F572-432D-8964-9A9AB8F0E72C}"/>
            </a:ext>
          </a:extLst>
        </xdr:cNvPr>
        <xdr:cNvCxnSpPr/>
      </xdr:nvCxnSpPr>
      <xdr:spPr>
        <a:xfrm>
          <a:off x="3952873" y="4426744"/>
          <a:ext cx="0" cy="1738313"/>
        </a:xfrm>
        <a:prstGeom prst="line">
          <a:avLst/>
        </a:prstGeom>
        <a:ln w="76200">
          <a:solidFill>
            <a:srgbClr val="2912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45241</xdr:colOff>
      <xdr:row>23</xdr:row>
      <xdr:rowOff>45244</xdr:rowOff>
    </xdr:from>
    <xdr:to>
      <xdr:col>10</xdr:col>
      <xdr:colOff>45241</xdr:colOff>
      <xdr:row>32</xdr:row>
      <xdr:rowOff>69057</xdr:rowOff>
    </xdr:to>
    <xdr:cxnSp macro="">
      <xdr:nvCxnSpPr>
        <xdr:cNvPr id="135" name="Straight Connector 134">
          <a:extLst>
            <a:ext uri="{FF2B5EF4-FFF2-40B4-BE49-F238E27FC236}">
              <a16:creationId xmlns:a16="http://schemas.microsoft.com/office/drawing/2014/main" id="{1B529D94-0649-47D7-9651-CA34DA02F693}"/>
            </a:ext>
          </a:extLst>
        </xdr:cNvPr>
        <xdr:cNvCxnSpPr/>
      </xdr:nvCxnSpPr>
      <xdr:spPr>
        <a:xfrm>
          <a:off x="6117429" y="4426744"/>
          <a:ext cx="0" cy="1738313"/>
        </a:xfrm>
        <a:prstGeom prst="line">
          <a:avLst/>
        </a:prstGeom>
        <a:ln w="76200">
          <a:solidFill>
            <a:srgbClr val="2912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447672</xdr:colOff>
      <xdr:row>23</xdr:row>
      <xdr:rowOff>45244</xdr:rowOff>
    </xdr:from>
    <xdr:to>
      <xdr:col>13</xdr:col>
      <xdr:colOff>447672</xdr:colOff>
      <xdr:row>32</xdr:row>
      <xdr:rowOff>69057</xdr:rowOff>
    </xdr:to>
    <xdr:cxnSp macro="">
      <xdr:nvCxnSpPr>
        <xdr:cNvPr id="136" name="Straight Connector 135">
          <a:extLst>
            <a:ext uri="{FF2B5EF4-FFF2-40B4-BE49-F238E27FC236}">
              <a16:creationId xmlns:a16="http://schemas.microsoft.com/office/drawing/2014/main" id="{6AF379EA-82E6-414C-8E36-1CE685D10D45}"/>
            </a:ext>
          </a:extLst>
        </xdr:cNvPr>
        <xdr:cNvCxnSpPr/>
      </xdr:nvCxnSpPr>
      <xdr:spPr>
        <a:xfrm>
          <a:off x="8341516" y="4426744"/>
          <a:ext cx="0" cy="1738313"/>
        </a:xfrm>
        <a:prstGeom prst="line">
          <a:avLst/>
        </a:prstGeom>
        <a:ln w="76200">
          <a:solidFill>
            <a:srgbClr val="2912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188235</xdr:colOff>
      <xdr:row>9</xdr:row>
      <xdr:rowOff>11908</xdr:rowOff>
    </xdr:from>
    <xdr:to>
      <xdr:col>6</xdr:col>
      <xdr:colOff>333374</xdr:colOff>
      <xdr:row>10</xdr:row>
      <xdr:rowOff>142876</xdr:rowOff>
    </xdr:to>
    <xdr:sp macro="" textlink="">
      <xdr:nvSpPr>
        <xdr:cNvPr id="129" name="TextBox 128">
          <a:extLst>
            <a:ext uri="{FF2B5EF4-FFF2-40B4-BE49-F238E27FC236}">
              <a16:creationId xmlns:a16="http://schemas.microsoft.com/office/drawing/2014/main" id="{ADFCDAA7-06B6-4BAA-98E7-45120D99B180}"/>
            </a:ext>
          </a:extLst>
        </xdr:cNvPr>
        <xdr:cNvSpPr txBox="1"/>
      </xdr:nvSpPr>
      <xdr:spPr>
        <a:xfrm>
          <a:off x="2009891" y="1726408"/>
          <a:ext cx="1966796" cy="321468"/>
        </a:xfrm>
        <a:prstGeom prst="roundRect">
          <a:avLst>
            <a:gd name="adj" fmla="val 50000"/>
          </a:avLst>
        </a:prstGeom>
        <a:solidFill>
          <a:schemeClr val="lt1"/>
        </a:solidFill>
        <a:ln w="9525" cmpd="sng">
          <a:solidFill>
            <a:srgbClr val="29123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rgbClr val="29123A"/>
              </a:solidFill>
              <a:latin typeface="Calibri"/>
              <a:ea typeface="+mn-ea"/>
              <a:cs typeface="Calibri"/>
            </a:rPr>
            <a:t>Filter Panel By Year</a:t>
          </a:r>
        </a:p>
      </xdr:txBody>
    </xdr:sp>
    <xdr:clientData/>
  </xdr:twoCellAnchor>
  <xdr:twoCellAnchor>
    <xdr:from>
      <xdr:col>5</xdr:col>
      <xdr:colOff>595316</xdr:colOff>
      <xdr:row>23</xdr:row>
      <xdr:rowOff>107104</xdr:rowOff>
    </xdr:from>
    <xdr:to>
      <xdr:col>10</xdr:col>
      <xdr:colOff>214314</xdr:colOff>
      <xdr:row>33</xdr:row>
      <xdr:rowOff>23760</xdr:rowOff>
    </xdr:to>
    <xdr:graphicFrame macro="">
      <xdr:nvGraphicFramePr>
        <xdr:cNvPr id="127" name="Chart 126">
          <a:extLst>
            <a:ext uri="{FF2B5EF4-FFF2-40B4-BE49-F238E27FC236}">
              <a16:creationId xmlns:a16="http://schemas.microsoft.com/office/drawing/2014/main" id="{BD4BE800-87BF-4BB5-8013-678E50572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297657</xdr:colOff>
      <xdr:row>23</xdr:row>
      <xdr:rowOff>107128</xdr:rowOff>
    </xdr:from>
    <xdr:to>
      <xdr:col>13</xdr:col>
      <xdr:colOff>525582</xdr:colOff>
      <xdr:row>33</xdr:row>
      <xdr:rowOff>23728</xdr:rowOff>
    </xdr:to>
    <xdr:graphicFrame macro="">
      <xdr:nvGraphicFramePr>
        <xdr:cNvPr id="131" name="Chart 130">
          <a:extLst>
            <a:ext uri="{FF2B5EF4-FFF2-40B4-BE49-F238E27FC236}">
              <a16:creationId xmlns:a16="http://schemas.microsoft.com/office/drawing/2014/main" id="{1506EA90-5A06-4BEC-87FB-AB3F3A933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35721</xdr:colOff>
      <xdr:row>23</xdr:row>
      <xdr:rowOff>107102</xdr:rowOff>
    </xdr:from>
    <xdr:to>
      <xdr:col>17</xdr:col>
      <xdr:colOff>263646</xdr:colOff>
      <xdr:row>33</xdr:row>
      <xdr:rowOff>23702</xdr:rowOff>
    </xdr:to>
    <xdr:graphicFrame macro="">
      <xdr:nvGraphicFramePr>
        <xdr:cNvPr id="137" name="Chart 136">
          <a:extLst>
            <a:ext uri="{FF2B5EF4-FFF2-40B4-BE49-F238E27FC236}">
              <a16:creationId xmlns:a16="http://schemas.microsoft.com/office/drawing/2014/main" id="{5FAF1B54-EA8D-47F8-BA39-F5FE43AB0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343016</xdr:colOff>
      <xdr:row>22</xdr:row>
      <xdr:rowOff>107157</xdr:rowOff>
    </xdr:from>
    <xdr:to>
      <xdr:col>20</xdr:col>
      <xdr:colOff>488156</xdr:colOff>
      <xdr:row>24</xdr:row>
      <xdr:rowOff>47625</xdr:rowOff>
    </xdr:to>
    <xdr:sp macro="" textlink="">
      <xdr:nvSpPr>
        <xdr:cNvPr id="139" name="TextBox 138">
          <a:extLst>
            <a:ext uri="{FF2B5EF4-FFF2-40B4-BE49-F238E27FC236}">
              <a16:creationId xmlns:a16="http://schemas.microsoft.com/office/drawing/2014/main" id="{267EBFBC-87E3-4ABE-9341-D1786A74C8A0}"/>
            </a:ext>
          </a:extLst>
        </xdr:cNvPr>
        <xdr:cNvSpPr txBox="1"/>
      </xdr:nvSpPr>
      <xdr:spPr>
        <a:xfrm>
          <a:off x="10665735" y="4298157"/>
          <a:ext cx="1966796" cy="321468"/>
        </a:xfrm>
        <a:prstGeom prst="roundRect">
          <a:avLst>
            <a:gd name="adj" fmla="val 50000"/>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rgbClr val="29123A"/>
              </a:solidFill>
              <a:latin typeface="Calibri"/>
              <a:ea typeface="+mn-ea"/>
              <a:cs typeface="Calibri"/>
            </a:rPr>
            <a:t>Filter Panel</a:t>
          </a:r>
        </a:p>
      </xdr:txBody>
    </xdr:sp>
    <xdr:clientData/>
  </xdr:twoCellAnchor>
  <xdr:twoCellAnchor>
    <xdr:from>
      <xdr:col>19</xdr:col>
      <xdr:colOff>496561</xdr:colOff>
      <xdr:row>13</xdr:row>
      <xdr:rowOff>170888</xdr:rowOff>
    </xdr:from>
    <xdr:to>
      <xdr:col>21</xdr:col>
      <xdr:colOff>142875</xdr:colOff>
      <xdr:row>15</xdr:row>
      <xdr:rowOff>107155</xdr:rowOff>
    </xdr:to>
    <xdr:sp macro="" textlink="'Students by Church'!F5">
      <xdr:nvSpPr>
        <xdr:cNvPr id="142" name="TextBox 141">
          <a:extLst>
            <a:ext uri="{FF2B5EF4-FFF2-40B4-BE49-F238E27FC236}">
              <a16:creationId xmlns:a16="http://schemas.microsoft.com/office/drawing/2014/main" id="{7EF29538-BD6C-4701-B368-802D97E51C1B}"/>
            </a:ext>
          </a:extLst>
        </xdr:cNvPr>
        <xdr:cNvSpPr txBox="1"/>
      </xdr:nvSpPr>
      <xdr:spPr>
        <a:xfrm>
          <a:off x="12033717" y="2647388"/>
          <a:ext cx="860752" cy="3172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7D7D50-898E-40A7-9071-3132EC6D34C6}" type="TxLink">
            <a:rPr lang="en-US" sz="1600" b="1" i="0" u="none" strike="noStrike">
              <a:solidFill>
                <a:srgbClr val="29123A"/>
              </a:solidFill>
              <a:latin typeface="Calibri"/>
              <a:ea typeface="+mn-ea"/>
              <a:cs typeface="Calibri"/>
            </a:rPr>
            <a:pPr marL="0" indent="0" algn="ctr"/>
            <a:t>69.8%</a:t>
          </a:fld>
          <a:endParaRPr lang="en-US" sz="1600" b="1" i="0" u="none" strike="noStrike">
            <a:solidFill>
              <a:srgbClr val="29123A"/>
            </a:solidFill>
            <a:latin typeface="Calibri"/>
            <a:ea typeface="+mn-ea"/>
            <a:cs typeface="Calibri"/>
          </a:endParaRPr>
        </a:p>
      </xdr:txBody>
    </xdr:sp>
    <xdr:clientData/>
  </xdr:twoCellAnchor>
  <xdr:twoCellAnchor editAs="oneCell">
    <xdr:from>
      <xdr:col>3</xdr:col>
      <xdr:colOff>250030</xdr:colOff>
      <xdr:row>11</xdr:row>
      <xdr:rowOff>35717</xdr:rowOff>
    </xdr:from>
    <xdr:to>
      <xdr:col>9</xdr:col>
      <xdr:colOff>261936</xdr:colOff>
      <xdr:row>18</xdr:row>
      <xdr:rowOff>73817</xdr:rowOff>
    </xdr:to>
    <mc:AlternateContent xmlns:mc="http://schemas.openxmlformats.org/markup-compatibility/2006" xmlns:tsle="http://schemas.microsoft.com/office/drawing/2012/timeslicer">
      <mc:Choice Requires="tsle">
        <xdr:graphicFrame macro="">
          <xdr:nvGraphicFramePr>
            <xdr:cNvPr id="95" name="DATE STARTED">
              <a:extLst>
                <a:ext uri="{FF2B5EF4-FFF2-40B4-BE49-F238E27FC236}">
                  <a16:creationId xmlns:a16="http://schemas.microsoft.com/office/drawing/2014/main" id="{1CBF0345-B1C7-4CF5-A125-41C94D141664}"/>
                </a:ext>
              </a:extLst>
            </xdr:cNvPr>
            <xdr:cNvGraphicFramePr/>
          </xdr:nvGraphicFramePr>
          <xdr:xfrm>
            <a:off x="0" y="0"/>
            <a:ext cx="0" cy="0"/>
          </xdr:xfrm>
          <a:graphic>
            <a:graphicData uri="http://schemas.microsoft.com/office/drawing/2012/timeslicer">
              <tsle:timeslicer name="DATE STARTED"/>
            </a:graphicData>
          </a:graphic>
        </xdr:graphicFrame>
      </mc:Choice>
      <mc:Fallback xmlns="">
        <xdr:sp macro="" textlink="">
          <xdr:nvSpPr>
            <xdr:cNvPr id="0" name=""/>
            <xdr:cNvSpPr>
              <a:spLocks noTextEdit="1"/>
            </xdr:cNvSpPr>
          </xdr:nvSpPr>
          <xdr:spPr>
            <a:xfrm>
              <a:off x="2071686" y="2131217"/>
              <a:ext cx="3655219"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17</xdr:col>
      <xdr:colOff>66673</xdr:colOff>
      <xdr:row>24</xdr:row>
      <xdr:rowOff>35716</xdr:rowOff>
    </xdr:from>
    <xdr:to>
      <xdr:col>23</xdr:col>
      <xdr:colOff>142875</xdr:colOff>
      <xdr:row>31</xdr:row>
      <xdr:rowOff>107156</xdr:rowOff>
    </xdr:to>
    <mc:AlternateContent xmlns:mc="http://schemas.openxmlformats.org/markup-compatibility/2006" xmlns:tsle="http://schemas.microsoft.com/office/drawing/2012/timeslicer">
      <mc:Choice Requires="tsle">
        <xdr:graphicFrame macro="">
          <xdr:nvGraphicFramePr>
            <xdr:cNvPr id="99" name="DATE STARTED 2">
              <a:extLst>
                <a:ext uri="{FF2B5EF4-FFF2-40B4-BE49-F238E27FC236}">
                  <a16:creationId xmlns:a16="http://schemas.microsoft.com/office/drawing/2014/main" id="{6BC91C10-1058-4A8B-A739-ED408385DA81}"/>
                </a:ext>
              </a:extLst>
            </xdr:cNvPr>
            <xdr:cNvGraphicFramePr/>
          </xdr:nvGraphicFramePr>
          <xdr:xfrm>
            <a:off x="0" y="0"/>
            <a:ext cx="0" cy="0"/>
          </xdr:xfrm>
          <a:graphic>
            <a:graphicData uri="http://schemas.microsoft.com/office/drawing/2012/timeslicer">
              <tsle:timeslicer name="DATE STARTED 2"/>
            </a:graphicData>
          </a:graphic>
        </xdr:graphicFrame>
      </mc:Choice>
      <mc:Fallback xmlns="">
        <xdr:sp macro="" textlink="">
          <xdr:nvSpPr>
            <xdr:cNvPr id="0" name=""/>
            <xdr:cNvSpPr>
              <a:spLocks noTextEdit="1"/>
            </xdr:cNvSpPr>
          </xdr:nvSpPr>
          <xdr:spPr>
            <a:xfrm>
              <a:off x="10389392" y="4607716"/>
              <a:ext cx="4267201" cy="1583534"/>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4</xdr:col>
      <xdr:colOff>210812</xdr:colOff>
      <xdr:row>27</xdr:row>
      <xdr:rowOff>51828</xdr:rowOff>
    </xdr:from>
    <xdr:to>
      <xdr:col>5</xdr:col>
      <xdr:colOff>423722</xdr:colOff>
      <xdr:row>29</xdr:row>
      <xdr:rowOff>63034</xdr:rowOff>
    </xdr:to>
    <xdr:sp macro="" textlink="Status!G21">
      <xdr:nvSpPr>
        <xdr:cNvPr id="94" name="TextBox 93">
          <a:extLst>
            <a:ext uri="{FF2B5EF4-FFF2-40B4-BE49-F238E27FC236}">
              <a16:creationId xmlns:a16="http://schemas.microsoft.com/office/drawing/2014/main" id="{B1EE4383-1893-430B-8DF2-6A8808AE821B}"/>
            </a:ext>
          </a:extLst>
        </xdr:cNvPr>
        <xdr:cNvSpPr txBox="1"/>
      </xdr:nvSpPr>
      <xdr:spPr>
        <a:xfrm>
          <a:off x="2639687" y="5195328"/>
          <a:ext cx="82012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AABC47-7386-4870-AD67-271D4C99C650}" type="TxLink">
            <a:rPr lang="en-US" sz="1800" b="1" i="0" u="none" strike="noStrike">
              <a:solidFill>
                <a:srgbClr val="29123A"/>
              </a:solidFill>
              <a:latin typeface="Calibri"/>
              <a:ea typeface="+mn-ea"/>
              <a:cs typeface="Calibri"/>
            </a:rPr>
            <a:pPr marL="0" indent="0" algn="ctr"/>
            <a:t>50.1%</a:t>
          </a:fld>
          <a:endParaRPr lang="en-US" sz="1800" b="1" i="0" u="none" strike="noStrike">
            <a:solidFill>
              <a:srgbClr val="29123A"/>
            </a:solidFill>
            <a:latin typeface="Calibri"/>
            <a:ea typeface="+mn-ea"/>
            <a:cs typeface="Calibri"/>
          </a:endParaRPr>
        </a:p>
      </xdr:txBody>
    </xdr:sp>
    <xdr:clientData/>
  </xdr:twoCellAnchor>
  <xdr:twoCellAnchor>
    <xdr:from>
      <xdr:col>7</xdr:col>
      <xdr:colOff>282255</xdr:colOff>
      <xdr:row>27</xdr:row>
      <xdr:rowOff>51830</xdr:rowOff>
    </xdr:from>
    <xdr:to>
      <xdr:col>8</xdr:col>
      <xdr:colOff>495165</xdr:colOff>
      <xdr:row>29</xdr:row>
      <xdr:rowOff>63036</xdr:rowOff>
    </xdr:to>
    <xdr:sp macro="" textlink="Status!G23">
      <xdr:nvSpPr>
        <xdr:cNvPr id="130" name="TextBox 129">
          <a:extLst>
            <a:ext uri="{FF2B5EF4-FFF2-40B4-BE49-F238E27FC236}">
              <a16:creationId xmlns:a16="http://schemas.microsoft.com/office/drawing/2014/main" id="{BCFC9E8C-AE8A-4712-B26B-EC7A2F826A1A}"/>
            </a:ext>
          </a:extLst>
        </xdr:cNvPr>
        <xdr:cNvSpPr txBox="1"/>
      </xdr:nvSpPr>
      <xdr:spPr>
        <a:xfrm>
          <a:off x="4532786" y="5195330"/>
          <a:ext cx="82012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E97C5F-1F23-476A-ADFD-EBE29168E79A}" type="TxLink">
            <a:rPr lang="en-US" sz="1800" b="1" i="0" u="none" strike="noStrike">
              <a:solidFill>
                <a:srgbClr val="29123A"/>
              </a:solidFill>
              <a:latin typeface="Calibri"/>
              <a:ea typeface="+mn-ea"/>
              <a:cs typeface="Calibri"/>
            </a:rPr>
            <a:pPr marL="0" indent="0" algn="ctr"/>
            <a:t>13.3%</a:t>
          </a:fld>
          <a:endParaRPr lang="en-US" sz="1800" b="1" i="0" u="none" strike="noStrike">
            <a:solidFill>
              <a:srgbClr val="29123A"/>
            </a:solidFill>
            <a:latin typeface="Calibri"/>
            <a:ea typeface="+mn-ea"/>
            <a:cs typeface="Calibri"/>
          </a:endParaRPr>
        </a:p>
      </xdr:txBody>
    </xdr:sp>
    <xdr:clientData/>
  </xdr:twoCellAnchor>
  <xdr:twoCellAnchor>
    <xdr:from>
      <xdr:col>10</xdr:col>
      <xdr:colOff>556097</xdr:colOff>
      <xdr:row>27</xdr:row>
      <xdr:rowOff>16109</xdr:rowOff>
    </xdr:from>
    <xdr:to>
      <xdr:col>12</xdr:col>
      <xdr:colOff>161789</xdr:colOff>
      <xdr:row>29</xdr:row>
      <xdr:rowOff>27315</xdr:rowOff>
    </xdr:to>
    <xdr:sp macro="" textlink="Status!G22">
      <xdr:nvSpPr>
        <xdr:cNvPr id="98" name="TextBox 97">
          <a:extLst>
            <a:ext uri="{FF2B5EF4-FFF2-40B4-BE49-F238E27FC236}">
              <a16:creationId xmlns:a16="http://schemas.microsoft.com/office/drawing/2014/main" id="{59B5B7F8-5FDB-4B0A-ADDC-20B9152747C1}"/>
            </a:ext>
          </a:extLst>
        </xdr:cNvPr>
        <xdr:cNvSpPr txBox="1"/>
      </xdr:nvSpPr>
      <xdr:spPr>
        <a:xfrm>
          <a:off x="6628285" y="5159609"/>
          <a:ext cx="82012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CCEE201-8822-489B-A222-B71C340567B2}" type="TxLink">
            <a:rPr lang="en-US" sz="1800" b="1" i="0" u="none" strike="noStrike">
              <a:solidFill>
                <a:srgbClr val="29123A"/>
              </a:solidFill>
              <a:latin typeface="Calibri"/>
              <a:ea typeface="+mn-ea"/>
              <a:cs typeface="Calibri"/>
            </a:rPr>
            <a:pPr marL="0" indent="0" algn="ctr"/>
            <a:t>30.8%</a:t>
          </a:fld>
          <a:endParaRPr lang="en-US" sz="1800" b="1" i="0" u="none" strike="noStrike">
            <a:solidFill>
              <a:srgbClr val="29123A"/>
            </a:solidFill>
            <a:latin typeface="Calibri"/>
            <a:ea typeface="+mn-ea"/>
            <a:cs typeface="Calibri"/>
          </a:endParaRPr>
        </a:p>
      </xdr:txBody>
    </xdr:sp>
    <xdr:clientData/>
  </xdr:twoCellAnchor>
  <xdr:twoCellAnchor>
    <xdr:from>
      <xdr:col>14</xdr:col>
      <xdr:colOff>329878</xdr:colOff>
      <xdr:row>27</xdr:row>
      <xdr:rowOff>16109</xdr:rowOff>
    </xdr:from>
    <xdr:to>
      <xdr:col>15</xdr:col>
      <xdr:colOff>542789</xdr:colOff>
      <xdr:row>29</xdr:row>
      <xdr:rowOff>27315</xdr:rowOff>
    </xdr:to>
    <xdr:sp macro="" textlink="Status!G24">
      <xdr:nvSpPr>
        <xdr:cNvPr id="134" name="TextBox 133">
          <a:extLst>
            <a:ext uri="{FF2B5EF4-FFF2-40B4-BE49-F238E27FC236}">
              <a16:creationId xmlns:a16="http://schemas.microsoft.com/office/drawing/2014/main" id="{795AC7C4-A088-45B7-99BA-658C90A08BD8}"/>
            </a:ext>
          </a:extLst>
        </xdr:cNvPr>
        <xdr:cNvSpPr txBox="1"/>
      </xdr:nvSpPr>
      <xdr:spPr>
        <a:xfrm>
          <a:off x="8830941" y="5159609"/>
          <a:ext cx="82012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3B383F7-32D6-4536-9DFE-BD7BDABB631E}" type="TxLink">
            <a:rPr lang="en-US" sz="1800" b="1" i="0" u="none" strike="noStrike">
              <a:solidFill>
                <a:srgbClr val="29123A"/>
              </a:solidFill>
              <a:latin typeface="Calibri"/>
              <a:ea typeface="+mn-ea"/>
              <a:cs typeface="Calibri"/>
            </a:rPr>
            <a:pPr marL="0" indent="0" algn="ctr"/>
            <a:t>5.8%</a:t>
          </a:fld>
          <a:endParaRPr lang="en-US" sz="1800" b="1" i="0" u="none" strike="noStrike">
            <a:solidFill>
              <a:srgbClr val="29123A"/>
            </a:solidFill>
            <a:latin typeface="Calibri"/>
            <a:ea typeface="+mn-ea"/>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19047</xdr:colOff>
      <xdr:row>0</xdr:row>
      <xdr:rowOff>0</xdr:rowOff>
    </xdr:from>
    <xdr:to>
      <xdr:col>3</xdr:col>
      <xdr:colOff>559591</xdr:colOff>
      <xdr:row>32</xdr:row>
      <xdr:rowOff>47625</xdr:rowOff>
    </xdr:to>
    <xdr:sp macro="" textlink="">
      <xdr:nvSpPr>
        <xdr:cNvPr id="391" name="Rectangle 390">
          <a:extLst>
            <a:ext uri="{FF2B5EF4-FFF2-40B4-BE49-F238E27FC236}">
              <a16:creationId xmlns:a16="http://schemas.microsoft.com/office/drawing/2014/main" id="{C7A3A2F5-7494-4262-BCE4-3B3BABD14D5F}"/>
            </a:ext>
          </a:extLst>
        </xdr:cNvPr>
        <xdr:cNvSpPr/>
      </xdr:nvSpPr>
      <xdr:spPr>
        <a:xfrm>
          <a:off x="19047" y="0"/>
          <a:ext cx="2362200" cy="6143625"/>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10641</xdr:colOff>
      <xdr:row>9</xdr:row>
      <xdr:rowOff>118595</xdr:rowOff>
    </xdr:from>
    <xdr:to>
      <xdr:col>10</xdr:col>
      <xdr:colOff>504260</xdr:colOff>
      <xdr:row>32</xdr:row>
      <xdr:rowOff>59531</xdr:rowOff>
    </xdr:to>
    <xdr:pic>
      <xdr:nvPicPr>
        <xdr:cNvPr id="392" name="Picture 391">
          <a:extLst>
            <a:ext uri="{FF2B5EF4-FFF2-40B4-BE49-F238E27FC236}">
              <a16:creationId xmlns:a16="http://schemas.microsoft.com/office/drawing/2014/main" id="{5915079D-BC3E-4D75-98E3-14549283DD1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430"/>
        <a:stretch/>
      </xdr:blipFill>
      <xdr:spPr>
        <a:xfrm>
          <a:off x="10641" y="1833095"/>
          <a:ext cx="6565807" cy="4322436"/>
        </a:xfrm>
        <a:prstGeom prst="roundRect">
          <a:avLst>
            <a:gd name="adj" fmla="val 3367"/>
          </a:avLst>
        </a:prstGeom>
      </xdr:spPr>
    </xdr:pic>
    <xdr:clientData/>
  </xdr:twoCellAnchor>
  <xdr:twoCellAnchor>
    <xdr:from>
      <xdr:col>0</xdr:col>
      <xdr:colOff>1</xdr:colOff>
      <xdr:row>9</xdr:row>
      <xdr:rowOff>118595</xdr:rowOff>
    </xdr:from>
    <xdr:to>
      <xdr:col>3</xdr:col>
      <xdr:colOff>199286</xdr:colOff>
      <xdr:row>32</xdr:row>
      <xdr:rowOff>47628</xdr:rowOff>
    </xdr:to>
    <xdr:sp macro="" textlink="">
      <xdr:nvSpPr>
        <xdr:cNvPr id="393" name="Round Same Side Corner Rectangle 82">
          <a:extLst>
            <a:ext uri="{FF2B5EF4-FFF2-40B4-BE49-F238E27FC236}">
              <a16:creationId xmlns:a16="http://schemas.microsoft.com/office/drawing/2014/main" id="{10CE51C9-E978-48FC-AB93-055FBA098765}"/>
            </a:ext>
          </a:extLst>
        </xdr:cNvPr>
        <xdr:cNvSpPr/>
      </xdr:nvSpPr>
      <xdr:spPr>
        <a:xfrm rot="16200000">
          <a:off x="-1144795" y="2977891"/>
          <a:ext cx="4310533" cy="2020941"/>
        </a:xfrm>
        <a:prstGeom prst="round2SameRect">
          <a:avLst/>
        </a:prstGeom>
        <a:gradFill>
          <a:gsLst>
            <a:gs pos="0">
              <a:schemeClr val="accent5">
                <a:lumMod val="100000"/>
                <a:alpha val="60000"/>
              </a:schemeClr>
            </a:gs>
            <a:gs pos="100000">
              <a:schemeClr val="accent5">
                <a:lumMod val="75000"/>
                <a:alpha val="5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268585</xdr:colOff>
      <xdr:row>0</xdr:row>
      <xdr:rowOff>0</xdr:rowOff>
    </xdr:from>
    <xdr:to>
      <xdr:col>25</xdr:col>
      <xdr:colOff>323829</xdr:colOff>
      <xdr:row>32</xdr:row>
      <xdr:rowOff>59530</xdr:rowOff>
    </xdr:to>
    <xdr:sp macro="" textlink="">
      <xdr:nvSpPr>
        <xdr:cNvPr id="394" name="Round Same Side Corner Rectangle 3">
          <a:extLst>
            <a:ext uri="{FF2B5EF4-FFF2-40B4-BE49-F238E27FC236}">
              <a16:creationId xmlns:a16="http://schemas.microsoft.com/office/drawing/2014/main" id="{B945AC8A-C236-4BA9-B0D7-D10C6FD462ED}"/>
            </a:ext>
          </a:extLst>
        </xdr:cNvPr>
        <xdr:cNvSpPr>
          <a:spLocks noChangeAspect="1"/>
        </xdr:cNvSpPr>
      </xdr:nvSpPr>
      <xdr:spPr>
        <a:xfrm rot="5400000" flipH="1">
          <a:off x="5719505" y="-3629264"/>
          <a:ext cx="6155530" cy="13414057"/>
        </a:xfrm>
        <a:prstGeom prst="round2SameRect">
          <a:avLst>
            <a:gd name="adj1" fmla="val 4507"/>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410524</xdr:colOff>
      <xdr:row>6</xdr:row>
      <xdr:rowOff>174148</xdr:rowOff>
    </xdr:from>
    <xdr:to>
      <xdr:col>3</xdr:col>
      <xdr:colOff>214312</xdr:colOff>
      <xdr:row>9</xdr:row>
      <xdr:rowOff>151288</xdr:rowOff>
    </xdr:to>
    <xdr:sp macro="" textlink="">
      <xdr:nvSpPr>
        <xdr:cNvPr id="395" name="Round Same Side Corner Rectangle 8">
          <a:hlinkClick xmlns:r="http://schemas.openxmlformats.org/officeDocument/2006/relationships" r:id="rId2"/>
          <a:extLst>
            <a:ext uri="{FF2B5EF4-FFF2-40B4-BE49-F238E27FC236}">
              <a16:creationId xmlns:a16="http://schemas.microsoft.com/office/drawing/2014/main" id="{BEE0E541-F065-4579-B12F-677579658470}"/>
            </a:ext>
          </a:extLst>
        </xdr:cNvPr>
        <xdr:cNvSpPr/>
      </xdr:nvSpPr>
      <xdr:spPr>
        <a:xfrm rot="16200000">
          <a:off x="948926" y="778746"/>
          <a:ext cx="548640" cy="1625444"/>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US" sz="1100" kern="1200">
            <a:solidFill>
              <a:schemeClr val="lt1"/>
            </a:solidFill>
            <a:latin typeface="+mn-lt"/>
            <a:ea typeface="+mn-ea"/>
            <a:cs typeface="+mn-cs"/>
          </a:endParaRPr>
        </a:p>
      </xdr:txBody>
    </xdr:sp>
    <xdr:clientData/>
  </xdr:twoCellAnchor>
  <xdr:twoCellAnchor editAs="oneCell">
    <xdr:from>
      <xdr:col>1</xdr:col>
      <xdr:colOff>159066</xdr:colOff>
      <xdr:row>0</xdr:row>
      <xdr:rowOff>67237</xdr:rowOff>
    </xdr:from>
    <xdr:to>
      <xdr:col>2</xdr:col>
      <xdr:colOff>406716</xdr:colOff>
      <xdr:row>4</xdr:row>
      <xdr:rowOff>162487</xdr:rowOff>
    </xdr:to>
    <xdr:pic>
      <xdr:nvPicPr>
        <xdr:cNvPr id="396" name="Picture 395">
          <a:extLst>
            <a:ext uri="{FF2B5EF4-FFF2-40B4-BE49-F238E27FC236}">
              <a16:creationId xmlns:a16="http://schemas.microsoft.com/office/drawing/2014/main" id="{0006A02C-33BF-4BDB-A2F7-806FBF90C47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6285" y="67237"/>
          <a:ext cx="854869" cy="857250"/>
        </a:xfrm>
        <a:prstGeom prst="roundRect">
          <a:avLst>
            <a:gd name="adj" fmla="val 16667"/>
          </a:avLst>
        </a:prstGeom>
        <a:ln>
          <a:noFill/>
        </a:ln>
        <a:effectLst>
          <a:outerShdw blurRad="152400" dist="12000" dir="900000" sy="98000" kx="110000" ky="200000" algn="tl" rotWithShape="0">
            <a:srgbClr val="000000">
              <a:alpha val="30000"/>
            </a:srgbClr>
          </a:outerShdw>
        </a:effectLst>
        <a:scene3d>
          <a:camera prst="perspectiveRelaxed">
            <a:rot lat="19800000" lon="1200000" rev="20820000"/>
          </a:camera>
          <a:lightRig rig="threePt" dir="t"/>
        </a:scene3d>
        <a:sp3d contourW="6350" prstMaterial="matte">
          <a:bevelT w="101600" h="101600"/>
          <a:contourClr>
            <a:srgbClr val="969696"/>
          </a:contourClr>
        </a:sp3d>
      </xdr:spPr>
    </xdr:pic>
    <xdr:clientData/>
  </xdr:twoCellAnchor>
  <xdr:twoCellAnchor>
    <xdr:from>
      <xdr:col>0</xdr:col>
      <xdr:colOff>473390</xdr:colOff>
      <xdr:row>10</xdr:row>
      <xdr:rowOff>561</xdr:rowOff>
    </xdr:from>
    <xdr:to>
      <xdr:col>3</xdr:col>
      <xdr:colOff>130490</xdr:colOff>
      <xdr:row>36</xdr:row>
      <xdr:rowOff>38660</xdr:rowOff>
    </xdr:to>
    <xdr:sp macro="" textlink="">
      <xdr:nvSpPr>
        <xdr:cNvPr id="397" name="TextBox 396">
          <a:extLst>
            <a:ext uri="{FF2B5EF4-FFF2-40B4-BE49-F238E27FC236}">
              <a16:creationId xmlns:a16="http://schemas.microsoft.com/office/drawing/2014/main" id="{6C4FA961-61E0-4C09-81B5-78E597227E96}"/>
            </a:ext>
          </a:extLst>
        </xdr:cNvPr>
        <xdr:cNvSpPr txBox="1"/>
      </xdr:nvSpPr>
      <xdr:spPr>
        <a:xfrm>
          <a:off x="473390" y="1905561"/>
          <a:ext cx="1478756" cy="4991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1</xdr:col>
      <xdr:colOff>486009</xdr:colOff>
      <xdr:row>7</xdr:row>
      <xdr:rowOff>76761</xdr:rowOff>
    </xdr:from>
    <xdr:to>
      <xdr:col>3</xdr:col>
      <xdr:colOff>85486</xdr:colOff>
      <xdr:row>9</xdr:row>
      <xdr:rowOff>38662</xdr:rowOff>
    </xdr:to>
    <xdr:sp macro="" textlink="">
      <xdr:nvSpPr>
        <xdr:cNvPr id="398" name="TextBox 397">
          <a:hlinkClick xmlns:r="http://schemas.openxmlformats.org/officeDocument/2006/relationships" r:id="rId2"/>
          <a:extLst>
            <a:ext uri="{FF2B5EF4-FFF2-40B4-BE49-F238E27FC236}">
              <a16:creationId xmlns:a16="http://schemas.microsoft.com/office/drawing/2014/main" id="{491CC15D-202F-4855-A42C-2B559052FE7F}"/>
            </a:ext>
          </a:extLst>
        </xdr:cNvPr>
        <xdr:cNvSpPr txBox="1"/>
      </xdr:nvSpPr>
      <xdr:spPr>
        <a:xfrm>
          <a:off x="1093228" y="1410261"/>
          <a:ext cx="813914"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chemeClr val="bg1"/>
              </a:solidFill>
              <a:latin typeface="+mn-lt"/>
              <a:ea typeface="+mn-ea"/>
              <a:cs typeface="+mn-cs"/>
            </a:rPr>
            <a:t>Dashboard</a:t>
          </a:r>
        </a:p>
      </xdr:txBody>
    </xdr:sp>
    <xdr:clientData/>
  </xdr:twoCellAnchor>
  <xdr:twoCellAnchor>
    <xdr:from>
      <xdr:col>3</xdr:col>
      <xdr:colOff>572235</xdr:colOff>
      <xdr:row>0</xdr:row>
      <xdr:rowOff>89649</xdr:rowOff>
    </xdr:from>
    <xdr:to>
      <xdr:col>25</xdr:col>
      <xdr:colOff>47621</xdr:colOff>
      <xdr:row>2</xdr:row>
      <xdr:rowOff>165849</xdr:rowOff>
    </xdr:to>
    <xdr:sp macro="" textlink="">
      <xdr:nvSpPr>
        <xdr:cNvPr id="399" name="Rectangle 398">
          <a:extLst>
            <a:ext uri="{FF2B5EF4-FFF2-40B4-BE49-F238E27FC236}">
              <a16:creationId xmlns:a16="http://schemas.microsoft.com/office/drawing/2014/main" id="{A7DE548E-FCF7-4DA8-A216-01CDD6094913}"/>
            </a:ext>
          </a:extLst>
        </xdr:cNvPr>
        <xdr:cNvSpPr>
          <a:spLocks noChangeAspect="1"/>
        </xdr:cNvSpPr>
      </xdr:nvSpPr>
      <xdr:spPr>
        <a:xfrm>
          <a:off x="2393891" y="89649"/>
          <a:ext cx="12834199"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308421</xdr:colOff>
      <xdr:row>3</xdr:row>
      <xdr:rowOff>22191</xdr:rowOff>
    </xdr:from>
    <xdr:to>
      <xdr:col>25</xdr:col>
      <xdr:colOff>168084</xdr:colOff>
      <xdr:row>11</xdr:row>
      <xdr:rowOff>125375</xdr:rowOff>
    </xdr:to>
    <xdr:grpSp>
      <xdr:nvGrpSpPr>
        <xdr:cNvPr id="400" name="Group 399">
          <a:extLst>
            <a:ext uri="{FF2B5EF4-FFF2-40B4-BE49-F238E27FC236}">
              <a16:creationId xmlns:a16="http://schemas.microsoft.com/office/drawing/2014/main" id="{A7FB1FE4-EEDD-491C-868C-7E51FDA5E84E}"/>
            </a:ext>
          </a:extLst>
        </xdr:cNvPr>
        <xdr:cNvGrpSpPr/>
      </xdr:nvGrpSpPr>
      <xdr:grpSpPr>
        <a:xfrm>
          <a:off x="2130077" y="593691"/>
          <a:ext cx="13218476" cy="1627184"/>
          <a:chOff x="2213324" y="-350274"/>
          <a:chExt cx="13172352" cy="1627184"/>
        </a:xfrm>
      </xdr:grpSpPr>
      <xdr:grpSp>
        <xdr:nvGrpSpPr>
          <xdr:cNvPr id="401" name="Group 400">
            <a:extLst>
              <a:ext uri="{FF2B5EF4-FFF2-40B4-BE49-F238E27FC236}">
                <a16:creationId xmlns:a16="http://schemas.microsoft.com/office/drawing/2014/main" id="{E2FB1F92-5608-4C04-9E95-9AF0AC65895B}"/>
              </a:ext>
            </a:extLst>
          </xdr:cNvPr>
          <xdr:cNvGrpSpPr/>
        </xdr:nvGrpSpPr>
        <xdr:grpSpPr>
          <a:xfrm>
            <a:off x="2213324" y="-341130"/>
            <a:ext cx="3468061" cy="1618040"/>
            <a:chOff x="2529689" y="-336176"/>
            <a:chExt cx="3487791" cy="1618040"/>
          </a:xfrm>
        </xdr:grpSpPr>
        <xdr:sp macro="" textlink="">
          <xdr:nvSpPr>
            <xdr:cNvPr id="419" name="Round Same Side Corner Rectangle 24">
              <a:extLst>
                <a:ext uri="{FF2B5EF4-FFF2-40B4-BE49-F238E27FC236}">
                  <a16:creationId xmlns:a16="http://schemas.microsoft.com/office/drawing/2014/main" id="{815E558C-8D06-4EC3-BED9-59CD7938484B}"/>
                </a:ext>
              </a:extLst>
            </xdr:cNvPr>
            <xdr:cNvSpPr/>
          </xdr:nvSpPr>
          <xdr:spPr>
            <a:xfrm rot="5400000">
              <a:off x="3470168" y="-1276655"/>
              <a:ext cx="1606833" cy="3487791"/>
            </a:xfrm>
            <a:prstGeom prst="round2SameRect">
              <a:avLst>
                <a:gd name="adj1" fmla="val 16667"/>
                <a:gd name="adj2" fmla="val 25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0" name="Round Same Side Corner Rectangle 27">
              <a:extLst>
                <a:ext uri="{FF2B5EF4-FFF2-40B4-BE49-F238E27FC236}">
                  <a16:creationId xmlns:a16="http://schemas.microsoft.com/office/drawing/2014/main" id="{965FD171-9075-4D96-B72C-B99108DE88B2}"/>
                </a:ext>
              </a:extLst>
            </xdr:cNvPr>
            <xdr:cNvSpPr/>
          </xdr:nvSpPr>
          <xdr:spPr>
            <a:xfrm rot="5400000">
              <a:off x="1817441" y="383831"/>
              <a:ext cx="1615979" cy="180088"/>
            </a:xfrm>
            <a:prstGeom prst="round2SameRect">
              <a:avLst>
                <a:gd name="adj1" fmla="val 0"/>
                <a:gd name="adj2" fmla="val 50000"/>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02" name="Group 401">
            <a:extLst>
              <a:ext uri="{FF2B5EF4-FFF2-40B4-BE49-F238E27FC236}">
                <a16:creationId xmlns:a16="http://schemas.microsoft.com/office/drawing/2014/main" id="{37C00D80-8866-41F5-875E-69B21E523444}"/>
              </a:ext>
            </a:extLst>
          </xdr:cNvPr>
          <xdr:cNvGrpSpPr/>
        </xdr:nvGrpSpPr>
        <xdr:grpSpPr>
          <a:xfrm>
            <a:off x="5766123" y="-341131"/>
            <a:ext cx="3470993" cy="1605600"/>
            <a:chOff x="2434003" y="-336177"/>
            <a:chExt cx="3488982" cy="1605600"/>
          </a:xfrm>
        </xdr:grpSpPr>
        <xdr:sp macro="" textlink="">
          <xdr:nvSpPr>
            <xdr:cNvPr id="413" name="Round Same Side Corner Rectangle 31">
              <a:extLst>
                <a:ext uri="{FF2B5EF4-FFF2-40B4-BE49-F238E27FC236}">
                  <a16:creationId xmlns:a16="http://schemas.microsoft.com/office/drawing/2014/main" id="{F4BD56EF-F342-4F7D-9D74-1FA7F45A8A1F}"/>
                </a:ext>
              </a:extLst>
            </xdr:cNvPr>
            <xdr:cNvSpPr/>
          </xdr:nvSpPr>
          <xdr:spPr>
            <a:xfrm rot="5400000">
              <a:off x="3377802" y="-1275761"/>
              <a:ext cx="1605600" cy="3484767"/>
            </a:xfrm>
            <a:prstGeom prst="round2SameRect">
              <a:avLst>
                <a:gd name="adj1" fmla="val 16667"/>
                <a:gd name="adj2" fmla="val 25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4" name="Round Same Side Corner Rectangle 32">
              <a:extLst>
                <a:ext uri="{FF2B5EF4-FFF2-40B4-BE49-F238E27FC236}">
                  <a16:creationId xmlns:a16="http://schemas.microsoft.com/office/drawing/2014/main" id="{63AF41FA-C08F-4CEF-B611-88E6D8C979F9}"/>
                </a:ext>
              </a:extLst>
            </xdr:cNvPr>
            <xdr:cNvSpPr/>
          </xdr:nvSpPr>
          <xdr:spPr>
            <a:xfrm rot="5400000">
              <a:off x="1708374" y="405051"/>
              <a:ext cx="1568827" cy="117570"/>
            </a:xfrm>
            <a:prstGeom prst="round2SameRect">
              <a:avLst>
                <a:gd name="adj1" fmla="val 0"/>
                <a:gd name="adj2" fmla="val 50000"/>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03" name="Group 402">
            <a:extLst>
              <a:ext uri="{FF2B5EF4-FFF2-40B4-BE49-F238E27FC236}">
                <a16:creationId xmlns:a16="http://schemas.microsoft.com/office/drawing/2014/main" id="{BA6DBC89-B28A-4EEB-8E6F-4157131F0880}"/>
              </a:ext>
            </a:extLst>
          </xdr:cNvPr>
          <xdr:cNvGrpSpPr/>
        </xdr:nvGrpSpPr>
        <xdr:grpSpPr>
          <a:xfrm>
            <a:off x="6006352" y="-350274"/>
            <a:ext cx="6817558" cy="1615360"/>
            <a:chOff x="-554589" y="-345320"/>
            <a:chExt cx="6835973" cy="1615360"/>
          </a:xfrm>
        </xdr:grpSpPr>
        <xdr:sp macro="" textlink="">
          <xdr:nvSpPr>
            <xdr:cNvPr id="409" name="Round Same Side Corner Rectangle 34">
              <a:extLst>
                <a:ext uri="{FF2B5EF4-FFF2-40B4-BE49-F238E27FC236}">
                  <a16:creationId xmlns:a16="http://schemas.microsoft.com/office/drawing/2014/main" id="{98AE2B9A-7BE9-4AD6-A3CC-E09815F0A6BE}"/>
                </a:ext>
              </a:extLst>
            </xdr:cNvPr>
            <xdr:cNvSpPr/>
          </xdr:nvSpPr>
          <xdr:spPr>
            <a:xfrm rot="5400000">
              <a:off x="3740502" y="-1270843"/>
              <a:ext cx="1605600" cy="3476165"/>
            </a:xfrm>
            <a:prstGeom prst="round2SameRect">
              <a:avLst>
                <a:gd name="adj1" fmla="val 16667"/>
                <a:gd name="adj2" fmla="val 25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0" name="Round Same Side Corner Rectangle 35">
              <a:extLst>
                <a:ext uri="{FF2B5EF4-FFF2-40B4-BE49-F238E27FC236}">
                  <a16:creationId xmlns:a16="http://schemas.microsoft.com/office/drawing/2014/main" id="{6960E65A-19EE-48CC-816D-7872BCBCCA2C}"/>
                </a:ext>
              </a:extLst>
            </xdr:cNvPr>
            <xdr:cNvSpPr/>
          </xdr:nvSpPr>
          <xdr:spPr>
            <a:xfrm rot="5400000">
              <a:off x="2053197" y="406504"/>
              <a:ext cx="1604773" cy="101125"/>
            </a:xfrm>
            <a:prstGeom prst="round2SameRect">
              <a:avLst>
                <a:gd name="adj1" fmla="val 0"/>
                <a:gd name="adj2" fmla="val 50000"/>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tudent Info'!$J$4:$J$499">
          <xdr:nvSpPr>
            <xdr:cNvPr id="411" name="Round Same Side Corner Rectangle 34">
              <a:extLst>
                <a:ext uri="{FF2B5EF4-FFF2-40B4-BE49-F238E27FC236}">
                  <a16:creationId xmlns:a16="http://schemas.microsoft.com/office/drawing/2014/main" id="{C9ADBECB-38A1-4339-B830-78D1E741DD30}"/>
                </a:ext>
              </a:extLst>
            </xdr:cNvPr>
            <xdr:cNvSpPr/>
          </xdr:nvSpPr>
          <xdr:spPr>
            <a:xfrm>
              <a:off x="-554589" y="301932"/>
              <a:ext cx="2955108" cy="677370"/>
            </a:xfrm>
            <a:prstGeom prst="round2SameRect">
              <a:avLst>
                <a:gd name="adj1" fmla="val 16667"/>
                <a:gd name="adj2" fmla="val 2541"/>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6088845-372F-44CE-9359-BF36484375D9}" type="TxLink">
                <a:rPr lang="en-US" sz="1800" b="1" i="0" u="none" strike="noStrike">
                  <a:solidFill>
                    <a:srgbClr val="29123A"/>
                  </a:solidFill>
                  <a:latin typeface="Calibri"/>
                  <a:ea typeface="+mn-ea"/>
                  <a:cs typeface="Calibri"/>
                </a:rPr>
                <a:pPr marL="0" indent="0" algn="ctr"/>
                <a:t>Aarabari Kelly </a:t>
              </a:fld>
              <a:endParaRPr lang="en-US" sz="1800" b="1" i="0" u="none" strike="noStrike">
                <a:solidFill>
                  <a:srgbClr val="29123A"/>
                </a:solidFill>
                <a:latin typeface="Calibri"/>
                <a:ea typeface="+mn-ea"/>
                <a:cs typeface="Calibri"/>
              </a:endParaRPr>
            </a:p>
          </xdr:txBody>
        </xdr:sp>
        <xdr:sp macro="" textlink="'Student Info'!$L$4:$L$451">
          <xdr:nvSpPr>
            <xdr:cNvPr id="412" name="Round Same Side Corner Rectangle 34">
              <a:extLst>
                <a:ext uri="{FF2B5EF4-FFF2-40B4-BE49-F238E27FC236}">
                  <a16:creationId xmlns:a16="http://schemas.microsoft.com/office/drawing/2014/main" id="{A250590D-E4BE-41F6-ACDE-C28C3ADF0F3A}"/>
                </a:ext>
              </a:extLst>
            </xdr:cNvPr>
            <xdr:cNvSpPr/>
          </xdr:nvSpPr>
          <xdr:spPr>
            <a:xfrm>
              <a:off x="3187051" y="313142"/>
              <a:ext cx="2955108" cy="677370"/>
            </a:xfrm>
            <a:prstGeom prst="round2SameRect">
              <a:avLst>
                <a:gd name="adj1" fmla="val 16667"/>
                <a:gd name="adj2" fmla="val 2541"/>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1517B9-9F2C-465E-B621-95A9880AC954}" type="TxLink">
                <a:rPr lang="en-US" sz="1800" b="1" i="0" u="none" strike="noStrike">
                  <a:solidFill>
                    <a:srgbClr val="29123A"/>
                  </a:solidFill>
                  <a:latin typeface="Calibri"/>
                  <a:ea typeface="+mn-ea"/>
                  <a:cs typeface="Calibri"/>
                </a:rPr>
                <a:pPr marL="0" indent="0" algn="ctr"/>
                <a:t>09165124119</a:t>
              </a:fld>
              <a:endParaRPr lang="en-US" sz="1800" b="1" i="0" u="none" strike="noStrike">
                <a:solidFill>
                  <a:srgbClr val="29123A"/>
                </a:solidFill>
                <a:latin typeface="Calibri"/>
                <a:ea typeface="+mn-ea"/>
                <a:cs typeface="Calibri"/>
              </a:endParaRPr>
            </a:p>
          </xdr:txBody>
        </xdr:sp>
      </xdr:grpSp>
      <xdr:grpSp>
        <xdr:nvGrpSpPr>
          <xdr:cNvPr id="404" name="Group 403">
            <a:extLst>
              <a:ext uri="{FF2B5EF4-FFF2-40B4-BE49-F238E27FC236}">
                <a16:creationId xmlns:a16="http://schemas.microsoft.com/office/drawing/2014/main" id="{EA79E81F-226E-41D0-821E-23A6654C4090}"/>
              </a:ext>
            </a:extLst>
          </xdr:cNvPr>
          <xdr:cNvGrpSpPr/>
        </xdr:nvGrpSpPr>
        <xdr:grpSpPr>
          <a:xfrm>
            <a:off x="12869971" y="-285103"/>
            <a:ext cx="2515705" cy="1494781"/>
            <a:chOff x="3132369" y="-280149"/>
            <a:chExt cx="2528743" cy="1494781"/>
          </a:xfrm>
        </xdr:grpSpPr>
        <xdr:sp macro="" textlink="">
          <xdr:nvSpPr>
            <xdr:cNvPr id="405" name="Round Same Side Corner Rectangle 37">
              <a:extLst>
                <a:ext uri="{FF2B5EF4-FFF2-40B4-BE49-F238E27FC236}">
                  <a16:creationId xmlns:a16="http://schemas.microsoft.com/office/drawing/2014/main" id="{8481B3D0-028E-49D4-9F04-904F5F051E2C}"/>
                </a:ext>
              </a:extLst>
            </xdr:cNvPr>
            <xdr:cNvSpPr/>
          </xdr:nvSpPr>
          <xdr:spPr>
            <a:xfrm rot="5400000">
              <a:off x="3657775" y="-788709"/>
              <a:ext cx="1494778" cy="2511897"/>
            </a:xfrm>
            <a:prstGeom prst="round2SameRect">
              <a:avLst>
                <a:gd name="adj1" fmla="val 16667"/>
                <a:gd name="adj2" fmla="val 25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6" name="Round Same Side Corner Rectangle 38">
              <a:extLst>
                <a:ext uri="{FF2B5EF4-FFF2-40B4-BE49-F238E27FC236}">
                  <a16:creationId xmlns:a16="http://schemas.microsoft.com/office/drawing/2014/main" id="{BE704D96-78A6-4C63-8CF5-0F19D01E1EB0}"/>
                </a:ext>
              </a:extLst>
            </xdr:cNvPr>
            <xdr:cNvSpPr/>
          </xdr:nvSpPr>
          <xdr:spPr>
            <a:xfrm rot="5400000">
              <a:off x="2456404" y="397883"/>
              <a:ext cx="1492714" cy="140783"/>
            </a:xfrm>
            <a:prstGeom prst="round2SameRect">
              <a:avLst>
                <a:gd name="adj1" fmla="val 0"/>
                <a:gd name="adj2" fmla="val 50000"/>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oneCell">
    <xdr:from>
      <xdr:col>3</xdr:col>
      <xdr:colOff>500062</xdr:colOff>
      <xdr:row>3</xdr:row>
      <xdr:rowOff>23814</xdr:rowOff>
    </xdr:from>
    <xdr:to>
      <xdr:col>9</xdr:col>
      <xdr:colOff>59530</xdr:colOff>
      <xdr:row>11</xdr:row>
      <xdr:rowOff>107154</xdr:rowOff>
    </xdr:to>
    <mc:AlternateContent xmlns:mc="http://schemas.openxmlformats.org/markup-compatibility/2006" xmlns:a14="http://schemas.microsoft.com/office/drawing/2010/main">
      <mc:Choice Requires="a14">
        <xdr:graphicFrame macro="">
          <xdr:nvGraphicFramePr>
            <xdr:cNvPr id="90" name="NAME 1">
              <a:extLst>
                <a:ext uri="{FF2B5EF4-FFF2-40B4-BE49-F238E27FC236}">
                  <a16:creationId xmlns:a16="http://schemas.microsoft.com/office/drawing/2014/main" id="{3F6A684C-8ACC-4B01-ADBB-DB943CEE27D1}"/>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2321718" y="595314"/>
              <a:ext cx="3202781" cy="16073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7502</xdr:colOff>
      <xdr:row>0</xdr:row>
      <xdr:rowOff>145678</xdr:rowOff>
    </xdr:from>
    <xdr:to>
      <xdr:col>20</xdr:col>
      <xdr:colOff>71616</xdr:colOff>
      <xdr:row>2</xdr:row>
      <xdr:rowOff>79003</xdr:rowOff>
    </xdr:to>
    <xdr:sp macro="" textlink="">
      <xdr:nvSpPr>
        <xdr:cNvPr id="426" name="TextBox 425">
          <a:extLst>
            <a:ext uri="{FF2B5EF4-FFF2-40B4-BE49-F238E27FC236}">
              <a16:creationId xmlns:a16="http://schemas.microsoft.com/office/drawing/2014/main" id="{C99947BF-6A5F-440A-8AD8-319B89643BCA}"/>
            </a:ext>
          </a:extLst>
        </xdr:cNvPr>
        <xdr:cNvSpPr txBox="1"/>
      </xdr:nvSpPr>
      <xdr:spPr>
        <a:xfrm>
          <a:off x="4865252" y="145678"/>
          <a:ext cx="7350739"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5">
                  <a:lumMod val="75000"/>
                </a:schemeClr>
              </a:solidFill>
              <a:latin typeface="Arial Narrow" panose="020B0606020202030204" pitchFamily="34" charset="0"/>
            </a:rPr>
            <a:t>Welcome To RCCG (House</a:t>
          </a:r>
          <a:r>
            <a:rPr lang="en-US" sz="1600" b="1" baseline="0">
              <a:solidFill>
                <a:schemeClr val="accent5">
                  <a:lumMod val="75000"/>
                </a:schemeClr>
              </a:solidFill>
              <a:latin typeface="Arial Narrow" panose="020B0606020202030204" pitchFamily="34" charset="0"/>
            </a:rPr>
            <a:t> of Gold Parish) Computer Resource Center Dashboard</a:t>
          </a:r>
          <a:endParaRPr lang="en-US" sz="1600" b="1">
            <a:solidFill>
              <a:schemeClr val="accent5">
                <a:lumMod val="75000"/>
              </a:schemeClr>
            </a:solidFill>
            <a:latin typeface="Arial Narrow" panose="020B0606020202030204" pitchFamily="34" charset="0"/>
          </a:endParaRPr>
        </a:p>
      </xdr:txBody>
    </xdr:sp>
    <xdr:clientData/>
  </xdr:twoCellAnchor>
  <xdr:twoCellAnchor>
    <xdr:from>
      <xdr:col>5</xdr:col>
      <xdr:colOff>425823</xdr:colOff>
      <xdr:row>2</xdr:row>
      <xdr:rowOff>156051</xdr:rowOff>
    </xdr:from>
    <xdr:to>
      <xdr:col>7</xdr:col>
      <xdr:colOff>201703</xdr:colOff>
      <xdr:row>4</xdr:row>
      <xdr:rowOff>117951</xdr:rowOff>
    </xdr:to>
    <xdr:sp macro="" textlink="">
      <xdr:nvSpPr>
        <xdr:cNvPr id="443" name="TextBox 442">
          <a:extLst>
            <a:ext uri="{FF2B5EF4-FFF2-40B4-BE49-F238E27FC236}">
              <a16:creationId xmlns:a16="http://schemas.microsoft.com/office/drawing/2014/main" id="{5D9A6BA4-B103-431F-A783-764E65282E29}"/>
            </a:ext>
          </a:extLst>
        </xdr:cNvPr>
        <xdr:cNvSpPr txBox="1"/>
      </xdr:nvSpPr>
      <xdr:spPr>
        <a:xfrm>
          <a:off x="3461917" y="537051"/>
          <a:ext cx="990317"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rPr>
            <a:t>Students</a:t>
          </a:r>
        </a:p>
      </xdr:txBody>
    </xdr:sp>
    <xdr:clientData/>
  </xdr:twoCellAnchor>
  <xdr:twoCellAnchor>
    <xdr:from>
      <xdr:col>15</xdr:col>
      <xdr:colOff>493055</xdr:colOff>
      <xdr:row>3</xdr:row>
      <xdr:rowOff>92311</xdr:rowOff>
    </xdr:from>
    <xdr:to>
      <xdr:col>19</xdr:col>
      <xdr:colOff>380997</xdr:colOff>
      <xdr:row>7</xdr:row>
      <xdr:rowOff>4904</xdr:rowOff>
    </xdr:to>
    <xdr:grpSp>
      <xdr:nvGrpSpPr>
        <xdr:cNvPr id="444" name="Group 443">
          <a:extLst>
            <a:ext uri="{FF2B5EF4-FFF2-40B4-BE49-F238E27FC236}">
              <a16:creationId xmlns:a16="http://schemas.microsoft.com/office/drawing/2014/main" id="{4FB1D16A-13A8-4459-A77A-0D00D8739FEC}"/>
            </a:ext>
          </a:extLst>
        </xdr:cNvPr>
        <xdr:cNvGrpSpPr/>
      </xdr:nvGrpSpPr>
      <xdr:grpSpPr>
        <a:xfrm>
          <a:off x="9601336" y="663811"/>
          <a:ext cx="2316817" cy="674593"/>
          <a:chOff x="9536206" y="602878"/>
          <a:chExt cx="2308412" cy="674593"/>
        </a:xfrm>
      </xdr:grpSpPr>
      <xdr:sp macro="" textlink="">
        <xdr:nvSpPr>
          <xdr:cNvPr id="445" name="TextBox 444">
            <a:extLst>
              <a:ext uri="{FF2B5EF4-FFF2-40B4-BE49-F238E27FC236}">
                <a16:creationId xmlns:a16="http://schemas.microsoft.com/office/drawing/2014/main" id="{0855001D-6D77-4ADB-A5B6-811896E4A8FB}"/>
              </a:ext>
            </a:extLst>
          </xdr:cNvPr>
          <xdr:cNvSpPr txBox="1"/>
        </xdr:nvSpPr>
        <xdr:spPr>
          <a:xfrm>
            <a:off x="10331825" y="602878"/>
            <a:ext cx="1512793" cy="342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chemeClr val="accent2">
                    <a:lumMod val="75000"/>
                  </a:schemeClr>
                </a:solidFill>
                <a:latin typeface="Calibri"/>
                <a:ea typeface="+mn-ea"/>
                <a:cs typeface="Calibri"/>
              </a:rPr>
              <a:t>Contact</a:t>
            </a:r>
          </a:p>
        </xdr:txBody>
      </xdr:sp>
      <xdr:pic>
        <xdr:nvPicPr>
          <xdr:cNvPr id="446" name="Picture 445">
            <a:extLst>
              <a:ext uri="{FF2B5EF4-FFF2-40B4-BE49-F238E27FC236}">
                <a16:creationId xmlns:a16="http://schemas.microsoft.com/office/drawing/2014/main" id="{0D4688E0-4CBF-4704-AA0B-B705DCABD4B4}"/>
              </a:ext>
            </a:extLst>
          </xdr:cNvPr>
          <xdr:cNvPicPr>
            <a:picLocks noChangeAspect="1"/>
          </xdr:cNvPicPr>
        </xdr:nvPicPr>
        <xdr:blipFill>
          <a:blip xmlns:r="http://schemas.openxmlformats.org/officeDocument/2006/relationships" r:embed="rId4" cstate="print">
            <a:duotone>
              <a:schemeClr val="accent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9536206" y="661148"/>
            <a:ext cx="616323" cy="616323"/>
          </a:xfrm>
          <a:prstGeom prst="rect">
            <a:avLst/>
          </a:prstGeom>
        </xdr:spPr>
      </xdr:pic>
    </xdr:grpSp>
    <xdr:clientData/>
  </xdr:twoCellAnchor>
  <xdr:twoCellAnchor>
    <xdr:from>
      <xdr:col>9</xdr:col>
      <xdr:colOff>416876</xdr:colOff>
      <xdr:row>2</xdr:row>
      <xdr:rowOff>177337</xdr:rowOff>
    </xdr:from>
    <xdr:to>
      <xdr:col>14</xdr:col>
      <xdr:colOff>6564</xdr:colOff>
      <xdr:row>6</xdr:row>
      <xdr:rowOff>158285</xdr:rowOff>
    </xdr:to>
    <xdr:grpSp>
      <xdr:nvGrpSpPr>
        <xdr:cNvPr id="447" name="Group 446">
          <a:extLst>
            <a:ext uri="{FF2B5EF4-FFF2-40B4-BE49-F238E27FC236}">
              <a16:creationId xmlns:a16="http://schemas.microsoft.com/office/drawing/2014/main" id="{41E1440F-B17D-4F99-A6A7-051E4BEBB26C}"/>
            </a:ext>
          </a:extLst>
        </xdr:cNvPr>
        <xdr:cNvGrpSpPr/>
      </xdr:nvGrpSpPr>
      <xdr:grpSpPr>
        <a:xfrm>
          <a:off x="5881845" y="558337"/>
          <a:ext cx="2625782" cy="742948"/>
          <a:chOff x="5952586" y="556936"/>
          <a:chExt cx="2615276" cy="742948"/>
        </a:xfrm>
      </xdr:grpSpPr>
      <xdr:pic>
        <xdr:nvPicPr>
          <xdr:cNvPr id="448" name="Picture 447">
            <a:extLst>
              <a:ext uri="{FF2B5EF4-FFF2-40B4-BE49-F238E27FC236}">
                <a16:creationId xmlns:a16="http://schemas.microsoft.com/office/drawing/2014/main" id="{42C9B183-BF47-4A1F-9FB4-45DBECC27030}"/>
              </a:ext>
            </a:extLst>
          </xdr:cNvPr>
          <xdr:cNvPicPr>
            <a:picLocks noChangeAspect="1"/>
          </xdr:cNvPicPr>
        </xdr:nvPicPr>
        <xdr:blipFill>
          <a:blip xmlns:r="http://schemas.openxmlformats.org/officeDocument/2006/relationships" r:embed="rId6"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5952586" y="689948"/>
            <a:ext cx="558713" cy="609936"/>
          </a:xfrm>
          <a:prstGeom prst="rect">
            <a:avLst/>
          </a:prstGeom>
          <a:noFill/>
        </xdr:spPr>
      </xdr:pic>
      <xdr:sp macro="" textlink="">
        <xdr:nvSpPr>
          <xdr:cNvPr id="449" name="TextBox 448">
            <a:extLst>
              <a:ext uri="{FF2B5EF4-FFF2-40B4-BE49-F238E27FC236}">
                <a16:creationId xmlns:a16="http://schemas.microsoft.com/office/drawing/2014/main" id="{34FDCB51-96FB-4A33-A214-77842EF42A40}"/>
              </a:ext>
            </a:extLst>
          </xdr:cNvPr>
          <xdr:cNvSpPr txBox="1"/>
        </xdr:nvSpPr>
        <xdr:spPr>
          <a:xfrm>
            <a:off x="6756569" y="556936"/>
            <a:ext cx="1811293" cy="342900"/>
          </a:xfrm>
          <a:prstGeom prst="roundRect">
            <a:avLst>
              <a:gd name="adj" fmla="val 50000"/>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4">
                    <a:lumMod val="75000"/>
                  </a:schemeClr>
                </a:solidFill>
              </a:rPr>
              <a:t>Parent/Guardian</a:t>
            </a:r>
          </a:p>
        </xdr:txBody>
      </xdr:sp>
    </xdr:grpSp>
    <xdr:clientData/>
  </xdr:twoCellAnchor>
  <xdr:twoCellAnchor>
    <xdr:from>
      <xdr:col>21</xdr:col>
      <xdr:colOff>192377</xdr:colOff>
      <xdr:row>3</xdr:row>
      <xdr:rowOff>141201</xdr:rowOff>
    </xdr:from>
    <xdr:to>
      <xdr:col>25</xdr:col>
      <xdr:colOff>78437</xdr:colOff>
      <xdr:row>10</xdr:row>
      <xdr:rowOff>14012</xdr:rowOff>
    </xdr:to>
    <xdr:grpSp>
      <xdr:nvGrpSpPr>
        <xdr:cNvPr id="450" name="Group 449">
          <a:extLst>
            <a:ext uri="{FF2B5EF4-FFF2-40B4-BE49-F238E27FC236}">
              <a16:creationId xmlns:a16="http://schemas.microsoft.com/office/drawing/2014/main" id="{EF623521-8B9F-451C-8630-795BF4F80B67}"/>
            </a:ext>
          </a:extLst>
        </xdr:cNvPr>
        <xdr:cNvGrpSpPr/>
      </xdr:nvGrpSpPr>
      <xdr:grpSpPr>
        <a:xfrm>
          <a:off x="12943971" y="712701"/>
          <a:ext cx="2314935" cy="1206311"/>
          <a:chOff x="12978294" y="721101"/>
          <a:chExt cx="2306530" cy="1206311"/>
        </a:xfrm>
      </xdr:grpSpPr>
      <xdr:pic>
        <xdr:nvPicPr>
          <xdr:cNvPr id="451" name="Picture 450">
            <a:extLst>
              <a:ext uri="{FF2B5EF4-FFF2-40B4-BE49-F238E27FC236}">
                <a16:creationId xmlns:a16="http://schemas.microsoft.com/office/drawing/2014/main" id="{1321CC9E-7EA3-46F6-8436-C78C6D4049FB}"/>
              </a:ext>
            </a:extLst>
          </xdr:cNvPr>
          <xdr:cNvPicPr preferRelativeResize="0">
            <a:picLocks noChangeAspect="1"/>
          </xdr:cNvPicPr>
        </xdr:nvPicPr>
        <xdr:blipFill>
          <a:blip xmlns:r="http://schemas.openxmlformats.org/officeDocument/2006/relationships" r:embed="rId7"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12978294" y="744971"/>
            <a:ext cx="704088" cy="640080"/>
          </a:xfrm>
          <a:prstGeom prst="rect">
            <a:avLst/>
          </a:prstGeom>
          <a:noFill/>
        </xdr:spPr>
      </xdr:pic>
      <xdr:sp macro="" textlink="">
        <xdr:nvSpPr>
          <xdr:cNvPr id="452" name="TextBox 451">
            <a:extLst>
              <a:ext uri="{FF2B5EF4-FFF2-40B4-BE49-F238E27FC236}">
                <a16:creationId xmlns:a16="http://schemas.microsoft.com/office/drawing/2014/main" id="{832324E1-929F-4D57-9437-E60DC94DF46D}"/>
              </a:ext>
            </a:extLst>
          </xdr:cNvPr>
          <xdr:cNvSpPr txBox="1"/>
        </xdr:nvSpPr>
        <xdr:spPr>
          <a:xfrm>
            <a:off x="13876939" y="721101"/>
            <a:ext cx="12061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accent2">
                    <a:lumMod val="50000"/>
                  </a:schemeClr>
                </a:solidFill>
                <a:latin typeface="+mn-lt"/>
                <a:ea typeface="+mn-ea"/>
                <a:cs typeface="+mn-cs"/>
              </a:rPr>
              <a:t>Status</a:t>
            </a:r>
          </a:p>
        </xdr:txBody>
      </xdr:sp>
      <xdr:sp macro="" textlink="'Student Info'!$M$4:$M$7">
        <xdr:nvSpPr>
          <xdr:cNvPr id="453" name="TextBox 452">
            <a:extLst>
              <a:ext uri="{FF2B5EF4-FFF2-40B4-BE49-F238E27FC236}">
                <a16:creationId xmlns:a16="http://schemas.microsoft.com/office/drawing/2014/main" id="{96293922-A527-4FB1-AA24-75197D46B216}"/>
              </a:ext>
            </a:extLst>
          </xdr:cNvPr>
          <xdr:cNvSpPr txBox="1"/>
        </xdr:nvSpPr>
        <xdr:spPr>
          <a:xfrm>
            <a:off x="13155706" y="1367118"/>
            <a:ext cx="2129118"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611E33A-B3AA-4911-BB69-9434DE9D3B31}" type="TxLink">
              <a:rPr lang="en-US" sz="1800" b="1" i="0" u="none" strike="noStrike">
                <a:solidFill>
                  <a:srgbClr val="000000"/>
                </a:solidFill>
                <a:latin typeface="Calibri"/>
                <a:ea typeface="+mn-ea"/>
                <a:cs typeface="Calibri"/>
              </a:rPr>
              <a:pPr marL="0" indent="0" algn="ctr"/>
              <a:t>Graduated</a:t>
            </a:fld>
            <a:endParaRPr lang="x-none" sz="2800" b="1">
              <a:solidFill>
                <a:schemeClr val="accent2">
                  <a:lumMod val="50000"/>
                </a:schemeClr>
              </a:solidFill>
              <a:latin typeface="+mn-lt"/>
              <a:ea typeface="+mn-ea"/>
              <a:cs typeface="+mn-cs"/>
            </a:endParaRPr>
          </a:p>
        </xdr:txBody>
      </xdr:sp>
    </xdr:grpSp>
    <xdr:clientData/>
  </xdr:twoCellAnchor>
  <xdr:twoCellAnchor>
    <xdr:from>
      <xdr:col>21</xdr:col>
      <xdr:colOff>52324</xdr:colOff>
      <xdr:row>1</xdr:row>
      <xdr:rowOff>11207</xdr:rowOff>
    </xdr:from>
    <xdr:to>
      <xdr:col>24</xdr:col>
      <xdr:colOff>313760</xdr:colOff>
      <xdr:row>2</xdr:row>
      <xdr:rowOff>135032</xdr:rowOff>
    </xdr:to>
    <xdr:sp macro="" textlink="">
      <xdr:nvSpPr>
        <xdr:cNvPr id="476" name="TextBox 475">
          <a:extLst>
            <a:ext uri="{FF2B5EF4-FFF2-40B4-BE49-F238E27FC236}">
              <a16:creationId xmlns:a16="http://schemas.microsoft.com/office/drawing/2014/main" id="{ABDEE068-698E-47A9-9FAE-CDC7619EDD57}"/>
            </a:ext>
          </a:extLst>
        </xdr:cNvPr>
        <xdr:cNvSpPr txBox="1"/>
      </xdr:nvSpPr>
      <xdr:spPr>
        <a:xfrm>
          <a:off x="12803918" y="201707"/>
          <a:ext cx="2083092"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5">
                  <a:lumMod val="75000"/>
                </a:schemeClr>
              </a:solidFill>
              <a:latin typeface="Arial Narrow" panose="020B0606020202030204" pitchFamily="34" charset="0"/>
            </a:rPr>
            <a:t>2019</a:t>
          </a:r>
          <a:r>
            <a:rPr lang="en-US" sz="1600" b="1" baseline="0">
              <a:solidFill>
                <a:schemeClr val="accent5">
                  <a:lumMod val="75000"/>
                </a:schemeClr>
              </a:solidFill>
              <a:latin typeface="Arial Narrow" panose="020B0606020202030204" pitchFamily="34" charset="0"/>
            </a:rPr>
            <a:t> - Present</a:t>
          </a:r>
          <a:endParaRPr lang="en-US" sz="1600" b="1">
            <a:solidFill>
              <a:schemeClr val="accent5">
                <a:lumMod val="75000"/>
              </a:schemeClr>
            </a:solidFill>
            <a:latin typeface="Arial Narrow" panose="020B0606020202030204" pitchFamily="34" charset="0"/>
          </a:endParaRPr>
        </a:p>
      </xdr:txBody>
    </xdr:sp>
    <xdr:clientData/>
  </xdr:twoCellAnchor>
  <xdr:twoCellAnchor editAs="oneCell">
    <xdr:from>
      <xdr:col>23</xdr:col>
      <xdr:colOff>112056</xdr:colOff>
      <xdr:row>1</xdr:row>
      <xdr:rowOff>72200</xdr:rowOff>
    </xdr:from>
    <xdr:to>
      <xdr:col>23</xdr:col>
      <xdr:colOff>459437</xdr:colOff>
      <xdr:row>2</xdr:row>
      <xdr:rowOff>145150</xdr:rowOff>
    </xdr:to>
    <xdr:pic>
      <xdr:nvPicPr>
        <xdr:cNvPr id="477" name="Picture 476">
          <a:extLst>
            <a:ext uri="{FF2B5EF4-FFF2-40B4-BE49-F238E27FC236}">
              <a16:creationId xmlns:a16="http://schemas.microsoft.com/office/drawing/2014/main" id="{51E6442B-0230-4698-A7F0-214D19505E8C}"/>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rcRect l="3824" t="1553" r="8529" b="10697"/>
        <a:stretch/>
      </xdr:blipFill>
      <xdr:spPr>
        <a:xfrm>
          <a:off x="14078087" y="262700"/>
          <a:ext cx="347381" cy="263450"/>
        </a:xfrm>
        <a:prstGeom prst="rect">
          <a:avLst/>
        </a:prstGeom>
      </xdr:spPr>
    </xdr:pic>
    <xdr:clientData/>
  </xdr:twoCellAnchor>
  <xdr:twoCellAnchor editAs="oneCell">
    <xdr:from>
      <xdr:col>4</xdr:col>
      <xdr:colOff>87347</xdr:colOff>
      <xdr:row>0</xdr:row>
      <xdr:rowOff>107579</xdr:rowOff>
    </xdr:from>
    <xdr:to>
      <xdr:col>4</xdr:col>
      <xdr:colOff>459664</xdr:colOff>
      <xdr:row>2</xdr:row>
      <xdr:rowOff>100853</xdr:rowOff>
    </xdr:to>
    <xdr:pic>
      <xdr:nvPicPr>
        <xdr:cNvPr id="478" name="Picture 477">
          <a:extLst>
            <a:ext uri="{FF2B5EF4-FFF2-40B4-BE49-F238E27FC236}">
              <a16:creationId xmlns:a16="http://schemas.microsoft.com/office/drawing/2014/main" id="{9F246E80-D1B1-4441-AEF9-02F758AE6C5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16222" y="107579"/>
          <a:ext cx="372317" cy="374274"/>
        </a:xfrm>
        <a:prstGeom prst="roundRect">
          <a:avLst>
            <a:gd name="adj" fmla="val 16667"/>
          </a:avLst>
        </a:prstGeom>
        <a:ln>
          <a:noFill/>
        </a:ln>
        <a:effectLst>
          <a:outerShdw blurRad="152400" dist="12000" dir="900000" sy="98000" kx="110000" ky="200000" algn="tl" rotWithShape="0">
            <a:srgbClr val="000000">
              <a:alpha val="30000"/>
            </a:srgbClr>
          </a:outerShdw>
        </a:effectLst>
        <a:scene3d>
          <a:camera prst="perspectiveRelaxed">
            <a:rot lat="19800000" lon="1200000" rev="20820000"/>
          </a:camera>
          <a:lightRig rig="threePt" dir="t"/>
        </a:scene3d>
        <a:sp3d contourW="6350" prstMaterial="matte">
          <a:bevelT w="101600" h="101600"/>
          <a:contourClr>
            <a:srgbClr val="969696"/>
          </a:contourClr>
        </a:sp3d>
      </xdr:spPr>
    </xdr:pic>
    <xdr:clientData/>
  </xdr:twoCellAnchor>
  <xdr:twoCellAnchor>
    <xdr:from>
      <xdr:col>10</xdr:col>
      <xdr:colOff>421337</xdr:colOff>
      <xdr:row>4</xdr:row>
      <xdr:rowOff>129987</xdr:rowOff>
    </xdr:from>
    <xdr:to>
      <xdr:col>10</xdr:col>
      <xdr:colOff>421337</xdr:colOff>
      <xdr:row>7</xdr:row>
      <xdr:rowOff>51547</xdr:rowOff>
    </xdr:to>
    <xdr:cxnSp macro="">
      <xdr:nvCxnSpPr>
        <xdr:cNvPr id="485" name="Straight Connector 484">
          <a:extLst>
            <a:ext uri="{FF2B5EF4-FFF2-40B4-BE49-F238E27FC236}">
              <a16:creationId xmlns:a16="http://schemas.microsoft.com/office/drawing/2014/main" id="{0B5EEA74-CF5D-4625-8A0C-84A75BAEB652}"/>
            </a:ext>
          </a:extLst>
        </xdr:cNvPr>
        <xdr:cNvCxnSpPr/>
      </xdr:nvCxnSpPr>
      <xdr:spPr>
        <a:xfrm>
          <a:off x="6493525" y="891987"/>
          <a:ext cx="0" cy="49306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304795</xdr:colOff>
      <xdr:row>4</xdr:row>
      <xdr:rowOff>103093</xdr:rowOff>
    </xdr:from>
    <xdr:to>
      <xdr:col>15</xdr:col>
      <xdr:colOff>304795</xdr:colOff>
      <xdr:row>7</xdr:row>
      <xdr:rowOff>24653</xdr:rowOff>
    </xdr:to>
    <xdr:cxnSp macro="">
      <xdr:nvCxnSpPr>
        <xdr:cNvPr id="489" name="Straight Connector 488">
          <a:extLst>
            <a:ext uri="{FF2B5EF4-FFF2-40B4-BE49-F238E27FC236}">
              <a16:creationId xmlns:a16="http://schemas.microsoft.com/office/drawing/2014/main" id="{279C2C26-8DFD-40F9-AB73-04C066E6EEA8}"/>
            </a:ext>
          </a:extLst>
        </xdr:cNvPr>
        <xdr:cNvCxnSpPr/>
      </xdr:nvCxnSpPr>
      <xdr:spPr>
        <a:xfrm>
          <a:off x="9413076" y="865093"/>
          <a:ext cx="0" cy="49306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188254</xdr:colOff>
      <xdr:row>4</xdr:row>
      <xdr:rowOff>76199</xdr:rowOff>
    </xdr:from>
    <xdr:to>
      <xdr:col>20</xdr:col>
      <xdr:colOff>188254</xdr:colOff>
      <xdr:row>6</xdr:row>
      <xdr:rowOff>188259</xdr:rowOff>
    </xdr:to>
    <xdr:cxnSp macro="">
      <xdr:nvCxnSpPr>
        <xdr:cNvPr id="490" name="Straight Connector 489">
          <a:extLst>
            <a:ext uri="{FF2B5EF4-FFF2-40B4-BE49-F238E27FC236}">
              <a16:creationId xmlns:a16="http://schemas.microsoft.com/office/drawing/2014/main" id="{3140E1BF-83D5-4A9F-B18A-42412518E4DE}"/>
            </a:ext>
          </a:extLst>
        </xdr:cNvPr>
        <xdr:cNvCxnSpPr/>
      </xdr:nvCxnSpPr>
      <xdr:spPr>
        <a:xfrm>
          <a:off x="12332629" y="838199"/>
          <a:ext cx="0" cy="49306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467675</xdr:colOff>
      <xdr:row>10</xdr:row>
      <xdr:rowOff>147956</xdr:rowOff>
    </xdr:from>
    <xdr:to>
      <xdr:col>3</xdr:col>
      <xdr:colOff>266697</xdr:colOff>
      <xdr:row>13</xdr:row>
      <xdr:rowOff>125096</xdr:rowOff>
    </xdr:to>
    <xdr:grpSp>
      <xdr:nvGrpSpPr>
        <xdr:cNvPr id="497" name="Group 496">
          <a:hlinkClick xmlns:r="http://schemas.openxmlformats.org/officeDocument/2006/relationships" r:id="rId11"/>
          <a:extLst>
            <a:ext uri="{FF2B5EF4-FFF2-40B4-BE49-F238E27FC236}">
              <a16:creationId xmlns:a16="http://schemas.microsoft.com/office/drawing/2014/main" id="{43EB5D1F-696A-4DD8-9943-6175CC37BACA}"/>
            </a:ext>
          </a:extLst>
        </xdr:cNvPr>
        <xdr:cNvGrpSpPr/>
      </xdr:nvGrpSpPr>
      <xdr:grpSpPr>
        <a:xfrm>
          <a:off x="467675" y="2052956"/>
          <a:ext cx="1620678" cy="548640"/>
          <a:chOff x="467679" y="2052956"/>
          <a:chExt cx="1620678" cy="548640"/>
        </a:xfrm>
        <a:solidFill>
          <a:srgbClr val="FFC000"/>
        </a:solidFill>
      </xdr:grpSpPr>
      <xdr:sp macro="" textlink="">
        <xdr:nvSpPr>
          <xdr:cNvPr id="498" name="Round Same Side Corner Rectangle 8">
            <a:hlinkClick xmlns:r="http://schemas.openxmlformats.org/officeDocument/2006/relationships" r:id="rId12"/>
            <a:extLst>
              <a:ext uri="{FF2B5EF4-FFF2-40B4-BE49-F238E27FC236}">
                <a16:creationId xmlns:a16="http://schemas.microsoft.com/office/drawing/2014/main" id="{ECEF3A4F-EA72-44DF-9B06-1C38E7FD32B9}"/>
              </a:ext>
            </a:extLst>
          </xdr:cNvPr>
          <xdr:cNvSpPr/>
        </xdr:nvSpPr>
        <xdr:spPr>
          <a:xfrm rot="16200000">
            <a:off x="983459" y="1537176"/>
            <a:ext cx="548640" cy="1580199"/>
          </a:xfrm>
          <a:prstGeom prst="round2SameRect">
            <a:avLst>
              <a:gd name="adj1" fmla="val 50000"/>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US" sz="1100" kern="1200">
              <a:solidFill>
                <a:schemeClr val="lt1"/>
              </a:solidFill>
              <a:latin typeface="+mn-lt"/>
              <a:ea typeface="+mn-ea"/>
              <a:cs typeface="+mn-cs"/>
            </a:endParaRPr>
          </a:p>
        </xdr:txBody>
      </xdr:sp>
      <xdr:sp macro="" textlink="">
        <xdr:nvSpPr>
          <xdr:cNvPr id="499" name="TextBox 498">
            <a:extLst>
              <a:ext uri="{FF2B5EF4-FFF2-40B4-BE49-F238E27FC236}">
                <a16:creationId xmlns:a16="http://schemas.microsoft.com/office/drawing/2014/main" id="{EB676C98-AA22-48AD-A646-8AF997819645}"/>
              </a:ext>
            </a:extLst>
          </xdr:cNvPr>
          <xdr:cNvSpPr txBox="1"/>
        </xdr:nvSpPr>
        <xdr:spPr>
          <a:xfrm>
            <a:off x="1102520" y="2162737"/>
            <a:ext cx="985837" cy="34290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indent="0" algn="l" defTabSz="914400" rtl="0" eaLnBrk="1" latinLnBrk="0" hangingPunct="1"/>
            <a:r>
              <a:rPr lang="en-US" sz="1100" b="1" kern="1200">
                <a:solidFill>
                  <a:srgbClr val="002060"/>
                </a:solidFill>
                <a:latin typeface="+mn-lt"/>
                <a:ea typeface="+mn-ea"/>
                <a:cs typeface="+mn-cs"/>
              </a:rPr>
              <a:t>Students Info</a:t>
            </a:r>
          </a:p>
        </xdr:txBody>
      </xdr:sp>
    </xdr:grpSp>
    <xdr:clientData/>
  </xdr:twoCellAnchor>
  <xdr:twoCellAnchor>
    <xdr:from>
      <xdr:col>0</xdr:col>
      <xdr:colOff>429575</xdr:colOff>
      <xdr:row>14</xdr:row>
      <xdr:rowOff>109856</xdr:rowOff>
    </xdr:from>
    <xdr:to>
      <xdr:col>3</xdr:col>
      <xdr:colOff>266697</xdr:colOff>
      <xdr:row>17</xdr:row>
      <xdr:rowOff>86996</xdr:rowOff>
    </xdr:to>
    <xdr:grpSp>
      <xdr:nvGrpSpPr>
        <xdr:cNvPr id="2" name="Group 1">
          <a:extLst>
            <a:ext uri="{FF2B5EF4-FFF2-40B4-BE49-F238E27FC236}">
              <a16:creationId xmlns:a16="http://schemas.microsoft.com/office/drawing/2014/main" id="{279B6E3F-9C01-424C-BC01-D0F17E50DA44}"/>
            </a:ext>
          </a:extLst>
        </xdr:cNvPr>
        <xdr:cNvGrpSpPr/>
      </xdr:nvGrpSpPr>
      <xdr:grpSpPr>
        <a:xfrm>
          <a:off x="429575" y="2776856"/>
          <a:ext cx="1658778" cy="548640"/>
          <a:chOff x="429575" y="2776856"/>
          <a:chExt cx="1658778" cy="548640"/>
        </a:xfrm>
      </xdr:grpSpPr>
      <xdr:sp macro="" textlink="">
        <xdr:nvSpPr>
          <xdr:cNvPr id="500" name="Round Same Side Corner Rectangle 8">
            <a:hlinkClick xmlns:r="http://schemas.openxmlformats.org/officeDocument/2006/relationships" r:id="rId13"/>
            <a:extLst>
              <a:ext uri="{FF2B5EF4-FFF2-40B4-BE49-F238E27FC236}">
                <a16:creationId xmlns:a16="http://schemas.microsoft.com/office/drawing/2014/main" id="{E94AE466-6640-4BFF-AAD7-2169341FECB2}"/>
              </a:ext>
            </a:extLst>
          </xdr:cNvPr>
          <xdr:cNvSpPr/>
        </xdr:nvSpPr>
        <xdr:spPr>
          <a:xfrm rot="16200000">
            <a:off x="952498" y="2253933"/>
            <a:ext cx="548640" cy="1594486"/>
          </a:xfrm>
          <a:prstGeom prst="round2SameRect">
            <a:avLst>
              <a:gd name="adj1" fmla="val 50000"/>
              <a:gd name="adj2" fmla="val 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US" sz="1100">
              <a:solidFill>
                <a:schemeClr val="lt1"/>
              </a:solidFill>
              <a:latin typeface="+mn-lt"/>
              <a:ea typeface="+mn-ea"/>
              <a:cs typeface="+mn-cs"/>
            </a:endParaRPr>
          </a:p>
        </xdr:txBody>
      </xdr:sp>
      <xdr:sp macro="" textlink="">
        <xdr:nvSpPr>
          <xdr:cNvPr id="501" name="TextBox 500">
            <a:hlinkClick xmlns:r="http://schemas.openxmlformats.org/officeDocument/2006/relationships" r:id="rId13"/>
            <a:extLst>
              <a:ext uri="{FF2B5EF4-FFF2-40B4-BE49-F238E27FC236}">
                <a16:creationId xmlns:a16="http://schemas.microsoft.com/office/drawing/2014/main" id="{125D0568-4B41-4A32-A412-6CC31AAB1793}"/>
              </a:ext>
            </a:extLst>
          </xdr:cNvPr>
          <xdr:cNvSpPr txBox="1"/>
        </xdr:nvSpPr>
        <xdr:spPr>
          <a:xfrm>
            <a:off x="1102516" y="2836630"/>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1">
                <a:solidFill>
                  <a:schemeClr val="bg1">
                    <a:lumMod val="95000"/>
                  </a:schemeClr>
                </a:solidFill>
                <a:latin typeface="+mn-lt"/>
                <a:ea typeface="+mn-ea"/>
                <a:cs typeface="+mn-cs"/>
              </a:rPr>
              <a:t>Course Info</a:t>
            </a:r>
          </a:p>
        </xdr:txBody>
      </xdr:sp>
    </xdr:grpSp>
    <xdr:clientData/>
  </xdr:twoCellAnchor>
  <xdr:twoCellAnchor>
    <xdr:from>
      <xdr:col>0</xdr:col>
      <xdr:colOff>440529</xdr:colOff>
      <xdr:row>17</xdr:row>
      <xdr:rowOff>178914</xdr:rowOff>
    </xdr:from>
    <xdr:to>
      <xdr:col>3</xdr:col>
      <xdr:colOff>214312</xdr:colOff>
      <xdr:row>20</xdr:row>
      <xdr:rowOff>156054</xdr:rowOff>
    </xdr:to>
    <xdr:sp macro="" textlink="">
      <xdr:nvSpPr>
        <xdr:cNvPr id="502" name="Round Same Side Corner Rectangle 8">
          <a:extLst>
            <a:ext uri="{FF2B5EF4-FFF2-40B4-BE49-F238E27FC236}">
              <a16:creationId xmlns:a16="http://schemas.microsoft.com/office/drawing/2014/main" id="{6812084E-39E6-4472-A749-AF99ACC9C782}"/>
            </a:ext>
          </a:extLst>
        </xdr:cNvPr>
        <xdr:cNvSpPr/>
      </xdr:nvSpPr>
      <xdr:spPr>
        <a:xfrm rot="16200000">
          <a:off x="963929" y="2894014"/>
          <a:ext cx="548640" cy="1595439"/>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495297</xdr:colOff>
      <xdr:row>18</xdr:row>
      <xdr:rowOff>10087</xdr:rowOff>
    </xdr:from>
    <xdr:to>
      <xdr:col>3</xdr:col>
      <xdr:colOff>266697</xdr:colOff>
      <xdr:row>19</xdr:row>
      <xdr:rowOff>162488</xdr:rowOff>
    </xdr:to>
    <xdr:sp macro="" textlink="">
      <xdr:nvSpPr>
        <xdr:cNvPr id="503" name="TextBox 502">
          <a:extLst>
            <a:ext uri="{FF2B5EF4-FFF2-40B4-BE49-F238E27FC236}">
              <a16:creationId xmlns:a16="http://schemas.microsoft.com/office/drawing/2014/main" id="{33A8D730-C61F-4ACC-9AFF-8A0E3AF4CC05}"/>
            </a:ext>
          </a:extLst>
        </xdr:cNvPr>
        <xdr:cNvSpPr txBox="1"/>
      </xdr:nvSpPr>
      <xdr:spPr>
        <a:xfrm>
          <a:off x="1102516" y="3439087"/>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chemeClr val="bg1"/>
              </a:solidFill>
              <a:latin typeface="+mn-lt"/>
              <a:ea typeface="+mn-ea"/>
              <a:cs typeface="+mn-cs"/>
            </a:rPr>
            <a:t>Parents</a:t>
          </a:r>
        </a:p>
      </xdr:txBody>
    </xdr:sp>
    <xdr:clientData/>
  </xdr:twoCellAnchor>
  <xdr:twoCellAnchor>
    <xdr:from>
      <xdr:col>0</xdr:col>
      <xdr:colOff>450053</xdr:colOff>
      <xdr:row>21</xdr:row>
      <xdr:rowOff>81285</xdr:rowOff>
    </xdr:from>
    <xdr:to>
      <xdr:col>3</xdr:col>
      <xdr:colOff>214312</xdr:colOff>
      <xdr:row>24</xdr:row>
      <xdr:rowOff>58425</xdr:rowOff>
    </xdr:to>
    <xdr:sp macro="" textlink="">
      <xdr:nvSpPr>
        <xdr:cNvPr id="504" name="Round Same Side Corner Rectangle 8">
          <a:extLst>
            <a:ext uri="{FF2B5EF4-FFF2-40B4-BE49-F238E27FC236}">
              <a16:creationId xmlns:a16="http://schemas.microsoft.com/office/drawing/2014/main" id="{48652088-48C1-4B43-A3FD-116B4C68B2F8}"/>
            </a:ext>
          </a:extLst>
        </xdr:cNvPr>
        <xdr:cNvSpPr/>
      </xdr:nvSpPr>
      <xdr:spPr>
        <a:xfrm rot="16200000">
          <a:off x="968691" y="3563147"/>
          <a:ext cx="548640" cy="1585915"/>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495297</xdr:colOff>
      <xdr:row>21</xdr:row>
      <xdr:rowOff>76762</xdr:rowOff>
    </xdr:from>
    <xdr:to>
      <xdr:col>3</xdr:col>
      <xdr:colOff>266697</xdr:colOff>
      <xdr:row>23</xdr:row>
      <xdr:rowOff>38663</xdr:rowOff>
    </xdr:to>
    <xdr:sp macro="" textlink="">
      <xdr:nvSpPr>
        <xdr:cNvPr id="505" name="TextBox 504">
          <a:extLst>
            <a:ext uri="{FF2B5EF4-FFF2-40B4-BE49-F238E27FC236}">
              <a16:creationId xmlns:a16="http://schemas.microsoft.com/office/drawing/2014/main" id="{07C54205-6759-45D4-929D-AF85063D69A3}"/>
            </a:ext>
          </a:extLst>
        </xdr:cNvPr>
        <xdr:cNvSpPr txBox="1"/>
      </xdr:nvSpPr>
      <xdr:spPr>
        <a:xfrm>
          <a:off x="1102516" y="4077262"/>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rgbClr val="7030A0"/>
              </a:solidFill>
              <a:latin typeface="+mn-lt"/>
              <a:ea typeface="+mn-ea"/>
              <a:cs typeface="+mn-cs"/>
            </a:rPr>
            <a:t>Events</a:t>
          </a:r>
        </a:p>
      </xdr:txBody>
    </xdr:sp>
    <xdr:clientData/>
  </xdr:twoCellAnchor>
  <xdr:twoCellAnchor>
    <xdr:from>
      <xdr:col>0</xdr:col>
      <xdr:colOff>440529</xdr:colOff>
      <xdr:row>25</xdr:row>
      <xdr:rowOff>43185</xdr:rowOff>
    </xdr:from>
    <xdr:to>
      <xdr:col>3</xdr:col>
      <xdr:colOff>202405</xdr:colOff>
      <xdr:row>28</xdr:row>
      <xdr:rowOff>20325</xdr:rowOff>
    </xdr:to>
    <xdr:sp macro="" textlink="">
      <xdr:nvSpPr>
        <xdr:cNvPr id="506" name="Round Same Side Corner Rectangle 8">
          <a:extLst>
            <a:ext uri="{FF2B5EF4-FFF2-40B4-BE49-F238E27FC236}">
              <a16:creationId xmlns:a16="http://schemas.microsoft.com/office/drawing/2014/main" id="{05A3B3EB-C876-4E8E-80DA-ACBE5F7F701B}"/>
            </a:ext>
          </a:extLst>
        </xdr:cNvPr>
        <xdr:cNvSpPr/>
      </xdr:nvSpPr>
      <xdr:spPr>
        <a:xfrm rot="16200000">
          <a:off x="957975" y="4288239"/>
          <a:ext cx="548640" cy="1583532"/>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436717</xdr:colOff>
      <xdr:row>25</xdr:row>
      <xdr:rowOff>160106</xdr:rowOff>
    </xdr:from>
    <xdr:to>
      <xdr:col>3</xdr:col>
      <xdr:colOff>208117</xdr:colOff>
      <xdr:row>27</xdr:row>
      <xdr:rowOff>122007</xdr:rowOff>
    </xdr:to>
    <xdr:sp macro="" textlink="">
      <xdr:nvSpPr>
        <xdr:cNvPr id="507" name="TextBox 506">
          <a:extLst>
            <a:ext uri="{FF2B5EF4-FFF2-40B4-BE49-F238E27FC236}">
              <a16:creationId xmlns:a16="http://schemas.microsoft.com/office/drawing/2014/main" id="{6FA0117E-A342-4245-BF93-CA61F9576037}"/>
            </a:ext>
          </a:extLst>
        </xdr:cNvPr>
        <xdr:cNvSpPr txBox="1"/>
      </xdr:nvSpPr>
      <xdr:spPr>
        <a:xfrm>
          <a:off x="1043936" y="4922606"/>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chemeClr val="bg1"/>
              </a:solidFill>
              <a:latin typeface="+mn-lt"/>
              <a:ea typeface="+mn-ea"/>
              <a:cs typeface="+mn-cs"/>
            </a:rPr>
            <a:t>Exams</a:t>
          </a:r>
        </a:p>
      </xdr:txBody>
    </xdr:sp>
    <xdr:clientData/>
  </xdr:twoCellAnchor>
  <xdr:twoCellAnchor>
    <xdr:from>
      <xdr:col>0</xdr:col>
      <xdr:colOff>497679</xdr:colOff>
      <xdr:row>29</xdr:row>
      <xdr:rowOff>52711</xdr:rowOff>
    </xdr:from>
    <xdr:to>
      <xdr:col>3</xdr:col>
      <xdr:colOff>226218</xdr:colOff>
      <xdr:row>32</xdr:row>
      <xdr:rowOff>29851</xdr:rowOff>
    </xdr:to>
    <xdr:sp macro="" textlink="">
      <xdr:nvSpPr>
        <xdr:cNvPr id="508" name="Round Same Side Corner Rectangle 8">
          <a:extLst>
            <a:ext uri="{FF2B5EF4-FFF2-40B4-BE49-F238E27FC236}">
              <a16:creationId xmlns:a16="http://schemas.microsoft.com/office/drawing/2014/main" id="{EFA6D8CD-302C-48E4-B852-BCAE4EF9F162}"/>
            </a:ext>
          </a:extLst>
        </xdr:cNvPr>
        <xdr:cNvSpPr/>
      </xdr:nvSpPr>
      <xdr:spPr>
        <a:xfrm rot="16200000">
          <a:off x="998457" y="5076433"/>
          <a:ext cx="548640" cy="1550195"/>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461480</xdr:colOff>
      <xdr:row>29</xdr:row>
      <xdr:rowOff>148199</xdr:rowOff>
    </xdr:from>
    <xdr:to>
      <xdr:col>3</xdr:col>
      <xdr:colOff>232880</xdr:colOff>
      <xdr:row>31</xdr:row>
      <xdr:rowOff>110100</xdr:rowOff>
    </xdr:to>
    <xdr:sp macro="" textlink="">
      <xdr:nvSpPr>
        <xdr:cNvPr id="509" name="TextBox 508">
          <a:extLst>
            <a:ext uri="{FF2B5EF4-FFF2-40B4-BE49-F238E27FC236}">
              <a16:creationId xmlns:a16="http://schemas.microsoft.com/office/drawing/2014/main" id="{949EADF8-34D3-469C-8674-C512D3CF863B}"/>
            </a:ext>
          </a:extLst>
        </xdr:cNvPr>
        <xdr:cNvSpPr txBox="1"/>
      </xdr:nvSpPr>
      <xdr:spPr>
        <a:xfrm>
          <a:off x="1068699" y="5672699"/>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chemeClr val="bg1"/>
              </a:solidFill>
              <a:latin typeface="+mn-lt"/>
              <a:ea typeface="+mn-ea"/>
              <a:cs typeface="+mn-cs"/>
            </a:rPr>
            <a:t>Assistant</a:t>
          </a:r>
        </a:p>
      </xdr:txBody>
    </xdr:sp>
    <xdr:clientData/>
  </xdr:twoCellAnchor>
  <xdr:twoCellAnchor>
    <xdr:from>
      <xdr:col>3</xdr:col>
      <xdr:colOff>511969</xdr:colOff>
      <xdr:row>12</xdr:row>
      <xdr:rowOff>23816</xdr:rowOff>
    </xdr:from>
    <xdr:to>
      <xdr:col>8</xdr:col>
      <xdr:colOff>47625</xdr:colOff>
      <xdr:row>14</xdr:row>
      <xdr:rowOff>71441</xdr:rowOff>
    </xdr:to>
    <xdr:sp macro="" textlink="">
      <xdr:nvSpPr>
        <xdr:cNvPr id="3" name="TextBox 2">
          <a:extLst>
            <a:ext uri="{FF2B5EF4-FFF2-40B4-BE49-F238E27FC236}">
              <a16:creationId xmlns:a16="http://schemas.microsoft.com/office/drawing/2014/main" id="{E1AA0C32-FE04-4316-8EEB-A51D9543AE8B}"/>
            </a:ext>
          </a:extLst>
        </xdr:cNvPr>
        <xdr:cNvSpPr txBox="1"/>
      </xdr:nvSpPr>
      <xdr:spPr>
        <a:xfrm>
          <a:off x="2333625" y="2309816"/>
          <a:ext cx="25717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rgbClr val="29123A"/>
              </a:solidFill>
              <a:latin typeface="Calibri"/>
              <a:ea typeface="+mn-ea"/>
              <a:cs typeface="Calibri"/>
            </a:rPr>
            <a:t>JSS CLASS ATTRITION</a:t>
          </a:r>
          <a:endParaRPr lang="en-NG" sz="1800" b="1" i="0" u="none" strike="noStrike">
            <a:solidFill>
              <a:srgbClr val="29123A"/>
            </a:solidFill>
            <a:latin typeface="Calibri"/>
            <a:ea typeface="+mn-ea"/>
            <a:cs typeface="Calibri"/>
          </a:endParaRPr>
        </a:p>
      </xdr:txBody>
    </xdr:sp>
    <xdr:clientData/>
  </xdr:twoCellAnchor>
  <xdr:twoCellAnchor>
    <xdr:from>
      <xdr:col>7</xdr:col>
      <xdr:colOff>583414</xdr:colOff>
      <xdr:row>12</xdr:row>
      <xdr:rowOff>23816</xdr:rowOff>
    </xdr:from>
    <xdr:to>
      <xdr:col>12</xdr:col>
      <xdr:colOff>119070</xdr:colOff>
      <xdr:row>14</xdr:row>
      <xdr:rowOff>71441</xdr:rowOff>
    </xdr:to>
    <xdr:sp macro="" textlink="">
      <xdr:nvSpPr>
        <xdr:cNvPr id="69" name="TextBox 68">
          <a:extLst>
            <a:ext uri="{FF2B5EF4-FFF2-40B4-BE49-F238E27FC236}">
              <a16:creationId xmlns:a16="http://schemas.microsoft.com/office/drawing/2014/main" id="{7B71C2B3-1A5E-44CF-AABC-5B2AFCA91E28}"/>
            </a:ext>
          </a:extLst>
        </xdr:cNvPr>
        <xdr:cNvSpPr txBox="1"/>
      </xdr:nvSpPr>
      <xdr:spPr>
        <a:xfrm>
          <a:off x="4833945" y="2309816"/>
          <a:ext cx="25717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rgbClr val="29123A"/>
              </a:solidFill>
              <a:latin typeface="Calibri"/>
              <a:ea typeface="+mn-ea"/>
              <a:cs typeface="Calibri"/>
            </a:rPr>
            <a:t>SSS CLASS ATTRITION</a:t>
          </a:r>
          <a:endParaRPr lang="en-NG" sz="1800" b="1" i="0" u="none" strike="noStrike">
            <a:solidFill>
              <a:srgbClr val="29123A"/>
            </a:solidFill>
            <a:latin typeface="Calibri"/>
            <a:ea typeface="+mn-ea"/>
            <a:cs typeface="Calibri"/>
          </a:endParaRPr>
        </a:p>
      </xdr:txBody>
    </xdr:sp>
    <xdr:clientData/>
  </xdr:twoCellAnchor>
  <xdr:twoCellAnchor>
    <xdr:from>
      <xdr:col>3</xdr:col>
      <xdr:colOff>226219</xdr:colOff>
      <xdr:row>13</xdr:row>
      <xdr:rowOff>160740</xdr:rowOff>
    </xdr:from>
    <xdr:to>
      <xdr:col>7</xdr:col>
      <xdr:colOff>263344</xdr:colOff>
      <xdr:row>27</xdr:row>
      <xdr:rowOff>172140</xdr:rowOff>
    </xdr:to>
    <xdr:graphicFrame macro="">
      <xdr:nvGraphicFramePr>
        <xdr:cNvPr id="70" name="Chart 69">
          <a:extLst>
            <a:ext uri="{FF2B5EF4-FFF2-40B4-BE49-F238E27FC236}">
              <a16:creationId xmlns:a16="http://schemas.microsoft.com/office/drawing/2014/main" id="{B069D9C8-676B-4D3B-A761-BD3A55440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166687</xdr:colOff>
      <xdr:row>18</xdr:row>
      <xdr:rowOff>47632</xdr:rowOff>
    </xdr:from>
    <xdr:to>
      <xdr:col>6</xdr:col>
      <xdr:colOff>392905</xdr:colOff>
      <xdr:row>20</xdr:row>
      <xdr:rowOff>95257</xdr:rowOff>
    </xdr:to>
    <xdr:sp macro="" textlink="Status!$O$5">
      <xdr:nvSpPr>
        <xdr:cNvPr id="67" name="TextBox 66">
          <a:extLst>
            <a:ext uri="{FF2B5EF4-FFF2-40B4-BE49-F238E27FC236}">
              <a16:creationId xmlns:a16="http://schemas.microsoft.com/office/drawing/2014/main" id="{6B6FD14A-5221-4543-A5BB-4716A83BA176}"/>
            </a:ext>
          </a:extLst>
        </xdr:cNvPr>
        <xdr:cNvSpPr txBox="1"/>
      </xdr:nvSpPr>
      <xdr:spPr>
        <a:xfrm rot="1067628">
          <a:off x="3202781" y="3476632"/>
          <a:ext cx="833437"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AC30D0C-08F4-481F-B978-5EF55A9B454E}" type="TxLink">
            <a:rPr lang="en-US" sz="2000" b="1" i="0" u="none" strike="noStrike">
              <a:solidFill>
                <a:srgbClr val="000000"/>
              </a:solidFill>
              <a:latin typeface="Calibri"/>
              <a:ea typeface="+mn-ea"/>
              <a:cs typeface="Calibri"/>
            </a:rPr>
            <a:pPr marL="0" indent="0" algn="ctr"/>
            <a:t>32.6%</a:t>
          </a:fld>
          <a:endParaRPr lang="en-NG" sz="6000" b="1" i="0" u="none" strike="noStrike">
            <a:solidFill>
              <a:srgbClr val="29123A"/>
            </a:solidFill>
            <a:latin typeface="Calibri"/>
            <a:ea typeface="+mn-ea"/>
            <a:cs typeface="Calibri"/>
          </a:endParaRPr>
        </a:p>
      </xdr:txBody>
    </xdr:sp>
    <xdr:clientData/>
  </xdr:twoCellAnchor>
  <xdr:twoCellAnchor>
    <xdr:from>
      <xdr:col>8</xdr:col>
      <xdr:colOff>113802</xdr:colOff>
      <xdr:row>13</xdr:row>
      <xdr:rowOff>160740</xdr:rowOff>
    </xdr:from>
    <xdr:to>
      <xdr:col>12</xdr:col>
      <xdr:colOff>150927</xdr:colOff>
      <xdr:row>27</xdr:row>
      <xdr:rowOff>172140</xdr:rowOff>
    </xdr:to>
    <xdr:graphicFrame macro="">
      <xdr:nvGraphicFramePr>
        <xdr:cNvPr id="71" name="Chart 70">
          <a:extLst>
            <a:ext uri="{FF2B5EF4-FFF2-40B4-BE49-F238E27FC236}">
              <a16:creationId xmlns:a16="http://schemas.microsoft.com/office/drawing/2014/main" id="{7E4CA572-7D20-451E-BB7A-B63C44797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583407</xdr:colOff>
      <xdr:row>18</xdr:row>
      <xdr:rowOff>166693</xdr:rowOff>
    </xdr:from>
    <xdr:to>
      <xdr:col>10</xdr:col>
      <xdr:colOff>202406</xdr:colOff>
      <xdr:row>21</xdr:row>
      <xdr:rowOff>23818</xdr:rowOff>
    </xdr:to>
    <xdr:sp macro="" textlink="Status!$N$5">
      <xdr:nvSpPr>
        <xdr:cNvPr id="68" name="TextBox 67">
          <a:extLst>
            <a:ext uri="{FF2B5EF4-FFF2-40B4-BE49-F238E27FC236}">
              <a16:creationId xmlns:a16="http://schemas.microsoft.com/office/drawing/2014/main" id="{55506D44-4485-44A5-A75C-96EFA37E8F69}"/>
            </a:ext>
          </a:extLst>
        </xdr:cNvPr>
        <xdr:cNvSpPr txBox="1"/>
      </xdr:nvSpPr>
      <xdr:spPr>
        <a:xfrm rot="20259797">
          <a:off x="5441157" y="3595693"/>
          <a:ext cx="833437"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D34671-CDDA-4AC1-8D73-7FFE7F1B6390}" type="TxLink">
            <a:rPr lang="en-US" sz="2000" b="1" i="0" u="none" strike="noStrike">
              <a:solidFill>
                <a:srgbClr val="000000"/>
              </a:solidFill>
              <a:latin typeface="Calibri"/>
              <a:ea typeface="+mn-ea"/>
              <a:cs typeface="Calibri"/>
            </a:rPr>
            <a:pPr marL="0" indent="0" algn="ctr"/>
            <a:t>35.0%</a:t>
          </a:fld>
          <a:endParaRPr lang="en-NG" sz="4000" b="1" i="0" u="none" strike="noStrike">
            <a:solidFill>
              <a:srgbClr val="000000"/>
            </a:solidFill>
            <a:latin typeface="Calibri"/>
            <a:ea typeface="+mn-ea"/>
            <a:cs typeface="Calibri"/>
          </a:endParaRPr>
        </a:p>
      </xdr:txBody>
    </xdr:sp>
    <xdr:clientData/>
  </xdr:twoCellAnchor>
  <xdr:twoCellAnchor>
    <xdr:from>
      <xdr:col>12</xdr:col>
      <xdr:colOff>363832</xdr:colOff>
      <xdr:row>13</xdr:row>
      <xdr:rowOff>160740</xdr:rowOff>
    </xdr:from>
    <xdr:to>
      <xdr:col>16</xdr:col>
      <xdr:colOff>400957</xdr:colOff>
      <xdr:row>27</xdr:row>
      <xdr:rowOff>172140</xdr:rowOff>
    </xdr:to>
    <xdr:graphicFrame macro="">
      <xdr:nvGraphicFramePr>
        <xdr:cNvPr id="72" name="Chart 71">
          <a:extLst>
            <a:ext uri="{FF2B5EF4-FFF2-40B4-BE49-F238E27FC236}">
              <a16:creationId xmlns:a16="http://schemas.microsoft.com/office/drawing/2014/main" id="{AFB0C562-F6E8-4802-B0C2-430620191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83342</xdr:colOff>
      <xdr:row>19</xdr:row>
      <xdr:rowOff>95256</xdr:rowOff>
    </xdr:from>
    <xdr:to>
      <xdr:col>15</xdr:col>
      <xdr:colOff>309561</xdr:colOff>
      <xdr:row>21</xdr:row>
      <xdr:rowOff>142881</xdr:rowOff>
    </xdr:to>
    <xdr:sp macro="" textlink="Status!$P$5">
      <xdr:nvSpPr>
        <xdr:cNvPr id="73" name="TextBox 72">
          <a:extLst>
            <a:ext uri="{FF2B5EF4-FFF2-40B4-BE49-F238E27FC236}">
              <a16:creationId xmlns:a16="http://schemas.microsoft.com/office/drawing/2014/main" id="{10708390-E595-4DEE-851B-26BBDC881933}"/>
            </a:ext>
          </a:extLst>
        </xdr:cNvPr>
        <xdr:cNvSpPr txBox="1"/>
      </xdr:nvSpPr>
      <xdr:spPr>
        <a:xfrm rot="20259797">
          <a:off x="8584405" y="3714756"/>
          <a:ext cx="833437"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D2B02B-A778-49F1-9B52-D2E3E4EA894E}" type="TxLink">
            <a:rPr lang="en-US" sz="2000" b="1" i="0" u="none" strike="noStrike">
              <a:solidFill>
                <a:srgbClr val="000000"/>
              </a:solidFill>
              <a:latin typeface="Calibri"/>
              <a:ea typeface="+mn-ea"/>
              <a:cs typeface="Calibri"/>
            </a:rPr>
            <a:pPr marL="0" indent="0" algn="ctr"/>
            <a:t>20.5%</a:t>
          </a:fld>
          <a:endParaRPr lang="en-NG" sz="2000" b="1" i="0" u="none" strike="noStrike">
            <a:solidFill>
              <a:srgbClr val="000000"/>
            </a:solidFill>
            <a:latin typeface="Calibri"/>
            <a:ea typeface="+mn-ea"/>
            <a:cs typeface="Calibri"/>
          </a:endParaRPr>
        </a:p>
      </xdr:txBody>
    </xdr:sp>
    <xdr:clientData/>
  </xdr:twoCellAnchor>
  <xdr:twoCellAnchor>
    <xdr:from>
      <xdr:col>17</xdr:col>
      <xdr:colOff>42363</xdr:colOff>
      <xdr:row>13</xdr:row>
      <xdr:rowOff>160740</xdr:rowOff>
    </xdr:from>
    <xdr:to>
      <xdr:col>21</xdr:col>
      <xdr:colOff>79488</xdr:colOff>
      <xdr:row>27</xdr:row>
      <xdr:rowOff>172140</xdr:rowOff>
    </xdr:to>
    <xdr:graphicFrame macro="">
      <xdr:nvGraphicFramePr>
        <xdr:cNvPr id="74" name="Chart 73">
          <a:extLst>
            <a:ext uri="{FF2B5EF4-FFF2-40B4-BE49-F238E27FC236}">
              <a16:creationId xmlns:a16="http://schemas.microsoft.com/office/drawing/2014/main" id="{0FC3876D-A415-4218-B416-809E51669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380998</xdr:colOff>
      <xdr:row>19</xdr:row>
      <xdr:rowOff>59536</xdr:rowOff>
    </xdr:from>
    <xdr:to>
      <xdr:col>19</xdr:col>
      <xdr:colOff>607217</xdr:colOff>
      <xdr:row>21</xdr:row>
      <xdr:rowOff>107161</xdr:rowOff>
    </xdr:to>
    <xdr:sp macro="" textlink="Status!$M$5">
      <xdr:nvSpPr>
        <xdr:cNvPr id="75" name="TextBox 74">
          <a:extLst>
            <a:ext uri="{FF2B5EF4-FFF2-40B4-BE49-F238E27FC236}">
              <a16:creationId xmlns:a16="http://schemas.microsoft.com/office/drawing/2014/main" id="{CF8C2B33-025F-42B4-B61E-838D81C0C110}"/>
            </a:ext>
          </a:extLst>
        </xdr:cNvPr>
        <xdr:cNvSpPr txBox="1"/>
      </xdr:nvSpPr>
      <xdr:spPr>
        <a:xfrm rot="20259797">
          <a:off x="11310936" y="3679036"/>
          <a:ext cx="833437"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2362CB-EB52-4BC8-B491-353F807B3743}" type="TxLink">
            <a:rPr lang="en-US" sz="2000" b="1" i="0" u="none" strike="noStrike">
              <a:solidFill>
                <a:srgbClr val="000000"/>
              </a:solidFill>
              <a:latin typeface="Calibri"/>
              <a:ea typeface="+mn-ea"/>
              <a:cs typeface="Calibri"/>
            </a:rPr>
            <a:pPr marL="0" indent="0" algn="ctr"/>
            <a:t>10.7%</a:t>
          </a:fld>
          <a:endParaRPr lang="en-NG" sz="2000" b="1" i="0" u="none" strike="noStrike">
            <a:solidFill>
              <a:srgbClr val="000000"/>
            </a:solidFill>
            <a:latin typeface="Calibri"/>
            <a:ea typeface="+mn-ea"/>
            <a:cs typeface="Calibri"/>
          </a:endParaRPr>
        </a:p>
      </xdr:txBody>
    </xdr:sp>
    <xdr:clientData/>
  </xdr:twoCellAnchor>
  <xdr:twoCellAnchor>
    <xdr:from>
      <xdr:col>21</xdr:col>
      <xdr:colOff>304304</xdr:colOff>
      <xdr:row>13</xdr:row>
      <xdr:rowOff>160740</xdr:rowOff>
    </xdr:from>
    <xdr:to>
      <xdr:col>25</xdr:col>
      <xdr:colOff>341429</xdr:colOff>
      <xdr:row>27</xdr:row>
      <xdr:rowOff>172140</xdr:rowOff>
    </xdr:to>
    <xdr:graphicFrame macro="">
      <xdr:nvGraphicFramePr>
        <xdr:cNvPr id="76" name="Chart 75">
          <a:extLst>
            <a:ext uri="{FF2B5EF4-FFF2-40B4-BE49-F238E27FC236}">
              <a16:creationId xmlns:a16="http://schemas.microsoft.com/office/drawing/2014/main" id="{51709D5B-521D-4E1A-943A-3212F759A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35718</xdr:colOff>
      <xdr:row>19</xdr:row>
      <xdr:rowOff>59536</xdr:rowOff>
    </xdr:from>
    <xdr:to>
      <xdr:col>24</xdr:col>
      <xdr:colOff>261936</xdr:colOff>
      <xdr:row>21</xdr:row>
      <xdr:rowOff>107161</xdr:rowOff>
    </xdr:to>
    <xdr:sp macro="" textlink="Status!$Q$5">
      <xdr:nvSpPr>
        <xdr:cNvPr id="77" name="TextBox 76">
          <a:extLst>
            <a:ext uri="{FF2B5EF4-FFF2-40B4-BE49-F238E27FC236}">
              <a16:creationId xmlns:a16="http://schemas.microsoft.com/office/drawing/2014/main" id="{F07FD128-1F29-4029-BBD7-B605EBF41652}"/>
            </a:ext>
          </a:extLst>
        </xdr:cNvPr>
        <xdr:cNvSpPr txBox="1"/>
      </xdr:nvSpPr>
      <xdr:spPr>
        <a:xfrm rot="20259797">
          <a:off x="14001749" y="3679036"/>
          <a:ext cx="833437"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4F3F6E4-1706-4FAB-8A47-05A8E03318E1}" type="TxLink">
            <a:rPr lang="en-US" sz="2000" b="1" i="0" u="none" strike="noStrike">
              <a:solidFill>
                <a:srgbClr val="000000"/>
              </a:solidFill>
              <a:latin typeface="Calibri"/>
              <a:ea typeface="+mn-ea"/>
              <a:cs typeface="Calibri"/>
            </a:rPr>
            <a:pPr marL="0" indent="0" algn="ctr"/>
            <a:t>1.2%</a:t>
          </a:fld>
          <a:endParaRPr lang="en-NG" sz="2000" b="1" i="0" u="none" strike="noStrike">
            <a:solidFill>
              <a:srgbClr val="000000"/>
            </a:solidFill>
            <a:latin typeface="Calibri"/>
            <a:ea typeface="+mn-ea"/>
            <a:cs typeface="Calibri"/>
          </a:endParaRPr>
        </a:p>
      </xdr:txBody>
    </xdr:sp>
    <xdr:clientData/>
  </xdr:twoCellAnchor>
  <xdr:twoCellAnchor>
    <xdr:from>
      <xdr:col>12</xdr:col>
      <xdr:colOff>392910</xdr:colOff>
      <xdr:row>12</xdr:row>
      <xdr:rowOff>35722</xdr:rowOff>
    </xdr:from>
    <xdr:to>
      <xdr:col>16</xdr:col>
      <xdr:colOff>535785</xdr:colOff>
      <xdr:row>14</xdr:row>
      <xdr:rowOff>83347</xdr:rowOff>
    </xdr:to>
    <xdr:sp macro="" textlink="">
      <xdr:nvSpPr>
        <xdr:cNvPr id="78" name="TextBox 77">
          <a:extLst>
            <a:ext uri="{FF2B5EF4-FFF2-40B4-BE49-F238E27FC236}">
              <a16:creationId xmlns:a16="http://schemas.microsoft.com/office/drawing/2014/main" id="{577668B3-1440-470E-AF69-231E30617701}"/>
            </a:ext>
          </a:extLst>
        </xdr:cNvPr>
        <xdr:cNvSpPr txBox="1"/>
      </xdr:nvSpPr>
      <xdr:spPr>
        <a:xfrm>
          <a:off x="7679535" y="2321722"/>
          <a:ext cx="25717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rgbClr val="29123A"/>
              </a:solidFill>
              <a:latin typeface="Calibri"/>
              <a:ea typeface="+mn-ea"/>
              <a:cs typeface="Calibri"/>
            </a:rPr>
            <a:t>FINISHED</a:t>
          </a:r>
          <a:r>
            <a:rPr lang="en-US" sz="1800" b="1" i="0" u="none" strike="noStrike" baseline="0">
              <a:solidFill>
                <a:srgbClr val="29123A"/>
              </a:solidFill>
              <a:latin typeface="Calibri"/>
              <a:ea typeface="+mn-ea"/>
              <a:cs typeface="Calibri"/>
            </a:rPr>
            <a:t> SSS</a:t>
          </a:r>
          <a:r>
            <a:rPr lang="en-US" sz="1800" b="1" i="0" u="none" strike="noStrike">
              <a:solidFill>
                <a:srgbClr val="29123A"/>
              </a:solidFill>
              <a:latin typeface="Calibri"/>
              <a:ea typeface="+mn-ea"/>
              <a:cs typeface="Calibri"/>
            </a:rPr>
            <a:t> ATTRITION</a:t>
          </a:r>
          <a:endParaRPr lang="en-NG" sz="1800" b="1" i="0" u="none" strike="noStrike">
            <a:solidFill>
              <a:srgbClr val="29123A"/>
            </a:solidFill>
            <a:latin typeface="Calibri"/>
            <a:ea typeface="+mn-ea"/>
            <a:cs typeface="Calibri"/>
          </a:endParaRPr>
        </a:p>
      </xdr:txBody>
    </xdr:sp>
    <xdr:clientData/>
  </xdr:twoCellAnchor>
  <xdr:twoCellAnchor>
    <xdr:from>
      <xdr:col>17</xdr:col>
      <xdr:colOff>0</xdr:colOff>
      <xdr:row>12</xdr:row>
      <xdr:rowOff>59534</xdr:rowOff>
    </xdr:from>
    <xdr:to>
      <xdr:col>21</xdr:col>
      <xdr:colOff>142875</xdr:colOff>
      <xdr:row>14</xdr:row>
      <xdr:rowOff>107159</xdr:rowOff>
    </xdr:to>
    <xdr:sp macro="" textlink="">
      <xdr:nvSpPr>
        <xdr:cNvPr id="79" name="TextBox 78">
          <a:extLst>
            <a:ext uri="{FF2B5EF4-FFF2-40B4-BE49-F238E27FC236}">
              <a16:creationId xmlns:a16="http://schemas.microsoft.com/office/drawing/2014/main" id="{711AB24A-9B2E-444B-A893-AD198F32E2D6}"/>
            </a:ext>
          </a:extLst>
        </xdr:cNvPr>
        <xdr:cNvSpPr txBox="1"/>
      </xdr:nvSpPr>
      <xdr:spPr>
        <a:xfrm>
          <a:off x="10322719" y="2345534"/>
          <a:ext cx="25717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rgbClr val="29123A"/>
              </a:solidFill>
              <a:latin typeface="Calibri"/>
              <a:ea typeface="+mn-ea"/>
              <a:cs typeface="Calibri"/>
            </a:rPr>
            <a:t>BASIC CLASS ATTRITION</a:t>
          </a:r>
          <a:endParaRPr lang="en-NG" sz="1800" b="1" i="0" u="none" strike="noStrike">
            <a:solidFill>
              <a:srgbClr val="29123A"/>
            </a:solidFill>
            <a:latin typeface="Calibri"/>
            <a:ea typeface="+mn-ea"/>
            <a:cs typeface="Calibri"/>
          </a:endParaRPr>
        </a:p>
      </xdr:txBody>
    </xdr:sp>
    <xdr:clientData/>
  </xdr:twoCellAnchor>
  <xdr:twoCellAnchor>
    <xdr:from>
      <xdr:col>21</xdr:col>
      <xdr:colOff>226219</xdr:colOff>
      <xdr:row>12</xdr:row>
      <xdr:rowOff>95253</xdr:rowOff>
    </xdr:from>
    <xdr:to>
      <xdr:col>25</xdr:col>
      <xdr:colOff>369094</xdr:colOff>
      <xdr:row>14</xdr:row>
      <xdr:rowOff>142878</xdr:rowOff>
    </xdr:to>
    <xdr:sp macro="" textlink="">
      <xdr:nvSpPr>
        <xdr:cNvPr id="80" name="TextBox 79">
          <a:extLst>
            <a:ext uri="{FF2B5EF4-FFF2-40B4-BE49-F238E27FC236}">
              <a16:creationId xmlns:a16="http://schemas.microsoft.com/office/drawing/2014/main" id="{E310D19D-8A5E-4768-A0F2-B98D5183DD9C}"/>
            </a:ext>
          </a:extLst>
        </xdr:cNvPr>
        <xdr:cNvSpPr txBox="1"/>
      </xdr:nvSpPr>
      <xdr:spPr>
        <a:xfrm>
          <a:off x="12977813" y="2381253"/>
          <a:ext cx="25717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rgbClr val="29123A"/>
              </a:solidFill>
              <a:latin typeface="Calibri"/>
              <a:ea typeface="+mn-ea"/>
              <a:cs typeface="Calibri"/>
            </a:rPr>
            <a:t>GRADUATE ATTRITION</a:t>
          </a:r>
          <a:endParaRPr lang="en-NG" sz="1800" b="1" i="0" u="none" strike="noStrike">
            <a:solidFill>
              <a:srgbClr val="29123A"/>
            </a:solidFill>
            <a:latin typeface="Calibri"/>
            <a:ea typeface="+mn-ea"/>
            <a:cs typeface="Calibri"/>
          </a:endParaRPr>
        </a:p>
      </xdr:txBody>
    </xdr:sp>
    <xdr:clientData/>
  </xdr:twoCellAnchor>
  <xdr:twoCellAnchor>
    <xdr:from>
      <xdr:col>7</xdr:col>
      <xdr:colOff>523875</xdr:colOff>
      <xdr:row>12</xdr:row>
      <xdr:rowOff>127396</xdr:rowOff>
    </xdr:from>
    <xdr:to>
      <xdr:col>7</xdr:col>
      <xdr:colOff>523875</xdr:colOff>
      <xdr:row>25</xdr:row>
      <xdr:rowOff>151208</xdr:rowOff>
    </xdr:to>
    <xdr:cxnSp macro="">
      <xdr:nvCxnSpPr>
        <xdr:cNvPr id="5" name="Straight Connector 4">
          <a:extLst>
            <a:ext uri="{FF2B5EF4-FFF2-40B4-BE49-F238E27FC236}">
              <a16:creationId xmlns:a16="http://schemas.microsoft.com/office/drawing/2014/main" id="{AE2E2887-CAA7-4C8F-B7B4-A1AFDBD484FC}"/>
            </a:ext>
          </a:extLst>
        </xdr:cNvPr>
        <xdr:cNvCxnSpPr/>
      </xdr:nvCxnSpPr>
      <xdr:spPr>
        <a:xfrm>
          <a:off x="4774406" y="2413396"/>
          <a:ext cx="0" cy="2500312"/>
        </a:xfrm>
        <a:prstGeom prst="line">
          <a:avLst/>
        </a:prstGeom>
        <a:ln w="76200">
          <a:solidFill>
            <a:schemeClr val="accent4">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211934</xdr:colOff>
      <xdr:row>12</xdr:row>
      <xdr:rowOff>127396</xdr:rowOff>
    </xdr:from>
    <xdr:to>
      <xdr:col>12</xdr:col>
      <xdr:colOff>211934</xdr:colOff>
      <xdr:row>25</xdr:row>
      <xdr:rowOff>151208</xdr:rowOff>
    </xdr:to>
    <xdr:cxnSp macro="">
      <xdr:nvCxnSpPr>
        <xdr:cNvPr id="87" name="Straight Connector 86">
          <a:extLst>
            <a:ext uri="{FF2B5EF4-FFF2-40B4-BE49-F238E27FC236}">
              <a16:creationId xmlns:a16="http://schemas.microsoft.com/office/drawing/2014/main" id="{BB6DC6C9-4BDE-4468-BD7A-B558B07B2632}"/>
            </a:ext>
          </a:extLst>
        </xdr:cNvPr>
        <xdr:cNvCxnSpPr/>
      </xdr:nvCxnSpPr>
      <xdr:spPr>
        <a:xfrm>
          <a:off x="7498559" y="2413396"/>
          <a:ext cx="0" cy="2500312"/>
        </a:xfrm>
        <a:prstGeom prst="line">
          <a:avLst/>
        </a:prstGeom>
        <a:ln w="76200">
          <a:solidFill>
            <a:schemeClr val="accent4">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42865</xdr:colOff>
      <xdr:row>12</xdr:row>
      <xdr:rowOff>127396</xdr:rowOff>
    </xdr:from>
    <xdr:to>
      <xdr:col>17</xdr:col>
      <xdr:colOff>42865</xdr:colOff>
      <xdr:row>25</xdr:row>
      <xdr:rowOff>151208</xdr:rowOff>
    </xdr:to>
    <xdr:cxnSp macro="">
      <xdr:nvCxnSpPr>
        <xdr:cNvPr id="88" name="Straight Connector 87">
          <a:extLst>
            <a:ext uri="{FF2B5EF4-FFF2-40B4-BE49-F238E27FC236}">
              <a16:creationId xmlns:a16="http://schemas.microsoft.com/office/drawing/2014/main" id="{DD0D4339-CC98-49B4-9FA6-B55D6780F0D6}"/>
            </a:ext>
          </a:extLst>
        </xdr:cNvPr>
        <xdr:cNvCxnSpPr/>
      </xdr:nvCxnSpPr>
      <xdr:spPr>
        <a:xfrm>
          <a:off x="10365584" y="2413396"/>
          <a:ext cx="0" cy="2500312"/>
        </a:xfrm>
        <a:prstGeom prst="line">
          <a:avLst/>
        </a:prstGeom>
        <a:ln w="76200">
          <a:solidFill>
            <a:schemeClr val="accent4">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183360</xdr:colOff>
      <xdr:row>12</xdr:row>
      <xdr:rowOff>127396</xdr:rowOff>
    </xdr:from>
    <xdr:to>
      <xdr:col>21</xdr:col>
      <xdr:colOff>183360</xdr:colOff>
      <xdr:row>25</xdr:row>
      <xdr:rowOff>151208</xdr:rowOff>
    </xdr:to>
    <xdr:cxnSp macro="">
      <xdr:nvCxnSpPr>
        <xdr:cNvPr id="89" name="Straight Connector 88">
          <a:extLst>
            <a:ext uri="{FF2B5EF4-FFF2-40B4-BE49-F238E27FC236}">
              <a16:creationId xmlns:a16="http://schemas.microsoft.com/office/drawing/2014/main" id="{4F9B323A-439F-429B-A96C-C788F97FEE86}"/>
            </a:ext>
          </a:extLst>
        </xdr:cNvPr>
        <xdr:cNvCxnSpPr/>
      </xdr:nvCxnSpPr>
      <xdr:spPr>
        <a:xfrm>
          <a:off x="12934954" y="2413396"/>
          <a:ext cx="0" cy="2500312"/>
        </a:xfrm>
        <a:prstGeom prst="line">
          <a:avLst/>
        </a:prstGeom>
        <a:ln w="76200">
          <a:solidFill>
            <a:schemeClr val="accent4">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7141</xdr:colOff>
      <xdr:row>0</xdr:row>
      <xdr:rowOff>0</xdr:rowOff>
    </xdr:from>
    <xdr:to>
      <xdr:col>3</xdr:col>
      <xdr:colOff>540541</xdr:colOff>
      <xdr:row>43</xdr:row>
      <xdr:rowOff>561</xdr:rowOff>
    </xdr:to>
    <xdr:sp macro="" textlink="">
      <xdr:nvSpPr>
        <xdr:cNvPr id="2" name="Rectangle 1">
          <a:extLst>
            <a:ext uri="{FF2B5EF4-FFF2-40B4-BE49-F238E27FC236}">
              <a16:creationId xmlns:a16="http://schemas.microsoft.com/office/drawing/2014/main" id="{1EBBFC9A-B7F4-47B4-88E9-4FE6702D2C66}"/>
            </a:ext>
          </a:extLst>
        </xdr:cNvPr>
        <xdr:cNvSpPr/>
      </xdr:nvSpPr>
      <xdr:spPr>
        <a:xfrm>
          <a:off x="7141" y="0"/>
          <a:ext cx="2362200" cy="8192061"/>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10641</xdr:colOff>
      <xdr:row>9</xdr:row>
      <xdr:rowOff>118595</xdr:rowOff>
    </xdr:from>
    <xdr:to>
      <xdr:col>10</xdr:col>
      <xdr:colOff>480448</xdr:colOff>
      <xdr:row>43</xdr:row>
      <xdr:rowOff>561</xdr:rowOff>
    </xdr:to>
    <xdr:pic>
      <xdr:nvPicPr>
        <xdr:cNvPr id="3" name="Picture 2">
          <a:extLst>
            <a:ext uri="{FF2B5EF4-FFF2-40B4-BE49-F238E27FC236}">
              <a16:creationId xmlns:a16="http://schemas.microsoft.com/office/drawing/2014/main" id="{16B87205-2E7B-4554-AC46-5242DB3AD94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430"/>
        <a:stretch/>
      </xdr:blipFill>
      <xdr:spPr>
        <a:xfrm>
          <a:off x="10641" y="1833095"/>
          <a:ext cx="6565807" cy="6358966"/>
        </a:xfrm>
        <a:prstGeom prst="roundRect">
          <a:avLst>
            <a:gd name="adj" fmla="val 3367"/>
          </a:avLst>
        </a:prstGeom>
      </xdr:spPr>
    </xdr:pic>
    <xdr:clientData/>
  </xdr:twoCellAnchor>
  <xdr:twoCellAnchor>
    <xdr:from>
      <xdr:col>0</xdr:col>
      <xdr:colOff>0</xdr:colOff>
      <xdr:row>9</xdr:row>
      <xdr:rowOff>118595</xdr:rowOff>
    </xdr:from>
    <xdr:to>
      <xdr:col>3</xdr:col>
      <xdr:colOff>192141</xdr:colOff>
      <xdr:row>43</xdr:row>
      <xdr:rowOff>561</xdr:rowOff>
    </xdr:to>
    <xdr:sp macro="" textlink="">
      <xdr:nvSpPr>
        <xdr:cNvPr id="4" name="Round Same Side Corner Rectangle 82">
          <a:extLst>
            <a:ext uri="{FF2B5EF4-FFF2-40B4-BE49-F238E27FC236}">
              <a16:creationId xmlns:a16="http://schemas.microsoft.com/office/drawing/2014/main" id="{500B7711-B45F-437E-BE68-1769A81E7710}"/>
            </a:ext>
          </a:extLst>
        </xdr:cNvPr>
        <xdr:cNvSpPr/>
      </xdr:nvSpPr>
      <xdr:spPr>
        <a:xfrm rot="16200000">
          <a:off x="-2169012" y="4002107"/>
          <a:ext cx="6358966" cy="2020941"/>
        </a:xfrm>
        <a:prstGeom prst="round2SameRect">
          <a:avLst/>
        </a:prstGeom>
        <a:gradFill>
          <a:gsLst>
            <a:gs pos="0">
              <a:schemeClr val="accent5">
                <a:lumMod val="100000"/>
                <a:alpha val="60000"/>
              </a:schemeClr>
            </a:gs>
            <a:gs pos="100000">
              <a:schemeClr val="accent5">
                <a:lumMod val="75000"/>
                <a:alpha val="5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201908</xdr:colOff>
      <xdr:row>0</xdr:row>
      <xdr:rowOff>1</xdr:rowOff>
    </xdr:from>
    <xdr:to>
      <xdr:col>25</xdr:col>
      <xdr:colOff>204765</xdr:colOff>
      <xdr:row>43</xdr:row>
      <xdr:rowOff>1</xdr:rowOff>
    </xdr:to>
    <xdr:sp macro="" textlink="">
      <xdr:nvSpPr>
        <xdr:cNvPr id="5" name="Round Same Side Corner Rectangle 3">
          <a:extLst>
            <a:ext uri="{FF2B5EF4-FFF2-40B4-BE49-F238E27FC236}">
              <a16:creationId xmlns:a16="http://schemas.microsoft.com/office/drawing/2014/main" id="{0B748C30-72B9-443E-943F-A6EA97824981}"/>
            </a:ext>
          </a:extLst>
        </xdr:cNvPr>
        <xdr:cNvSpPr>
          <a:spLocks noChangeAspect="1"/>
        </xdr:cNvSpPr>
      </xdr:nvSpPr>
      <xdr:spPr>
        <a:xfrm rot="5400000" flipH="1">
          <a:off x="4641987" y="-2611278"/>
          <a:ext cx="8191500" cy="13414057"/>
        </a:xfrm>
        <a:prstGeom prst="round2SameRect">
          <a:avLst>
            <a:gd name="adj1" fmla="val 4507"/>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410524</xdr:colOff>
      <xdr:row>6</xdr:row>
      <xdr:rowOff>174148</xdr:rowOff>
    </xdr:from>
    <xdr:to>
      <xdr:col>3</xdr:col>
      <xdr:colOff>207168</xdr:colOff>
      <xdr:row>9</xdr:row>
      <xdr:rowOff>151288</xdr:rowOff>
    </xdr:to>
    <xdr:sp macro="" textlink="">
      <xdr:nvSpPr>
        <xdr:cNvPr id="6" name="Round Same Side Corner Rectangle 8">
          <a:hlinkClick xmlns:r="http://schemas.openxmlformats.org/officeDocument/2006/relationships" r:id="rId2"/>
          <a:extLst>
            <a:ext uri="{FF2B5EF4-FFF2-40B4-BE49-F238E27FC236}">
              <a16:creationId xmlns:a16="http://schemas.microsoft.com/office/drawing/2014/main" id="{A00A3E53-0672-4604-BF05-CFA29675E0BD}"/>
            </a:ext>
          </a:extLst>
        </xdr:cNvPr>
        <xdr:cNvSpPr/>
      </xdr:nvSpPr>
      <xdr:spPr>
        <a:xfrm rot="16200000">
          <a:off x="948926" y="778746"/>
          <a:ext cx="548640" cy="1625444"/>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oneCell">
    <xdr:from>
      <xdr:col>1</xdr:col>
      <xdr:colOff>156685</xdr:colOff>
      <xdr:row>0</xdr:row>
      <xdr:rowOff>67237</xdr:rowOff>
    </xdr:from>
    <xdr:to>
      <xdr:col>2</xdr:col>
      <xdr:colOff>401954</xdr:colOff>
      <xdr:row>4</xdr:row>
      <xdr:rowOff>162487</xdr:rowOff>
    </xdr:to>
    <xdr:pic>
      <xdr:nvPicPr>
        <xdr:cNvPr id="7" name="Picture 6">
          <a:extLst>
            <a:ext uri="{FF2B5EF4-FFF2-40B4-BE49-F238E27FC236}">
              <a16:creationId xmlns:a16="http://schemas.microsoft.com/office/drawing/2014/main" id="{4CD76822-FC41-449C-8059-933C573F547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6285" y="67237"/>
          <a:ext cx="854869" cy="857250"/>
        </a:xfrm>
        <a:prstGeom prst="roundRect">
          <a:avLst>
            <a:gd name="adj" fmla="val 16667"/>
          </a:avLst>
        </a:prstGeom>
        <a:ln>
          <a:noFill/>
        </a:ln>
        <a:effectLst>
          <a:outerShdw blurRad="152400" dist="12000" dir="900000" sy="98000" kx="110000" ky="200000" algn="tl" rotWithShape="0">
            <a:srgbClr val="000000">
              <a:alpha val="30000"/>
            </a:srgbClr>
          </a:outerShdw>
        </a:effectLst>
        <a:scene3d>
          <a:camera prst="perspectiveRelaxed">
            <a:rot lat="19800000" lon="1200000" rev="20820000"/>
          </a:camera>
          <a:lightRig rig="threePt" dir="t"/>
        </a:scene3d>
        <a:sp3d contourW="6350" prstMaterial="matte">
          <a:bevelT w="101600" h="101600"/>
          <a:contourClr>
            <a:srgbClr val="969696"/>
          </a:contourClr>
        </a:sp3d>
      </xdr:spPr>
    </xdr:pic>
    <xdr:clientData/>
  </xdr:twoCellAnchor>
  <xdr:twoCellAnchor>
    <xdr:from>
      <xdr:col>0</xdr:col>
      <xdr:colOff>473390</xdr:colOff>
      <xdr:row>10</xdr:row>
      <xdr:rowOff>561</xdr:rowOff>
    </xdr:from>
    <xdr:to>
      <xdr:col>3</xdr:col>
      <xdr:colOff>123346</xdr:colOff>
      <xdr:row>36</xdr:row>
      <xdr:rowOff>38660</xdr:rowOff>
    </xdr:to>
    <xdr:sp macro="" textlink="">
      <xdr:nvSpPr>
        <xdr:cNvPr id="8" name="TextBox 7">
          <a:extLst>
            <a:ext uri="{FF2B5EF4-FFF2-40B4-BE49-F238E27FC236}">
              <a16:creationId xmlns:a16="http://schemas.microsoft.com/office/drawing/2014/main" id="{CE8AD747-ACB8-417C-98A5-206DE7E512B5}"/>
            </a:ext>
          </a:extLst>
        </xdr:cNvPr>
        <xdr:cNvSpPr txBox="1"/>
      </xdr:nvSpPr>
      <xdr:spPr>
        <a:xfrm>
          <a:off x="473390" y="1905561"/>
          <a:ext cx="1478756" cy="4991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1</xdr:col>
      <xdr:colOff>483628</xdr:colOff>
      <xdr:row>7</xdr:row>
      <xdr:rowOff>76761</xdr:rowOff>
    </xdr:from>
    <xdr:to>
      <xdr:col>3</xdr:col>
      <xdr:colOff>78342</xdr:colOff>
      <xdr:row>9</xdr:row>
      <xdr:rowOff>38662</xdr:rowOff>
    </xdr:to>
    <xdr:sp macro="" textlink="">
      <xdr:nvSpPr>
        <xdr:cNvPr id="9" name="TextBox 8">
          <a:hlinkClick xmlns:r="http://schemas.openxmlformats.org/officeDocument/2006/relationships" r:id="rId2"/>
          <a:extLst>
            <a:ext uri="{FF2B5EF4-FFF2-40B4-BE49-F238E27FC236}">
              <a16:creationId xmlns:a16="http://schemas.microsoft.com/office/drawing/2014/main" id="{CE0AE757-9EF4-4633-A129-929F7638CB3D}"/>
            </a:ext>
          </a:extLst>
        </xdr:cNvPr>
        <xdr:cNvSpPr txBox="1"/>
      </xdr:nvSpPr>
      <xdr:spPr>
        <a:xfrm>
          <a:off x="1093228" y="1410261"/>
          <a:ext cx="813914"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chemeClr val="bg1"/>
              </a:solidFill>
              <a:latin typeface="+mn-lt"/>
              <a:ea typeface="+mn-ea"/>
              <a:cs typeface="+mn-cs"/>
            </a:rPr>
            <a:t>Dashboard</a:t>
          </a:r>
        </a:p>
      </xdr:txBody>
    </xdr:sp>
    <xdr:clientData/>
  </xdr:twoCellAnchor>
  <xdr:twoCellAnchor>
    <xdr:from>
      <xdr:col>3</xdr:col>
      <xdr:colOff>565091</xdr:colOff>
      <xdr:row>0</xdr:row>
      <xdr:rowOff>89649</xdr:rowOff>
    </xdr:from>
    <xdr:to>
      <xdr:col>24</xdr:col>
      <xdr:colOff>597690</xdr:colOff>
      <xdr:row>2</xdr:row>
      <xdr:rowOff>165849</xdr:rowOff>
    </xdr:to>
    <xdr:sp macro="" textlink="">
      <xdr:nvSpPr>
        <xdr:cNvPr id="10" name="Rectangle 9">
          <a:extLst>
            <a:ext uri="{FF2B5EF4-FFF2-40B4-BE49-F238E27FC236}">
              <a16:creationId xmlns:a16="http://schemas.microsoft.com/office/drawing/2014/main" id="{50A6AE4E-8FAD-4DE9-8D70-0FEC71C780E6}"/>
            </a:ext>
          </a:extLst>
        </xdr:cNvPr>
        <xdr:cNvSpPr>
          <a:spLocks noChangeAspect="1"/>
        </xdr:cNvSpPr>
      </xdr:nvSpPr>
      <xdr:spPr>
        <a:xfrm>
          <a:off x="2393891" y="89649"/>
          <a:ext cx="12834199"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238125</xdr:colOff>
      <xdr:row>3</xdr:row>
      <xdr:rowOff>187373</xdr:rowOff>
    </xdr:from>
    <xdr:to>
      <xdr:col>24</xdr:col>
      <xdr:colOff>301849</xdr:colOff>
      <xdr:row>37</xdr:row>
      <xdr:rowOff>108702</xdr:rowOff>
    </xdr:to>
    <xdr:grpSp>
      <xdr:nvGrpSpPr>
        <xdr:cNvPr id="20" name="Group 19">
          <a:extLst>
            <a:ext uri="{FF2B5EF4-FFF2-40B4-BE49-F238E27FC236}">
              <a16:creationId xmlns:a16="http://schemas.microsoft.com/office/drawing/2014/main" id="{933DE798-A61D-4708-89C1-DA1D6A61C932}"/>
            </a:ext>
          </a:extLst>
        </xdr:cNvPr>
        <xdr:cNvGrpSpPr/>
      </xdr:nvGrpSpPr>
      <xdr:grpSpPr>
        <a:xfrm>
          <a:off x="2059781" y="758873"/>
          <a:ext cx="12815318" cy="6398329"/>
          <a:chOff x="2069685" y="3226298"/>
          <a:chExt cx="12821247" cy="5816668"/>
        </a:xfrm>
      </xdr:grpSpPr>
      <xdr:sp macro="" textlink="">
        <xdr:nvSpPr>
          <xdr:cNvPr id="21" name="Rounded Rectangle 39">
            <a:extLst>
              <a:ext uri="{FF2B5EF4-FFF2-40B4-BE49-F238E27FC236}">
                <a16:creationId xmlns:a16="http://schemas.microsoft.com/office/drawing/2014/main" id="{E872E1D2-24B1-4C84-963B-D781F0E7BAB9}"/>
              </a:ext>
            </a:extLst>
          </xdr:cNvPr>
          <xdr:cNvSpPr/>
        </xdr:nvSpPr>
        <xdr:spPr>
          <a:xfrm>
            <a:off x="2069685" y="3237503"/>
            <a:ext cx="6450949" cy="3184681"/>
          </a:xfrm>
          <a:prstGeom prst="roundRect">
            <a:avLst>
              <a:gd name="adj" fmla="val 1610"/>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ounded Rectangle 42">
            <a:extLst>
              <a:ext uri="{FF2B5EF4-FFF2-40B4-BE49-F238E27FC236}">
                <a16:creationId xmlns:a16="http://schemas.microsoft.com/office/drawing/2014/main" id="{FC1F5EC3-435C-4DC0-840E-2899EFCF8D6B}"/>
              </a:ext>
            </a:extLst>
          </xdr:cNvPr>
          <xdr:cNvSpPr/>
        </xdr:nvSpPr>
        <xdr:spPr>
          <a:xfrm>
            <a:off x="8532716" y="3226298"/>
            <a:ext cx="6351494" cy="3184681"/>
          </a:xfrm>
          <a:prstGeom prst="roundRect">
            <a:avLst>
              <a:gd name="adj" fmla="val 1610"/>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ounded Rectangle 39">
            <a:extLst>
              <a:ext uri="{FF2B5EF4-FFF2-40B4-BE49-F238E27FC236}">
                <a16:creationId xmlns:a16="http://schemas.microsoft.com/office/drawing/2014/main" id="{988AF05D-460A-4ECE-A500-C3F4F87A9B6A}"/>
              </a:ext>
            </a:extLst>
          </xdr:cNvPr>
          <xdr:cNvSpPr/>
        </xdr:nvSpPr>
        <xdr:spPr>
          <a:xfrm>
            <a:off x="2175861" y="6941730"/>
            <a:ext cx="6351494" cy="2101236"/>
          </a:xfrm>
          <a:prstGeom prst="roundRect">
            <a:avLst>
              <a:gd name="adj" fmla="val 16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ounded Rectangle 42">
            <a:extLst>
              <a:ext uri="{FF2B5EF4-FFF2-40B4-BE49-F238E27FC236}">
                <a16:creationId xmlns:a16="http://schemas.microsoft.com/office/drawing/2014/main" id="{8D22607F-398D-4653-98EB-6098845D3FDB}"/>
              </a:ext>
            </a:extLst>
          </xdr:cNvPr>
          <xdr:cNvSpPr/>
        </xdr:nvSpPr>
        <xdr:spPr>
          <a:xfrm>
            <a:off x="8539438" y="6930522"/>
            <a:ext cx="6351494" cy="2101236"/>
          </a:xfrm>
          <a:prstGeom prst="roundRect">
            <a:avLst>
              <a:gd name="adj" fmla="val 16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598052</xdr:colOff>
      <xdr:row>0</xdr:row>
      <xdr:rowOff>145678</xdr:rowOff>
    </xdr:from>
    <xdr:to>
      <xdr:col>20</xdr:col>
      <xdr:colOff>23991</xdr:colOff>
      <xdr:row>2</xdr:row>
      <xdr:rowOff>79003</xdr:rowOff>
    </xdr:to>
    <xdr:sp macro="" textlink="">
      <xdr:nvSpPr>
        <xdr:cNvPr id="25" name="TextBox 24">
          <a:extLst>
            <a:ext uri="{FF2B5EF4-FFF2-40B4-BE49-F238E27FC236}">
              <a16:creationId xmlns:a16="http://schemas.microsoft.com/office/drawing/2014/main" id="{0DD3AB25-AB96-435C-9E23-7F3AC8339E4F}"/>
            </a:ext>
          </a:extLst>
        </xdr:cNvPr>
        <xdr:cNvSpPr txBox="1"/>
      </xdr:nvSpPr>
      <xdr:spPr>
        <a:xfrm>
          <a:off x="4865252" y="145678"/>
          <a:ext cx="7350739"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5">
                  <a:lumMod val="75000"/>
                </a:schemeClr>
              </a:solidFill>
              <a:latin typeface="Arial Narrow" panose="020B0606020202030204" pitchFamily="34" charset="0"/>
            </a:rPr>
            <a:t>Welcome To RCCG (House</a:t>
          </a:r>
          <a:r>
            <a:rPr lang="en-US" sz="1600" b="1" baseline="0">
              <a:solidFill>
                <a:schemeClr val="accent5">
                  <a:lumMod val="75000"/>
                </a:schemeClr>
              </a:solidFill>
              <a:latin typeface="Arial Narrow" panose="020B0606020202030204" pitchFamily="34" charset="0"/>
            </a:rPr>
            <a:t> of Gold Parish) Computer Resource Center Dashboard</a:t>
          </a:r>
          <a:endParaRPr lang="en-US" sz="1600" b="1">
            <a:solidFill>
              <a:schemeClr val="accent5">
                <a:lumMod val="75000"/>
              </a:schemeClr>
            </a:solidFill>
            <a:latin typeface="Arial Narrow" panose="020B0606020202030204" pitchFamily="34" charset="0"/>
          </a:endParaRPr>
        </a:p>
      </xdr:txBody>
    </xdr:sp>
    <xdr:clientData/>
  </xdr:twoCellAnchor>
  <xdr:twoCellAnchor>
    <xdr:from>
      <xdr:col>4</xdr:col>
      <xdr:colOff>109114</xdr:colOff>
      <xdr:row>34</xdr:row>
      <xdr:rowOff>107305</xdr:rowOff>
    </xdr:from>
    <xdr:to>
      <xdr:col>7</xdr:col>
      <xdr:colOff>339031</xdr:colOff>
      <xdr:row>35</xdr:row>
      <xdr:rowOff>164455</xdr:rowOff>
    </xdr:to>
    <xdr:sp macro="" textlink="">
      <xdr:nvSpPr>
        <xdr:cNvPr id="32" name="TextBox 31">
          <a:extLst>
            <a:ext uri="{FF2B5EF4-FFF2-40B4-BE49-F238E27FC236}">
              <a16:creationId xmlns:a16="http://schemas.microsoft.com/office/drawing/2014/main" id="{DC2DB46F-AAAB-49F2-9CBF-A915C13CD0E8}"/>
            </a:ext>
          </a:extLst>
        </xdr:cNvPr>
        <xdr:cNvSpPr txBox="1"/>
      </xdr:nvSpPr>
      <xdr:spPr>
        <a:xfrm>
          <a:off x="2537989" y="6584305"/>
          <a:ext cx="205157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200" b="1" i="1">
              <a:solidFill>
                <a:sysClr val="windowText" lastClr="000000"/>
              </a:solidFill>
              <a:latin typeface="Arial Narrow" panose="020B0606020202030204" pitchFamily="34" charset="0"/>
            </a:rPr>
            <a:t>Microsoft</a:t>
          </a:r>
          <a:r>
            <a:rPr lang="en-US" sz="1200" b="1" i="1" baseline="0">
              <a:solidFill>
                <a:sysClr val="windowText" lastClr="000000"/>
              </a:solidFill>
              <a:latin typeface="Arial Narrow" panose="020B0606020202030204" pitchFamily="34" charset="0"/>
            </a:rPr>
            <a:t> Office Suite (MOS)</a:t>
          </a:r>
          <a:endParaRPr lang="en-US" sz="1200" b="1" i="1">
            <a:solidFill>
              <a:sysClr val="windowText" lastClr="000000"/>
            </a:solidFill>
            <a:latin typeface="Arial Narrow" panose="020B0606020202030204" pitchFamily="34" charset="0"/>
          </a:endParaRPr>
        </a:p>
      </xdr:txBody>
    </xdr:sp>
    <xdr:clientData/>
  </xdr:twoCellAnchor>
  <xdr:twoCellAnchor>
    <xdr:from>
      <xdr:col>4</xdr:col>
      <xdr:colOff>121019</xdr:colOff>
      <xdr:row>25</xdr:row>
      <xdr:rowOff>152960</xdr:rowOff>
    </xdr:from>
    <xdr:to>
      <xdr:col>7</xdr:col>
      <xdr:colOff>362142</xdr:colOff>
      <xdr:row>27</xdr:row>
      <xdr:rowOff>48184</xdr:rowOff>
    </xdr:to>
    <xdr:sp macro="" textlink="">
      <xdr:nvSpPr>
        <xdr:cNvPr id="33" name="TextBox 32">
          <a:extLst>
            <a:ext uri="{FF2B5EF4-FFF2-40B4-BE49-F238E27FC236}">
              <a16:creationId xmlns:a16="http://schemas.microsoft.com/office/drawing/2014/main" id="{72E7FA5A-503B-400A-9D48-7A171166573A}"/>
            </a:ext>
          </a:extLst>
        </xdr:cNvPr>
        <xdr:cNvSpPr txBox="1"/>
      </xdr:nvSpPr>
      <xdr:spPr>
        <a:xfrm>
          <a:off x="2549894" y="4915460"/>
          <a:ext cx="2062779"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l"/>
          <a:r>
            <a:rPr lang="en-US" sz="1200" b="1" i="1">
              <a:solidFill>
                <a:sysClr val="windowText" lastClr="000000"/>
              </a:solidFill>
              <a:latin typeface="Arial Narrow" panose="020B0606020202030204" pitchFamily="34" charset="0"/>
              <a:ea typeface="+mn-ea"/>
              <a:cs typeface="+mn-cs"/>
            </a:rPr>
            <a:t>Corel Draw Graphics Design</a:t>
          </a:r>
        </a:p>
      </xdr:txBody>
    </xdr:sp>
    <xdr:clientData/>
  </xdr:twoCellAnchor>
  <xdr:twoCellAnchor>
    <xdr:from>
      <xdr:col>4</xdr:col>
      <xdr:colOff>168644</xdr:colOff>
      <xdr:row>28</xdr:row>
      <xdr:rowOff>60582</xdr:rowOff>
    </xdr:from>
    <xdr:to>
      <xdr:col>7</xdr:col>
      <xdr:colOff>168646</xdr:colOff>
      <xdr:row>29</xdr:row>
      <xdr:rowOff>146306</xdr:rowOff>
    </xdr:to>
    <xdr:sp macro="" textlink="">
      <xdr:nvSpPr>
        <xdr:cNvPr id="34" name="TextBox 33">
          <a:extLst>
            <a:ext uri="{FF2B5EF4-FFF2-40B4-BE49-F238E27FC236}">
              <a16:creationId xmlns:a16="http://schemas.microsoft.com/office/drawing/2014/main" id="{6E9952F0-4D5B-4477-A6B0-C76B3C417F70}"/>
            </a:ext>
          </a:extLst>
        </xdr:cNvPr>
        <xdr:cNvSpPr txBox="1"/>
      </xdr:nvSpPr>
      <xdr:spPr>
        <a:xfrm>
          <a:off x="2597519" y="5394582"/>
          <a:ext cx="1821658"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l"/>
          <a:r>
            <a:rPr lang="en-US" sz="1200" b="1" i="1">
              <a:solidFill>
                <a:sysClr val="windowText" lastClr="000000"/>
              </a:solidFill>
              <a:latin typeface="Arial Narrow" panose="020B0606020202030204" pitchFamily="34" charset="0"/>
              <a:ea typeface="+mn-ea"/>
              <a:cs typeface="+mn-cs"/>
            </a:rPr>
            <a:t>Computer Appreciation</a:t>
          </a:r>
        </a:p>
      </xdr:txBody>
    </xdr:sp>
    <xdr:clientData/>
  </xdr:twoCellAnchor>
  <xdr:twoCellAnchor>
    <xdr:from>
      <xdr:col>3</xdr:col>
      <xdr:colOff>471548</xdr:colOff>
      <xdr:row>25</xdr:row>
      <xdr:rowOff>140805</xdr:rowOff>
    </xdr:from>
    <xdr:to>
      <xdr:col>4</xdr:col>
      <xdr:colOff>136976</xdr:colOff>
      <xdr:row>27</xdr:row>
      <xdr:rowOff>45554</xdr:rowOff>
    </xdr:to>
    <xdr:sp macro="" textlink="">
      <xdr:nvSpPr>
        <xdr:cNvPr id="35" name="Oval 34">
          <a:extLst>
            <a:ext uri="{FF2B5EF4-FFF2-40B4-BE49-F238E27FC236}">
              <a16:creationId xmlns:a16="http://schemas.microsoft.com/office/drawing/2014/main" id="{B097F710-BB69-41E3-9ABF-B0C3A2110442}"/>
            </a:ext>
          </a:extLst>
        </xdr:cNvPr>
        <xdr:cNvSpPr/>
      </xdr:nvSpPr>
      <xdr:spPr>
        <a:xfrm>
          <a:off x="2293204" y="4903305"/>
          <a:ext cx="272647" cy="285749"/>
        </a:xfrm>
        <a:prstGeom prst="ellipse">
          <a:avLst/>
        </a:prstGeom>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471548</xdr:colOff>
      <xdr:row>28</xdr:row>
      <xdr:rowOff>109627</xdr:rowOff>
    </xdr:from>
    <xdr:to>
      <xdr:col>4</xdr:col>
      <xdr:colOff>136976</xdr:colOff>
      <xdr:row>30</xdr:row>
      <xdr:rowOff>14376</xdr:rowOff>
    </xdr:to>
    <xdr:sp macro="" textlink="">
      <xdr:nvSpPr>
        <xdr:cNvPr id="36" name="Oval 35">
          <a:extLst>
            <a:ext uri="{FF2B5EF4-FFF2-40B4-BE49-F238E27FC236}">
              <a16:creationId xmlns:a16="http://schemas.microsoft.com/office/drawing/2014/main" id="{2B9BF2DC-C3C7-4E71-8CF2-71D4A3E47DE1}"/>
            </a:ext>
          </a:extLst>
        </xdr:cNvPr>
        <xdr:cNvSpPr/>
      </xdr:nvSpPr>
      <xdr:spPr>
        <a:xfrm>
          <a:off x="2293204" y="5443627"/>
          <a:ext cx="272647" cy="285749"/>
        </a:xfrm>
        <a:prstGeom prst="ellipse">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471548</xdr:colOff>
      <xdr:row>31</xdr:row>
      <xdr:rowOff>45387</xdr:rowOff>
    </xdr:from>
    <xdr:to>
      <xdr:col>4</xdr:col>
      <xdr:colOff>136976</xdr:colOff>
      <xdr:row>32</xdr:row>
      <xdr:rowOff>140636</xdr:rowOff>
    </xdr:to>
    <xdr:sp macro="" textlink="">
      <xdr:nvSpPr>
        <xdr:cNvPr id="38" name="Oval 37">
          <a:extLst>
            <a:ext uri="{FF2B5EF4-FFF2-40B4-BE49-F238E27FC236}">
              <a16:creationId xmlns:a16="http://schemas.microsoft.com/office/drawing/2014/main" id="{4063580E-459A-49C1-859F-379B4C1C5439}"/>
            </a:ext>
          </a:extLst>
        </xdr:cNvPr>
        <xdr:cNvSpPr/>
      </xdr:nvSpPr>
      <xdr:spPr>
        <a:xfrm>
          <a:off x="2293204" y="5950887"/>
          <a:ext cx="272647" cy="285749"/>
        </a:xfrm>
        <a:prstGeom prst="ellipse">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180271</xdr:colOff>
      <xdr:row>45</xdr:row>
      <xdr:rowOff>167530</xdr:rowOff>
    </xdr:from>
    <xdr:to>
      <xdr:col>12</xdr:col>
      <xdr:colOff>410188</xdr:colOff>
      <xdr:row>47</xdr:row>
      <xdr:rowOff>34180</xdr:rowOff>
    </xdr:to>
    <xdr:sp macro="" textlink="">
      <xdr:nvSpPr>
        <xdr:cNvPr id="39" name="TextBox 38">
          <a:extLst>
            <a:ext uri="{FF2B5EF4-FFF2-40B4-BE49-F238E27FC236}">
              <a16:creationId xmlns:a16="http://schemas.microsoft.com/office/drawing/2014/main" id="{CEFE7A60-8E13-4BA0-9842-BDC3EDDED067}"/>
            </a:ext>
          </a:extLst>
        </xdr:cNvPr>
        <xdr:cNvSpPr txBox="1"/>
      </xdr:nvSpPr>
      <xdr:spPr>
        <a:xfrm>
          <a:off x="5666671" y="8740030"/>
          <a:ext cx="205871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400" b="0" i="0">
              <a:solidFill>
                <a:schemeClr val="bg2">
                  <a:lumMod val="50000"/>
                </a:schemeClr>
              </a:solidFill>
              <a:latin typeface="Arial Narrow" panose="020B0606020202030204" pitchFamily="34" charset="0"/>
            </a:rPr>
            <a:t>All</a:t>
          </a:r>
          <a:r>
            <a:rPr lang="en-US" sz="1400" b="0" i="0" baseline="0">
              <a:solidFill>
                <a:schemeClr val="bg2">
                  <a:lumMod val="50000"/>
                </a:schemeClr>
              </a:solidFill>
              <a:latin typeface="Arial Narrow" panose="020B0606020202030204" pitchFamily="34" charset="0"/>
            </a:rPr>
            <a:t> data as at March, 2024</a:t>
          </a:r>
          <a:endParaRPr lang="en-US" sz="1400" b="0" i="0">
            <a:solidFill>
              <a:schemeClr val="bg2">
                <a:lumMod val="50000"/>
              </a:schemeClr>
            </a:solidFill>
            <a:latin typeface="Arial Narrow" panose="020B0606020202030204" pitchFamily="34" charset="0"/>
          </a:endParaRPr>
        </a:p>
      </xdr:txBody>
    </xdr:sp>
    <xdr:clientData/>
  </xdr:twoCellAnchor>
  <xdr:twoCellAnchor>
    <xdr:from>
      <xdr:col>15</xdr:col>
      <xdr:colOff>554384</xdr:colOff>
      <xdr:row>4</xdr:row>
      <xdr:rowOff>133212</xdr:rowOff>
    </xdr:from>
    <xdr:to>
      <xdr:col>20</xdr:col>
      <xdr:colOff>547687</xdr:colOff>
      <xdr:row>6</xdr:row>
      <xdr:rowOff>142876</xdr:rowOff>
    </xdr:to>
    <xdr:sp macro="" textlink="">
      <xdr:nvSpPr>
        <xdr:cNvPr id="59" name="TextBox 58">
          <a:extLst>
            <a:ext uri="{FF2B5EF4-FFF2-40B4-BE49-F238E27FC236}">
              <a16:creationId xmlns:a16="http://schemas.microsoft.com/office/drawing/2014/main" id="{1DA39DE6-7174-44F0-8C13-5499B9E3B869}"/>
            </a:ext>
          </a:extLst>
        </xdr:cNvPr>
        <xdr:cNvSpPr txBox="1"/>
      </xdr:nvSpPr>
      <xdr:spPr>
        <a:xfrm>
          <a:off x="9662665" y="895212"/>
          <a:ext cx="3029397" cy="390664"/>
        </a:xfrm>
        <a:prstGeom prst="roundRect">
          <a:avLst>
            <a:gd name="adj" fmla="val 50000"/>
          </a:avLst>
        </a:prstGeom>
        <a:noFill/>
        <a:ln w="285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a:solidFill>
                <a:schemeClr val="bg1"/>
              </a:solidFill>
              <a:latin typeface="Arial Narrow" panose="020B0606020202030204" pitchFamily="34" charset="0"/>
              <a:ea typeface="+mn-ea"/>
              <a:cs typeface="+mn-cs"/>
            </a:rPr>
            <a:t>Course Progress</a:t>
          </a:r>
          <a:r>
            <a:rPr lang="en-US" sz="1400" b="1" baseline="0">
              <a:solidFill>
                <a:schemeClr val="bg1"/>
              </a:solidFill>
              <a:latin typeface="Arial Narrow" panose="020B0606020202030204" pitchFamily="34" charset="0"/>
              <a:ea typeface="+mn-ea"/>
              <a:cs typeface="+mn-cs"/>
            </a:rPr>
            <a:t> Panel</a:t>
          </a:r>
          <a:endParaRPr lang="en-US" sz="1400" b="1">
            <a:solidFill>
              <a:schemeClr val="bg1"/>
            </a:solidFill>
            <a:latin typeface="Arial Narrow" panose="020B0606020202030204" pitchFamily="34" charset="0"/>
            <a:ea typeface="+mn-ea"/>
            <a:cs typeface="+mn-cs"/>
          </a:endParaRPr>
        </a:p>
      </xdr:txBody>
    </xdr:sp>
    <xdr:clientData/>
  </xdr:twoCellAnchor>
  <xdr:twoCellAnchor>
    <xdr:from>
      <xdr:col>21</xdr:col>
      <xdr:colOff>2318</xdr:colOff>
      <xdr:row>1</xdr:row>
      <xdr:rowOff>11207</xdr:rowOff>
    </xdr:from>
    <xdr:to>
      <xdr:col>24</xdr:col>
      <xdr:colOff>256610</xdr:colOff>
      <xdr:row>2</xdr:row>
      <xdr:rowOff>135032</xdr:rowOff>
    </xdr:to>
    <xdr:sp macro="" textlink="">
      <xdr:nvSpPr>
        <xdr:cNvPr id="61" name="TextBox 60">
          <a:extLst>
            <a:ext uri="{FF2B5EF4-FFF2-40B4-BE49-F238E27FC236}">
              <a16:creationId xmlns:a16="http://schemas.microsoft.com/office/drawing/2014/main" id="{16D19D83-CF0D-4294-9133-7E02A267B43F}"/>
            </a:ext>
          </a:extLst>
        </xdr:cNvPr>
        <xdr:cNvSpPr txBox="1"/>
      </xdr:nvSpPr>
      <xdr:spPr>
        <a:xfrm>
          <a:off x="12803918" y="201707"/>
          <a:ext cx="2083092"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5">
                  <a:lumMod val="75000"/>
                </a:schemeClr>
              </a:solidFill>
              <a:latin typeface="Arial Narrow" panose="020B0606020202030204" pitchFamily="34" charset="0"/>
            </a:rPr>
            <a:t>2019</a:t>
          </a:r>
          <a:r>
            <a:rPr lang="en-US" sz="1600" b="1" baseline="0">
              <a:solidFill>
                <a:schemeClr val="accent5">
                  <a:lumMod val="75000"/>
                </a:schemeClr>
              </a:solidFill>
              <a:latin typeface="Arial Narrow" panose="020B0606020202030204" pitchFamily="34" charset="0"/>
            </a:rPr>
            <a:t> - Present</a:t>
          </a:r>
          <a:endParaRPr lang="en-US" sz="1600" b="1">
            <a:solidFill>
              <a:schemeClr val="accent5">
                <a:lumMod val="75000"/>
              </a:schemeClr>
            </a:solidFill>
            <a:latin typeface="Arial Narrow" panose="020B0606020202030204" pitchFamily="34" charset="0"/>
          </a:endParaRPr>
        </a:p>
      </xdr:txBody>
    </xdr:sp>
    <xdr:clientData/>
  </xdr:twoCellAnchor>
  <xdr:twoCellAnchor editAs="oneCell">
    <xdr:from>
      <xdr:col>23</xdr:col>
      <xdr:colOff>57287</xdr:colOff>
      <xdr:row>1</xdr:row>
      <xdr:rowOff>72200</xdr:rowOff>
    </xdr:from>
    <xdr:to>
      <xdr:col>23</xdr:col>
      <xdr:colOff>404668</xdr:colOff>
      <xdr:row>2</xdr:row>
      <xdr:rowOff>145150</xdr:rowOff>
    </xdr:to>
    <xdr:pic>
      <xdr:nvPicPr>
        <xdr:cNvPr id="62" name="Picture 61">
          <a:extLst>
            <a:ext uri="{FF2B5EF4-FFF2-40B4-BE49-F238E27FC236}">
              <a16:creationId xmlns:a16="http://schemas.microsoft.com/office/drawing/2014/main" id="{8E5E39A8-9BDA-4818-9E25-EFA9575723CF}"/>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rcRect l="3824" t="1553" r="8529" b="10697"/>
        <a:stretch/>
      </xdr:blipFill>
      <xdr:spPr>
        <a:xfrm>
          <a:off x="14078087" y="262700"/>
          <a:ext cx="347381" cy="263450"/>
        </a:xfrm>
        <a:prstGeom prst="rect">
          <a:avLst/>
        </a:prstGeom>
      </xdr:spPr>
    </xdr:pic>
    <xdr:clientData/>
  </xdr:twoCellAnchor>
  <xdr:twoCellAnchor editAs="oneCell">
    <xdr:from>
      <xdr:col>4</xdr:col>
      <xdr:colOff>77822</xdr:colOff>
      <xdr:row>0</xdr:row>
      <xdr:rowOff>107579</xdr:rowOff>
    </xdr:from>
    <xdr:to>
      <xdr:col>4</xdr:col>
      <xdr:colOff>450139</xdr:colOff>
      <xdr:row>2</xdr:row>
      <xdr:rowOff>100853</xdr:rowOff>
    </xdr:to>
    <xdr:pic>
      <xdr:nvPicPr>
        <xdr:cNvPr id="63" name="Picture 62">
          <a:extLst>
            <a:ext uri="{FF2B5EF4-FFF2-40B4-BE49-F238E27FC236}">
              <a16:creationId xmlns:a16="http://schemas.microsoft.com/office/drawing/2014/main" id="{1BAAD45C-E48A-4C1F-8DD8-5D1C1F8F554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16222" y="107579"/>
          <a:ext cx="372317" cy="374274"/>
        </a:xfrm>
        <a:prstGeom prst="roundRect">
          <a:avLst>
            <a:gd name="adj" fmla="val 16667"/>
          </a:avLst>
        </a:prstGeom>
        <a:ln>
          <a:noFill/>
        </a:ln>
        <a:effectLst>
          <a:outerShdw blurRad="152400" dist="12000" dir="900000" sy="98000" kx="110000" ky="200000" algn="tl" rotWithShape="0">
            <a:srgbClr val="000000">
              <a:alpha val="30000"/>
            </a:srgbClr>
          </a:outerShdw>
        </a:effectLst>
        <a:scene3d>
          <a:camera prst="perspectiveRelaxed">
            <a:rot lat="19800000" lon="1200000" rev="20820000"/>
          </a:camera>
          <a:lightRig rig="threePt" dir="t"/>
        </a:scene3d>
        <a:sp3d contourW="6350" prstMaterial="matte">
          <a:bevelT w="101600" h="101600"/>
          <a:contourClr>
            <a:srgbClr val="969696"/>
          </a:contourClr>
        </a:sp3d>
      </xdr:spPr>
    </xdr:pic>
    <xdr:clientData/>
  </xdr:twoCellAnchor>
  <xdr:twoCellAnchor>
    <xdr:from>
      <xdr:col>0</xdr:col>
      <xdr:colOff>467675</xdr:colOff>
      <xdr:row>10</xdr:row>
      <xdr:rowOff>147956</xdr:rowOff>
    </xdr:from>
    <xdr:to>
      <xdr:col>3</xdr:col>
      <xdr:colOff>259553</xdr:colOff>
      <xdr:row>13</xdr:row>
      <xdr:rowOff>125096</xdr:rowOff>
    </xdr:to>
    <xdr:grpSp>
      <xdr:nvGrpSpPr>
        <xdr:cNvPr id="82" name="Group 81">
          <a:hlinkClick xmlns:r="http://schemas.openxmlformats.org/officeDocument/2006/relationships" r:id="rId7"/>
          <a:extLst>
            <a:ext uri="{FF2B5EF4-FFF2-40B4-BE49-F238E27FC236}">
              <a16:creationId xmlns:a16="http://schemas.microsoft.com/office/drawing/2014/main" id="{17C797D0-8DB1-4EF1-B859-1626F0F02805}"/>
            </a:ext>
          </a:extLst>
        </xdr:cNvPr>
        <xdr:cNvGrpSpPr/>
      </xdr:nvGrpSpPr>
      <xdr:grpSpPr>
        <a:xfrm>
          <a:off x="467675" y="2052956"/>
          <a:ext cx="1613534" cy="548640"/>
          <a:chOff x="467679" y="2052956"/>
          <a:chExt cx="1620678" cy="548640"/>
        </a:xfrm>
        <a:solidFill>
          <a:srgbClr val="FFC000"/>
        </a:solidFill>
      </xdr:grpSpPr>
      <xdr:sp macro="" textlink="">
        <xdr:nvSpPr>
          <xdr:cNvPr id="83" name="Round Same Side Corner Rectangle 8">
            <a:hlinkClick xmlns:r="http://schemas.openxmlformats.org/officeDocument/2006/relationships" r:id="rId7"/>
            <a:extLst>
              <a:ext uri="{FF2B5EF4-FFF2-40B4-BE49-F238E27FC236}">
                <a16:creationId xmlns:a16="http://schemas.microsoft.com/office/drawing/2014/main" id="{E4D1DD41-4D28-402C-A82C-6D39C41E9DF3}"/>
              </a:ext>
            </a:extLst>
          </xdr:cNvPr>
          <xdr:cNvSpPr/>
        </xdr:nvSpPr>
        <xdr:spPr>
          <a:xfrm rot="16200000">
            <a:off x="983459" y="1537176"/>
            <a:ext cx="548640" cy="1580199"/>
          </a:xfrm>
          <a:prstGeom prst="round2SameRect">
            <a:avLst>
              <a:gd name="adj1" fmla="val 50000"/>
              <a:gd name="adj2"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TextBox 83">
            <a:extLst>
              <a:ext uri="{FF2B5EF4-FFF2-40B4-BE49-F238E27FC236}">
                <a16:creationId xmlns:a16="http://schemas.microsoft.com/office/drawing/2014/main" id="{06FB530F-898F-42AF-A75E-F1FC22C90EFA}"/>
              </a:ext>
            </a:extLst>
          </xdr:cNvPr>
          <xdr:cNvSpPr txBox="1"/>
        </xdr:nvSpPr>
        <xdr:spPr>
          <a:xfrm>
            <a:off x="1102520" y="2162737"/>
            <a:ext cx="985837" cy="3429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bg1"/>
                </a:solidFill>
              </a:rPr>
              <a:t>Students Info</a:t>
            </a:r>
          </a:p>
        </xdr:txBody>
      </xdr:sp>
    </xdr:grpSp>
    <xdr:clientData/>
  </xdr:twoCellAnchor>
  <xdr:twoCellAnchor>
    <xdr:from>
      <xdr:col>0</xdr:col>
      <xdr:colOff>429575</xdr:colOff>
      <xdr:row>14</xdr:row>
      <xdr:rowOff>109856</xdr:rowOff>
    </xdr:from>
    <xdr:to>
      <xdr:col>3</xdr:col>
      <xdr:colOff>195261</xdr:colOff>
      <xdr:row>17</xdr:row>
      <xdr:rowOff>86996</xdr:rowOff>
    </xdr:to>
    <xdr:sp macro="" textlink="">
      <xdr:nvSpPr>
        <xdr:cNvPr id="85" name="Round Same Side Corner Rectangle 8">
          <a:hlinkClick xmlns:r="http://schemas.openxmlformats.org/officeDocument/2006/relationships" r:id="rId8"/>
          <a:extLst>
            <a:ext uri="{FF2B5EF4-FFF2-40B4-BE49-F238E27FC236}">
              <a16:creationId xmlns:a16="http://schemas.microsoft.com/office/drawing/2014/main" id="{74475A73-B6A6-4DB5-99E2-45FDDDF4B59C}"/>
            </a:ext>
          </a:extLst>
        </xdr:cNvPr>
        <xdr:cNvSpPr/>
      </xdr:nvSpPr>
      <xdr:spPr>
        <a:xfrm rot="16200000">
          <a:off x="952498" y="2253933"/>
          <a:ext cx="548640" cy="1594486"/>
        </a:xfrm>
        <a:prstGeom prst="round2SameRect">
          <a:avLst>
            <a:gd name="adj1" fmla="val 50000"/>
            <a:gd name="adj2" fmla="val 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US" sz="1100">
            <a:solidFill>
              <a:schemeClr val="lt1"/>
            </a:solidFill>
            <a:latin typeface="+mn-lt"/>
            <a:ea typeface="+mn-ea"/>
            <a:cs typeface="+mn-cs"/>
          </a:endParaRPr>
        </a:p>
      </xdr:txBody>
    </xdr:sp>
    <xdr:clientData/>
  </xdr:twoCellAnchor>
  <xdr:twoCellAnchor>
    <xdr:from>
      <xdr:col>1</xdr:col>
      <xdr:colOff>492916</xdr:colOff>
      <xdr:row>15</xdr:row>
      <xdr:rowOff>14848</xdr:rowOff>
    </xdr:from>
    <xdr:to>
      <xdr:col>3</xdr:col>
      <xdr:colOff>259553</xdr:colOff>
      <xdr:row>16</xdr:row>
      <xdr:rowOff>167249</xdr:rowOff>
    </xdr:to>
    <xdr:sp macro="" textlink="">
      <xdr:nvSpPr>
        <xdr:cNvPr id="86" name="TextBox 85">
          <a:hlinkClick xmlns:r="http://schemas.openxmlformats.org/officeDocument/2006/relationships" r:id="rId8"/>
          <a:extLst>
            <a:ext uri="{FF2B5EF4-FFF2-40B4-BE49-F238E27FC236}">
              <a16:creationId xmlns:a16="http://schemas.microsoft.com/office/drawing/2014/main" id="{6E5D91E5-D351-4544-86FC-679C63DB6593}"/>
            </a:ext>
          </a:extLst>
        </xdr:cNvPr>
        <xdr:cNvSpPr txBox="1"/>
      </xdr:nvSpPr>
      <xdr:spPr>
        <a:xfrm>
          <a:off x="1100135" y="2872348"/>
          <a:ext cx="981074"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1">
              <a:solidFill>
                <a:srgbClr val="002060"/>
              </a:solidFill>
              <a:latin typeface="+mn-lt"/>
              <a:ea typeface="+mn-ea"/>
              <a:cs typeface="+mn-cs"/>
            </a:rPr>
            <a:t>Course Info</a:t>
          </a:r>
        </a:p>
      </xdr:txBody>
    </xdr:sp>
    <xdr:clientData/>
  </xdr:twoCellAnchor>
  <xdr:twoCellAnchor>
    <xdr:from>
      <xdr:col>0</xdr:col>
      <xdr:colOff>440529</xdr:colOff>
      <xdr:row>17</xdr:row>
      <xdr:rowOff>155102</xdr:rowOff>
    </xdr:from>
    <xdr:to>
      <xdr:col>3</xdr:col>
      <xdr:colOff>207168</xdr:colOff>
      <xdr:row>20</xdr:row>
      <xdr:rowOff>132242</xdr:rowOff>
    </xdr:to>
    <xdr:sp macro="" textlink="">
      <xdr:nvSpPr>
        <xdr:cNvPr id="87" name="Round Same Side Corner Rectangle 8">
          <a:extLst>
            <a:ext uri="{FF2B5EF4-FFF2-40B4-BE49-F238E27FC236}">
              <a16:creationId xmlns:a16="http://schemas.microsoft.com/office/drawing/2014/main" id="{F4B75917-9A7C-4464-AC5F-45879A34065C}"/>
            </a:ext>
          </a:extLst>
        </xdr:cNvPr>
        <xdr:cNvSpPr/>
      </xdr:nvSpPr>
      <xdr:spPr>
        <a:xfrm rot="16200000">
          <a:off x="963929" y="2870202"/>
          <a:ext cx="548640" cy="1595439"/>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492916</xdr:colOff>
      <xdr:row>18</xdr:row>
      <xdr:rowOff>10087</xdr:rowOff>
    </xdr:from>
    <xdr:to>
      <xdr:col>3</xdr:col>
      <xdr:colOff>259553</xdr:colOff>
      <xdr:row>19</xdr:row>
      <xdr:rowOff>162488</xdr:rowOff>
    </xdr:to>
    <xdr:sp macro="" textlink="">
      <xdr:nvSpPr>
        <xdr:cNvPr id="88" name="TextBox 87">
          <a:extLst>
            <a:ext uri="{FF2B5EF4-FFF2-40B4-BE49-F238E27FC236}">
              <a16:creationId xmlns:a16="http://schemas.microsoft.com/office/drawing/2014/main" id="{4E8CA3E1-59C9-41DF-AD8F-8845453531B1}"/>
            </a:ext>
          </a:extLst>
        </xdr:cNvPr>
        <xdr:cNvSpPr txBox="1"/>
      </xdr:nvSpPr>
      <xdr:spPr>
        <a:xfrm>
          <a:off x="1102516" y="3439087"/>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chemeClr val="bg1"/>
              </a:solidFill>
              <a:latin typeface="+mn-lt"/>
              <a:ea typeface="+mn-ea"/>
              <a:cs typeface="+mn-cs"/>
            </a:rPr>
            <a:t>Parents</a:t>
          </a:r>
        </a:p>
      </xdr:txBody>
    </xdr:sp>
    <xdr:clientData/>
  </xdr:twoCellAnchor>
  <xdr:twoCellAnchor>
    <xdr:from>
      <xdr:col>0</xdr:col>
      <xdr:colOff>450053</xdr:colOff>
      <xdr:row>21</xdr:row>
      <xdr:rowOff>81285</xdr:rowOff>
    </xdr:from>
    <xdr:to>
      <xdr:col>3</xdr:col>
      <xdr:colOff>207168</xdr:colOff>
      <xdr:row>24</xdr:row>
      <xdr:rowOff>58425</xdr:rowOff>
    </xdr:to>
    <xdr:sp macro="" textlink="">
      <xdr:nvSpPr>
        <xdr:cNvPr id="89" name="Round Same Side Corner Rectangle 8">
          <a:extLst>
            <a:ext uri="{FF2B5EF4-FFF2-40B4-BE49-F238E27FC236}">
              <a16:creationId xmlns:a16="http://schemas.microsoft.com/office/drawing/2014/main" id="{8C110811-ACEB-4828-954B-D9FB6DBC6601}"/>
            </a:ext>
          </a:extLst>
        </xdr:cNvPr>
        <xdr:cNvSpPr/>
      </xdr:nvSpPr>
      <xdr:spPr>
        <a:xfrm rot="16200000">
          <a:off x="968691" y="3563147"/>
          <a:ext cx="548640" cy="1585915"/>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492916</xdr:colOff>
      <xdr:row>21</xdr:row>
      <xdr:rowOff>76762</xdr:rowOff>
    </xdr:from>
    <xdr:to>
      <xdr:col>3</xdr:col>
      <xdr:colOff>259553</xdr:colOff>
      <xdr:row>23</xdr:row>
      <xdr:rowOff>38663</xdr:rowOff>
    </xdr:to>
    <xdr:sp macro="" textlink="">
      <xdr:nvSpPr>
        <xdr:cNvPr id="90" name="TextBox 89">
          <a:extLst>
            <a:ext uri="{FF2B5EF4-FFF2-40B4-BE49-F238E27FC236}">
              <a16:creationId xmlns:a16="http://schemas.microsoft.com/office/drawing/2014/main" id="{1FF806CE-C0FC-41E7-A239-153CC61B71AB}"/>
            </a:ext>
          </a:extLst>
        </xdr:cNvPr>
        <xdr:cNvSpPr txBox="1"/>
      </xdr:nvSpPr>
      <xdr:spPr>
        <a:xfrm>
          <a:off x="1102516" y="4077262"/>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rgbClr val="7030A0"/>
              </a:solidFill>
              <a:latin typeface="+mn-lt"/>
              <a:ea typeface="+mn-ea"/>
              <a:cs typeface="+mn-cs"/>
            </a:rPr>
            <a:t>Events</a:t>
          </a:r>
        </a:p>
      </xdr:txBody>
    </xdr:sp>
    <xdr:clientData/>
  </xdr:twoCellAnchor>
  <xdr:twoCellAnchor>
    <xdr:from>
      <xdr:col>0</xdr:col>
      <xdr:colOff>440529</xdr:colOff>
      <xdr:row>25</xdr:row>
      <xdr:rowOff>43185</xdr:rowOff>
    </xdr:from>
    <xdr:to>
      <xdr:col>3</xdr:col>
      <xdr:colOff>195261</xdr:colOff>
      <xdr:row>28</xdr:row>
      <xdr:rowOff>20325</xdr:rowOff>
    </xdr:to>
    <xdr:sp macro="" textlink="">
      <xdr:nvSpPr>
        <xdr:cNvPr id="91" name="Round Same Side Corner Rectangle 8">
          <a:extLst>
            <a:ext uri="{FF2B5EF4-FFF2-40B4-BE49-F238E27FC236}">
              <a16:creationId xmlns:a16="http://schemas.microsoft.com/office/drawing/2014/main" id="{B6A9316D-6FE3-4C4A-B0D7-0F14DF955012}"/>
            </a:ext>
          </a:extLst>
        </xdr:cNvPr>
        <xdr:cNvSpPr/>
      </xdr:nvSpPr>
      <xdr:spPr>
        <a:xfrm rot="16200000">
          <a:off x="957975" y="4288239"/>
          <a:ext cx="548640" cy="1583532"/>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434336</xdr:colOff>
      <xdr:row>25</xdr:row>
      <xdr:rowOff>160106</xdr:rowOff>
    </xdr:from>
    <xdr:to>
      <xdr:col>3</xdr:col>
      <xdr:colOff>200973</xdr:colOff>
      <xdr:row>27</xdr:row>
      <xdr:rowOff>122007</xdr:rowOff>
    </xdr:to>
    <xdr:sp macro="" textlink="">
      <xdr:nvSpPr>
        <xdr:cNvPr id="92" name="TextBox 91">
          <a:extLst>
            <a:ext uri="{FF2B5EF4-FFF2-40B4-BE49-F238E27FC236}">
              <a16:creationId xmlns:a16="http://schemas.microsoft.com/office/drawing/2014/main" id="{F5E537C4-E88C-4DB1-BFBA-E759EA8E532B}"/>
            </a:ext>
          </a:extLst>
        </xdr:cNvPr>
        <xdr:cNvSpPr txBox="1"/>
      </xdr:nvSpPr>
      <xdr:spPr>
        <a:xfrm>
          <a:off x="1043936" y="4922606"/>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chemeClr val="bg1"/>
              </a:solidFill>
              <a:latin typeface="+mn-lt"/>
              <a:ea typeface="+mn-ea"/>
              <a:cs typeface="+mn-cs"/>
            </a:rPr>
            <a:t>Exams</a:t>
          </a:r>
        </a:p>
      </xdr:txBody>
    </xdr:sp>
    <xdr:clientData/>
  </xdr:twoCellAnchor>
  <xdr:twoCellAnchor>
    <xdr:from>
      <xdr:col>0</xdr:col>
      <xdr:colOff>497679</xdr:colOff>
      <xdr:row>29</xdr:row>
      <xdr:rowOff>52711</xdr:rowOff>
    </xdr:from>
    <xdr:to>
      <xdr:col>3</xdr:col>
      <xdr:colOff>219074</xdr:colOff>
      <xdr:row>32</xdr:row>
      <xdr:rowOff>29851</xdr:rowOff>
    </xdr:to>
    <xdr:sp macro="" textlink="">
      <xdr:nvSpPr>
        <xdr:cNvPr id="93" name="Round Same Side Corner Rectangle 8">
          <a:extLst>
            <a:ext uri="{FF2B5EF4-FFF2-40B4-BE49-F238E27FC236}">
              <a16:creationId xmlns:a16="http://schemas.microsoft.com/office/drawing/2014/main" id="{2AFE819D-8B38-490B-9264-61352076AED6}"/>
            </a:ext>
          </a:extLst>
        </xdr:cNvPr>
        <xdr:cNvSpPr/>
      </xdr:nvSpPr>
      <xdr:spPr>
        <a:xfrm rot="16200000">
          <a:off x="998457" y="5076433"/>
          <a:ext cx="548640" cy="1550195"/>
        </a:xfrm>
        <a:prstGeom prst="round2SameRect">
          <a:avLst>
            <a:gd name="adj1" fmla="val 50000"/>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1</xdr:col>
      <xdr:colOff>459099</xdr:colOff>
      <xdr:row>29</xdr:row>
      <xdr:rowOff>148199</xdr:rowOff>
    </xdr:from>
    <xdr:to>
      <xdr:col>3</xdr:col>
      <xdr:colOff>225736</xdr:colOff>
      <xdr:row>31</xdr:row>
      <xdr:rowOff>110100</xdr:rowOff>
    </xdr:to>
    <xdr:sp macro="" textlink="">
      <xdr:nvSpPr>
        <xdr:cNvPr id="94" name="TextBox 93">
          <a:extLst>
            <a:ext uri="{FF2B5EF4-FFF2-40B4-BE49-F238E27FC236}">
              <a16:creationId xmlns:a16="http://schemas.microsoft.com/office/drawing/2014/main" id="{3E3F8EFE-95EE-4F0D-AD8C-2EC1899361C5}"/>
            </a:ext>
          </a:extLst>
        </xdr:cNvPr>
        <xdr:cNvSpPr txBox="1"/>
      </xdr:nvSpPr>
      <xdr:spPr>
        <a:xfrm>
          <a:off x="1068699" y="5672699"/>
          <a:ext cx="9858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0">
              <a:solidFill>
                <a:schemeClr val="bg1"/>
              </a:solidFill>
              <a:latin typeface="+mn-lt"/>
              <a:ea typeface="+mn-ea"/>
              <a:cs typeface="+mn-cs"/>
            </a:rPr>
            <a:t>Assistant</a:t>
          </a:r>
        </a:p>
      </xdr:txBody>
    </xdr:sp>
    <xdr:clientData/>
  </xdr:twoCellAnchor>
  <xdr:twoCellAnchor>
    <xdr:from>
      <xdr:col>14</xdr:col>
      <xdr:colOff>488156</xdr:colOff>
      <xdr:row>6</xdr:row>
      <xdr:rowOff>95249</xdr:rowOff>
    </xdr:from>
    <xdr:to>
      <xdr:col>24</xdr:col>
      <xdr:colOff>309562</xdr:colOff>
      <xdr:row>18</xdr:row>
      <xdr:rowOff>119062</xdr:rowOff>
    </xdr:to>
    <xdr:graphicFrame macro="">
      <xdr:nvGraphicFramePr>
        <xdr:cNvPr id="96" name="Chart 95">
          <a:extLst>
            <a:ext uri="{FF2B5EF4-FFF2-40B4-BE49-F238E27FC236}">
              <a16:creationId xmlns:a16="http://schemas.microsoft.com/office/drawing/2014/main" id="{64BAF6DB-6B1A-4602-AA0C-0723883C7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590101</xdr:colOff>
      <xdr:row>4</xdr:row>
      <xdr:rowOff>95250</xdr:rowOff>
    </xdr:from>
    <xdr:to>
      <xdr:col>11</xdr:col>
      <xdr:colOff>559594</xdr:colOff>
      <xdr:row>6</xdr:row>
      <xdr:rowOff>95249</xdr:rowOff>
    </xdr:to>
    <xdr:sp macro="" textlink="">
      <xdr:nvSpPr>
        <xdr:cNvPr id="98" name="TextBox 97">
          <a:extLst>
            <a:ext uri="{FF2B5EF4-FFF2-40B4-BE49-F238E27FC236}">
              <a16:creationId xmlns:a16="http://schemas.microsoft.com/office/drawing/2014/main" id="{3393E12A-BB68-45DB-9E09-2F220F597BA0}"/>
            </a:ext>
          </a:extLst>
        </xdr:cNvPr>
        <xdr:cNvSpPr txBox="1"/>
      </xdr:nvSpPr>
      <xdr:spPr>
        <a:xfrm>
          <a:off x="3626195" y="857250"/>
          <a:ext cx="3612805" cy="380999"/>
        </a:xfrm>
        <a:prstGeom prst="roundRect">
          <a:avLst>
            <a:gd name="adj" fmla="val 50000"/>
          </a:avLst>
        </a:prstGeom>
        <a:noFill/>
        <a:ln w="285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a:solidFill>
                <a:schemeClr val="bg1"/>
              </a:solidFill>
              <a:latin typeface="Arial Narrow" panose="020B0606020202030204" pitchFamily="34" charset="0"/>
              <a:ea typeface="+mn-ea"/>
              <a:cs typeface="+mn-cs"/>
            </a:rPr>
            <a:t>Filter Panel</a:t>
          </a:r>
        </a:p>
      </xdr:txBody>
    </xdr:sp>
    <xdr:clientData/>
  </xdr:twoCellAnchor>
  <xdr:twoCellAnchor>
    <xdr:from>
      <xdr:col>6</xdr:col>
      <xdr:colOff>381000</xdr:colOff>
      <xdr:row>24</xdr:row>
      <xdr:rowOff>80213</xdr:rowOff>
    </xdr:from>
    <xdr:to>
      <xdr:col>14</xdr:col>
      <xdr:colOff>485775</xdr:colOff>
      <xdr:row>38</xdr:row>
      <xdr:rowOff>156413</xdr:rowOff>
    </xdr:to>
    <xdr:graphicFrame macro="">
      <xdr:nvGraphicFramePr>
        <xdr:cNvPr id="48" name="Chart 47">
          <a:extLst>
            <a:ext uri="{FF2B5EF4-FFF2-40B4-BE49-F238E27FC236}">
              <a16:creationId xmlns:a16="http://schemas.microsoft.com/office/drawing/2014/main" id="{05B6A4C8-7C24-4D92-9341-5A240DFB2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471548</xdr:colOff>
      <xdr:row>34</xdr:row>
      <xdr:rowOff>66818</xdr:rowOff>
    </xdr:from>
    <xdr:to>
      <xdr:col>4</xdr:col>
      <xdr:colOff>136976</xdr:colOff>
      <xdr:row>35</xdr:row>
      <xdr:rowOff>162067</xdr:rowOff>
    </xdr:to>
    <xdr:sp macro="" textlink="">
      <xdr:nvSpPr>
        <xdr:cNvPr id="49" name="Oval 48">
          <a:extLst>
            <a:ext uri="{FF2B5EF4-FFF2-40B4-BE49-F238E27FC236}">
              <a16:creationId xmlns:a16="http://schemas.microsoft.com/office/drawing/2014/main" id="{04D574BA-0BCA-40E5-81A8-A1672320F304}"/>
            </a:ext>
          </a:extLst>
        </xdr:cNvPr>
        <xdr:cNvSpPr/>
      </xdr:nvSpPr>
      <xdr:spPr>
        <a:xfrm>
          <a:off x="2293204" y="6543818"/>
          <a:ext cx="272647" cy="285749"/>
        </a:xfrm>
        <a:prstGeom prst="ellipse">
          <a:avLst/>
        </a:prstGeom>
        <a:solidFill>
          <a:schemeClr val="accent1">
            <a:lumMod val="5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228175</xdr:colOff>
      <xdr:row>31</xdr:row>
      <xdr:rowOff>48676</xdr:rowOff>
    </xdr:from>
    <xdr:to>
      <xdr:col>7</xdr:col>
      <xdr:colOff>228177</xdr:colOff>
      <xdr:row>32</xdr:row>
      <xdr:rowOff>134400</xdr:rowOff>
    </xdr:to>
    <xdr:sp macro="" textlink="">
      <xdr:nvSpPr>
        <xdr:cNvPr id="50" name="TextBox 49">
          <a:extLst>
            <a:ext uri="{FF2B5EF4-FFF2-40B4-BE49-F238E27FC236}">
              <a16:creationId xmlns:a16="http://schemas.microsoft.com/office/drawing/2014/main" id="{D3134979-8BA3-49E5-807A-681DECFDC8ED}"/>
            </a:ext>
          </a:extLst>
        </xdr:cNvPr>
        <xdr:cNvSpPr txBox="1"/>
      </xdr:nvSpPr>
      <xdr:spPr>
        <a:xfrm>
          <a:off x="2657050" y="5954176"/>
          <a:ext cx="1821658"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l"/>
          <a:r>
            <a:rPr lang="en-US" sz="1200" b="1" i="1">
              <a:solidFill>
                <a:sysClr val="windowText" lastClr="000000"/>
              </a:solidFill>
              <a:latin typeface="Arial Narrow" panose="020B0606020202030204" pitchFamily="34" charset="0"/>
              <a:ea typeface="+mn-ea"/>
              <a:cs typeface="+mn-cs"/>
            </a:rPr>
            <a:t>Computer Appreciation</a:t>
          </a:r>
        </a:p>
      </xdr:txBody>
    </xdr:sp>
    <xdr:clientData/>
  </xdr:twoCellAnchor>
  <xdr:twoCellAnchor editAs="oneCell">
    <xdr:from>
      <xdr:col>3</xdr:col>
      <xdr:colOff>297656</xdr:colOff>
      <xdr:row>6</xdr:row>
      <xdr:rowOff>130969</xdr:rowOff>
    </xdr:from>
    <xdr:to>
      <xdr:col>13</xdr:col>
      <xdr:colOff>488155</xdr:colOff>
      <xdr:row>13</xdr:row>
      <xdr:rowOff>154036</xdr:rowOff>
    </xdr:to>
    <mc:AlternateContent xmlns:mc="http://schemas.openxmlformats.org/markup-compatibility/2006" xmlns:tsle="http://schemas.microsoft.com/office/drawing/2012/timeslicer">
      <mc:Choice Requires="tsle">
        <xdr:graphicFrame macro="">
          <xdr:nvGraphicFramePr>
            <xdr:cNvPr id="51" name="DATE STARTED 1">
              <a:extLst>
                <a:ext uri="{FF2B5EF4-FFF2-40B4-BE49-F238E27FC236}">
                  <a16:creationId xmlns:a16="http://schemas.microsoft.com/office/drawing/2014/main" id="{28F0366A-0E13-4DF3-A245-E9819265CEC9}"/>
                </a:ext>
              </a:extLst>
            </xdr:cNvPr>
            <xdr:cNvGraphicFramePr/>
          </xdr:nvGraphicFramePr>
          <xdr:xfrm>
            <a:off x="0" y="0"/>
            <a:ext cx="0" cy="0"/>
          </xdr:xfrm>
          <a:graphic>
            <a:graphicData uri="http://schemas.microsoft.com/office/drawing/2012/timeslicer">
              <tsle:timeslicer name="DATE STARTED 1"/>
            </a:graphicData>
          </a:graphic>
        </xdr:graphicFrame>
      </mc:Choice>
      <mc:Fallback xmlns="">
        <xdr:sp macro="" textlink="">
          <xdr:nvSpPr>
            <xdr:cNvPr id="0" name=""/>
            <xdr:cNvSpPr>
              <a:spLocks noTextEdit="1"/>
            </xdr:cNvSpPr>
          </xdr:nvSpPr>
          <xdr:spPr>
            <a:xfrm>
              <a:off x="2119312" y="1449436"/>
              <a:ext cx="6262687" cy="275347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SHOLAR-GOLD" refreshedDate="45392.454088425926" createdVersion="6" refreshedVersion="6" minRefreshableVersion="3" recordCount="503" xr:uid="{4EC1279A-A3AA-4552-A8E2-1DB58AAA1D4E}">
  <cacheSource type="worksheet">
    <worksheetSource ref="A1:Q504" sheet="Data sheet"/>
  </cacheSource>
  <cacheFields count="19">
    <cacheField name="NAME" numFmtId="0">
      <sharedItems count="498">
        <s v="Abang Ejik "/>
        <s v="Adoni Amainye "/>
        <s v="Akpan Patinece "/>
        <s v="Albert Favour "/>
        <s v="Albert Godswill "/>
        <s v="Anthony Miracle "/>
        <s v="Anyanwu Eberechukwu G"/>
        <s v="Augustine Prevailer "/>
        <s v="Barika Florence "/>
        <s v="Bassey Charles "/>
        <s v="Bassey Elizabeth O"/>
        <s v="Bello Yinka "/>
        <s v="Brown Beatrice "/>
        <s v="Brown Blessing "/>
        <s v="Brown Faithful A"/>
        <s v="Brown Godgift "/>
        <s v="Brown Tamunuo Belema "/>
        <s v="Chineke Luwiza "/>
        <s v="Christian Success "/>
        <s v="Christopher Goodness "/>
        <s v="Clement Glory"/>
        <s v="Collins Idorenyin "/>
        <s v="Daniel - Bako Grace "/>
        <s v="Daniel Bako Emmanuel "/>
        <s v="Daniel Brown  Gladys "/>
        <s v="Daramola Temiloluwa F"/>
        <s v="Daramola Temitope "/>
        <s v="Dawadakpoye Victor Favour "/>
        <s v="Dickson Michael "/>
        <s v="Don - Pedro Deborah "/>
        <s v="Douglas Tamunofinarisa "/>
        <s v="Dumkwu Destiny "/>
        <s v="Ebere Jeremiah "/>
        <s v="Edem Mfon Faith "/>
        <s v="Effiong Goodness "/>
        <s v="Ejaretiou Eromuseley "/>
        <s v="Felix Glory "/>
        <s v="Gift Isaiah "/>
        <s v="Godswill Godstime "/>
        <s v="Halliday Samuel "/>
        <s v="Ibanga Friday Esther "/>
        <s v="Idanye Israel  "/>
        <s v="Ikechukwu Chidinma "/>
        <s v="Ikechukwu Esther "/>
        <s v="Ikenna Chioma "/>
        <s v="Ikenne Emmanuel "/>
        <s v="Inuejulawo Goddey "/>
        <s v="James Barisira J"/>
        <s v="Job Friday"/>
        <s v="John Precious "/>
        <s v="Kolawolwe Funmilayo "/>
        <s v="Lewis Israel "/>
        <s v="Loveday Christian "/>
        <s v="Mac- Jaja Sharon "/>
        <s v="Mark Sylvia "/>
        <s v="Miebaka Tamunomiebaka "/>
        <s v="Nnamnso Bright "/>
        <s v="Nwanebun Chinwedu"/>
        <s v="Nwusi Goddey "/>
        <s v="Ondu Wilson S"/>
        <s v="Otokina Faith "/>
        <s v="Otokina Joy "/>
        <s v="Paul  Esther "/>
        <s v="Paul Aniette "/>
        <s v="Peter Favour"/>
        <s v="Raphael Hope "/>
        <s v="Richard Agagwu "/>
        <s v="Sabastine Ogochukwu "/>
        <s v="Samuel Inyang Precious "/>
        <s v="Sowunari Miracle "/>
        <s v="Sufficient Amazing G "/>
        <s v="Sunday Blessing L"/>
        <s v="Sunday Prayer "/>
        <s v="Tallawford Favour "/>
        <s v="Tamuno - Diepiriye Favour "/>
        <s v="Tamunodieppiriye Praise "/>
        <s v="ThankGod Godwin "/>
        <s v="Theodore George M"/>
        <s v="Towomini Abarasi B "/>
        <s v="Valentine Esther "/>
        <s v="Victoria Agagwu "/>
        <s v="Wfere Blessed "/>
        <s v="Willian Amos Janet "/>
        <s v="Wilson Favour "/>
        <s v="Wilson Godwin "/>
        <s v="Akpa .O Joshua"/>
        <s v="Akudike Chinenyenwa "/>
        <s v="Alfred Ogheneogaga "/>
        <s v="Angel Samuel "/>
        <s v="Anselem Hart .S"/>
        <s v="Anthony Ogie"/>
        <s v="Banigo Samuel T "/>
        <s v="Bello Yinka"/>
        <s v="Caleb Victor C"/>
        <s v="Chiamaka Johnson"/>
        <s v="Chigozie Henry .O"/>
        <s v="Chima Confidence"/>
        <s v="Christiana Udofie .E"/>
        <s v="Christopher Faith  .C"/>
        <s v="Christopher Fred "/>
        <s v="Chukwuebuka Chibueze .G"/>
        <s v="Confidence Charles"/>
        <s v="Cynthia Okoli C"/>
        <s v="Daniel Okoro "/>
        <s v="Dawadakpoye Fejiro .V"/>
        <s v="Dawadakpoye Philip .V"/>
        <s v="Dennis Elizabeth "/>
        <s v="Destiny Etete .A"/>
        <s v="Dick Ada Handy "/>
        <s v="Ekweka Glory "/>
        <s v="Emeka Princerich .O"/>
        <s v="eruegbw werbuwei"/>
        <s v="Esther Ikechukwu"/>
        <s v="Esukupe GodsGreat"/>
        <s v="Esukupe Godslove "/>
        <s v="Etederhi Ekeme"/>
        <s v="Ewere O Favour "/>
        <s v="Ewuzie Chidera"/>
        <s v="Favour Chini"/>
        <s v="festus festus"/>
        <s v="Garba Omega"/>
        <s v="Gift Isah "/>
        <s v="Glory Nengi .T"/>
        <s v="Godson Gashion "/>
        <s v="Godswill  Akpan F "/>
        <s v="Godswill Albert "/>
        <s v="God'swill Paul .C"/>
        <s v="Goodness Chirsitopher .C"/>
        <s v="Goodness Christopher "/>
        <s v="Goodness Ekweka .C"/>
        <s v="Gowon Gideon"/>
        <s v="Gowon Thankgod .E"/>
        <s v="Green Golden"/>
        <s v="Hezekia Igoh E"/>
        <s v="Hezekiah Handy .D"/>
        <s v="Ibifubara Godgift"/>
        <s v="Ibifubara Ibinyeagha"/>
        <s v="Ibrahim Gabriel"/>
        <s v="Ihie Light .T"/>
        <s v="Isiah Esther .G"/>
        <s v="Joel Momday"/>
        <s v="Johnson Happiness "/>
        <s v="Justice Odudu"/>
        <s v="Kingston Laura Samuel "/>
        <s v="Lucky Clement"/>
        <s v="Maxwell Esther"/>
        <s v="Newlife Nkwor"/>
        <s v="Noble Hart S"/>
        <s v="Nwachukwu David"/>
        <s v="Nwiko Alex J"/>
        <s v="Olawale Sharon .O"/>
        <s v="Omega Garba "/>
        <s v="Onyeoma Emeka H "/>
        <s v="Owen Ibrahim G"/>
        <s v="Precious Ogbonna A "/>
        <s v="Prince Dennis .N"/>
        <s v="Princerich Emeka P"/>
        <s v="Princewill Jubilee"/>
        <s v="Priye Christabel"/>
        <s v="Rejoice Victor C"/>
        <s v="Richard Gideon"/>
        <s v="Richard Ikechukwu"/>
        <s v="Shulammite E Akubue "/>
        <s v="Sotonye Brown .T"/>
        <s v="Success Needam"/>
        <s v="Sunday Emediong Wfere "/>
        <s v="Sunday Samuel"/>
        <s v="Tobin Iwo .M"/>
        <s v="Tumini Tamunosa .B"/>
        <s v="Ugochukwu Amarachi"/>
        <s v="Victoria Victor .E"/>
        <s v="Warikwah Chinyere A"/>
        <s v="Winner Okechukwu"/>
        <s v="Yakubu Prevail "/>
        <s v="Alex Hanson Brown H"/>
        <s v="Angel Faith "/>
        <s v="Anselem Sunny Hart "/>
        <s v="Anthony Elizabeth "/>
        <s v="Aturuga Tobiloba E "/>
        <s v="Awaji - Igbana Friday U"/>
        <s v="Barisira James J"/>
        <s v="Blessing Anung .A"/>
        <s v="Brown Prosper"/>
        <s v="Clariza Jacob Praise"/>
        <s v="David Matthew "/>
        <s v="Dawadakpoye Timothy "/>
        <s v="Deborah Agagwu "/>
        <s v="Dennis Grace "/>
        <s v="Ekweka Goodness C"/>
        <s v="Elizabeth Memoye "/>
        <s v="Flora Batubo"/>
        <s v="George Jacob L"/>
        <s v="Godswill Chinedu I"/>
        <s v="Halliday David I "/>
        <s v="Hope Christisn C "/>
        <s v="Imoh Christopher "/>
        <s v="Jenny Christabel "/>
        <s v="Johnson James "/>
        <s v="Maxwell fll "/>
        <s v="Miracle Sunday Goodness "/>
        <s v="Nasiba Victor "/>
        <s v="Ndorn Victor B"/>
        <s v="Nobel Sunny Hart "/>
        <s v="Oluwabunmi Etete A"/>
        <s v="Patience Loveday Dike "/>
        <s v="Praise TamunoDepriye .D"/>
        <s v="Precious Sunday A"/>
        <s v="Prince Dennis W"/>
        <s v="Rejoice samuel"/>
        <s v="Sampson Nwogu"/>
        <s v="Samuel Brown Sokari T"/>
        <s v="Samuel Ogbabor O"/>
        <s v="Samuel Wisdom F"/>
        <s v="Success Dennis "/>
        <s v="Victor Admonish G"/>
        <s v="Victorious Sunday A "/>
        <s v="William Joel"/>
        <s v="Wonderful Akpan A "/>
        <s v="Akuwudike Goodnews  "/>
        <s v="Andrew Etete"/>
        <s v="Anietie Ability "/>
        <s v="Archibong Gideon "/>
        <s v="Brown David "/>
        <s v="Brown Joy "/>
        <s v="Brown Kingsley "/>
        <s v="Chika John James "/>
        <s v="Chima Uchechukwu "/>
        <s v="Chimemela Michael I "/>
        <s v="Desmond Kingsley Friday "/>
        <s v="Destiney Chidi P"/>
        <s v="Destiny Enyi Uneke "/>
        <s v="Dickson Randy M"/>
        <s v="Ebube Chinyereugo "/>
        <s v="Effiong Aniekan J"/>
        <s v="Emmanuel Gabriel R"/>
        <s v="Fatai Abraham "/>
        <s v="Favour Aarabari Kelly "/>
        <s v="Favour Aniedi .S"/>
        <s v="Favour Chidi P"/>
        <s v="Favour Meilango Hart "/>
        <s v="Friday Ugine R "/>
        <s v="Gabriel Awo S"/>
        <s v="Godsfavour Mfere"/>
        <s v="Godswill Maxwell "/>
        <s v="Great Bariyaana "/>
        <s v="Gregory Linus "/>
        <s v="Henry Admonish "/>
        <s v="Idawari Brown "/>
        <s v="Iniekatimi Experience A "/>
        <s v="Isabella Eguma E "/>
        <s v="Issac Anthony "/>
        <s v="Iyire "/>
        <s v="James Joseph "/>
        <s v="Jesubamirin Adepoju P"/>
        <s v="Jimmy Divine Monday "/>
        <s v="Judith Nwaizu Ada"/>
        <s v="Justic Thompson "/>
        <s v="Kalama Patricia "/>
        <s v="Lucky Sylvester C"/>
        <s v="Marvis Emmanuel "/>
        <s v="Mary Deele "/>
        <s v="Nzaga Favour"/>
        <s v="Precious Unwana E"/>
        <s v="Prince Unwana"/>
        <s v="Samuel Grace "/>
        <s v="Samuel Sunday Okafor "/>
        <s v="Samuel Ufot "/>
        <s v="Solomon Blessing "/>
        <s v="Solomon Joy "/>
        <s v="Tony Kelvin "/>
        <s v="Treasure Ezemah Collins "/>
        <s v="Victor Akubue"/>
        <s v="Wawe Emmanuel E"/>
        <s v="Wilson Emmanuel "/>
        <s v="Yesu Emmanuel "/>
        <s v="Zipporah Gowon "/>
        <s v="Abie John Lucky "/>
        <s v="Adams Joshua B "/>
        <s v="Adeyemi Johnson O"/>
        <s v="Agobe Godwin "/>
        <s v="Akin Aseyori"/>
        <s v="Akinolu Iyinola "/>
        <s v="Akpa Micheal "/>
        <s v="Akpan Favour J"/>
        <s v="Akuwudike Great O"/>
        <s v="Alete Faith "/>
        <s v="Alete Godgift "/>
        <s v="Alice Joshua E"/>
        <s v="Azunnaga Chioma P "/>
        <s v="Barida Henry "/>
        <s v="Bernard Harmony "/>
        <s v="Blessing Ufot L"/>
        <s v="Boma Brown F"/>
        <s v="Brown Daniel "/>
        <s v="Brown Felicia "/>
        <s v="Brown Hanson F "/>
        <s v="Brown Rose Otoko "/>
        <s v="Brown Tumini "/>
        <s v="Burabari Favour "/>
        <s v="Charles Happiness "/>
        <s v="Cherish Aniekan "/>
        <s v="Chidera Nicholas B"/>
        <s v="Chima Ihiechukwu "/>
        <s v="Chinasa Alloysus"/>
        <s v="Chisom Amah G"/>
        <s v="Christiana Emmanuel "/>
        <s v="Chukwuba Kingsley O"/>
        <s v="Daniel Brown S"/>
        <s v="Daniel Oni Ayomide "/>
        <s v="Daniel Tonye B"/>
        <s v="David Akpoye V "/>
        <s v="David Gospel "/>
        <s v="David Peter S "/>
        <s v="Favour Peter .P"/>
        <s v="Dawadakpoye Isreal "/>
        <s v="Delight Abarasi Brown "/>
        <s v="Destiney Sam "/>
        <s v="Divine Mark Brown "/>
        <s v="Edward Jumbo "/>
        <s v="Edwin Idunigha "/>
        <s v="Effiong Esther "/>
        <s v="Ejagboma Gloria V"/>
        <s v="Emeka Queen "/>
        <s v="Emmanuel Ekeh "/>
        <s v="Enamiroro Favour O"/>
        <s v="Esther Etete A"/>
        <s v="Esuikup Onin- Awaji "/>
        <s v="Etete Destiny A "/>
        <s v="Eteyenikang Eric "/>
        <s v="Etim Joy "/>
        <s v="Ezeikel Peter "/>
        <s v="Faith Geoffery S "/>
        <s v="Faith Gift Z"/>
        <s v="Favour Ebi  P"/>
        <s v="Favour Etop Peter "/>
        <s v="Favour Henry Barida "/>
        <s v="Favour Jonathan Ekine "/>
        <s v="Favour Samuel "/>
        <s v="Flora Hart "/>
        <s v="Fortunate Onyemaechi "/>
        <s v="Friday Saviour "/>
        <s v="Gabriel Jeremiah "/>
        <s v="Gaius Kogbara B"/>
        <s v="Gbarabe Favour "/>
        <s v="Gideon Lininus "/>
        <s v="Godsgift Udoh "/>
        <s v="Godsgifts  Ibi Brown "/>
        <s v="Godswill Itoro "/>
        <s v="Godswill Onyemaechi "/>
        <s v="Gold Komolafe "/>
        <s v="Goodluck Akuwudike "/>
        <s v="Goodluck Nwankwo "/>
        <s v="Goodluck Samuel E "/>
        <s v="Greatman Ordu C "/>
        <s v="Hansel Borninghton T"/>
        <s v="Heavenly Assam Akpan "/>
        <s v="Henry Precious "/>
        <s v="Ibifiri Ibifiri A "/>
        <s v="Idara Emmanuel "/>
        <s v="Idara Michael "/>
        <s v="Ifeanyi E Unaeze"/>
        <s v="Igho Omeyoma "/>
        <s v="Ihueze Nmesoma "/>
        <s v="Ikechukwu Onyebuchi "/>
        <s v="Imoh Ime John "/>
        <s v="Imoh Sam "/>
        <s v="Imoh Sam Convenat "/>
        <s v="Joseph Shittu A "/>
        <s v="Joshua Innocent "/>
        <s v="Joshua O Brown "/>
        <s v="Joy Ajoh Uyo "/>
        <s v="Jumbo Victoria "/>
        <s v="Justice Brown T "/>
        <s v="Kehinde Martins J"/>
        <s v="Kelvin Jumbo "/>
        <s v="Kinaka Rejoice "/>
        <s v="Kingsley Gogo"/>
        <s v="Kolawole Success "/>
        <s v="Lifted D Brown "/>
        <s v="Linus Paulina "/>
        <s v="Lucky Bright"/>
        <s v="Magdalene Akpan E "/>
        <s v="Mandu Sunday U "/>
        <s v="Martins Kehinde "/>
        <s v="Marvellous John "/>
        <s v="Mary Ajayi Oreoluwa "/>
        <s v="Mary Martey D"/>
        <s v="Matthew Oluwaseun D"/>
        <s v="Merit Komolafe "/>
        <s v="Michael Sogibuchi "/>
        <s v="Micheal Felix "/>
        <s v="Miracle Isaac J"/>
        <s v="Morayo Adams H"/>
        <s v="Morris Emmanuel U "/>
        <s v="Ngozi Ojukwu C "/>
        <s v="Nnamnso Christiana "/>
        <s v="Nwabueze Onyimeachi E "/>
        <s v="Nwachi Godspower K"/>
        <s v="Obieze Grace Ijeoma "/>
        <s v="Ojurereoluwa Akin "/>
        <s v="Olarenwaju Funke O"/>
        <s v="Onyebuchi Ikechukwu M "/>
        <s v="Onyeji Michael C "/>
        <s v="Onyinyechi Kalu F "/>
        <s v="Osahon Ikekhide "/>
        <s v="Otto James Godstime "/>
        <s v="Peniel Sunday H "/>
        <s v="Perfection Obaripiri "/>
        <s v="Peter Choubem "/>
        <s v="Peter Prevail F "/>
        <s v="Peter Samuel "/>
        <s v="Praise Augustine E"/>
        <s v="Prince Unwana E"/>
        <s v="Princewill Badridura S"/>
        <s v="Promise Godspower I "/>
        <s v="Prosper Miracle Aloy "/>
        <s v="Prosper Tamuno Diepriye "/>
        <s v="Racheal Iseoluwa E "/>
        <s v="Richard Divine "/>
        <s v="Ruth Rufus N "/>
        <s v="Samuel Faith "/>
        <s v="Samuel Omomila I"/>
        <s v="Saviour Wilson"/>
        <s v="Shedrack Ola O "/>
        <s v="Shedrack Yesu C "/>
        <s v="Smart Emmanuel "/>
        <s v="Solomon Joy F "/>
        <s v="Success Ibe Z "/>
        <s v="Success Monday K "/>
        <s v="Thank God Samuel "/>
        <s v="Trust Onyemaechi "/>
        <s v="Ubelejit Etete A "/>
        <s v="Ufot Endurance Oscar "/>
        <s v="Unaeze Light C "/>
        <s v="Unyana-Owaji Innocent "/>
        <s v="Uwana Emmanuel A "/>
        <s v="Victor Kingsley "/>
        <s v="Victor Nnah "/>
        <s v="Victor Saviour Edem "/>
        <s v="Victoria Ekere Matthew "/>
        <s v="Victory Nwachi C "/>
        <s v="Vitory Ayi M "/>
        <s v="Wisdom Deele H"/>
        <s v="Wisdom Kogbara L "/>
        <s v="Wisdom Saviour Ezekiel "/>
        <s v="Wuraola Oladejo M"/>
        <s v="Allison Precious "/>
        <s v="Amaechi Chizaram "/>
        <s v="Amaechi Oluebube "/>
        <s v="Anwell  Bright "/>
        <s v="Attoni Nengi "/>
        <s v="Augustine Praise "/>
        <s v="Azunnaya Prosper "/>
        <s v="Barnabas Stella "/>
        <s v="Bassey Solomon Effiong "/>
        <s v="Brown Margret "/>
        <s v="Chukwu Chinaza V"/>
        <s v="Daniel Sotonye B "/>
        <s v="Destiny Princewill E"/>
        <s v="Edidiong Kingsley G "/>
        <s v="Emmanuel Felix "/>
        <s v="Esther Unaeze C"/>
        <s v="Felix Emmanuel "/>
        <s v="Godgift Eziekel A "/>
        <s v="Godspower Promise I"/>
        <s v="Goodluck Ebi Y"/>
        <s v="Green Golden "/>
        <s v="Idemoh Goodness "/>
        <s v="Ifeanyi Chukwuba "/>
        <s v="Iyire Lazarus F "/>
        <s v="Jennifer Hart "/>
        <s v="John Mishael Kalu "/>
        <s v="Joseph Pre "/>
        <s v="Joshua Godknows "/>
        <s v="Justice A Eberechukwu "/>
        <s v="Lewis Emmanuella "/>
        <s v="Livinus Bassey G"/>
        <s v="Oku Happiness "/>
        <s v="Promise Friday Udoh "/>
        <s v="Rose Michael "/>
        <s v="Simeon Amieofori"/>
        <s v="Sunday Samuel "/>
        <s v="Sunday Sophia "/>
        <s v="Sunday Success "/>
        <s v="Tetteh Victor "/>
        <s v="Timothy Edwin "/>
        <s v="Ubani Goodman G "/>
        <s v="Unaeze Melody "/>
        <s v="Goodluck Young"/>
        <s v="Favour Young"/>
        <s v="John James"/>
        <s v="Joy Solomon"/>
        <s v="Ade Happiness "/>
        <s v="Elizabeth Menendasol "/>
        <s v="Esther Dickson B "/>
        <s v="Kolade Okunlaya "/>
        <s v="Nathaniel A Brown "/>
        <s v="Brown Blessing .F"/>
      </sharedItems>
    </cacheField>
    <cacheField name="CHURCH" numFmtId="0">
      <sharedItems count="21">
        <s v="HOG"/>
        <s v="Nil"/>
        <s v="AOG"/>
        <s v="Deeper Life"/>
        <s v="JW"/>
        <s v="CAC"/>
        <s v="COP"/>
        <s v="Foundation"/>
        <s v="Winners"/>
        <s v="FOL"/>
        <s v="Access Fire"/>
        <s v="Apostolic"/>
        <s v="Catholic"/>
        <s v="Greater E"/>
        <s v="Testimony"/>
        <s v="CCC"/>
        <s v="MFM"/>
        <s v="covenant Church"/>
        <s v="He's Alive"/>
        <s v="Baptist"/>
        <s v="Salvation "/>
      </sharedItems>
    </cacheField>
    <cacheField name="ADDRESS" numFmtId="0">
      <sharedItems/>
    </cacheField>
    <cacheField name="GENDER" numFmtId="0">
      <sharedItems count="2">
        <s v="Female"/>
        <s v="Male"/>
      </sharedItems>
    </cacheField>
    <cacheField name="STATE" numFmtId="0">
      <sharedItems/>
    </cacheField>
    <cacheField name="PHONE" numFmtId="49">
      <sharedItems count="423">
        <s v="09072716404"/>
        <s v="08177188373"/>
        <s v="08034308510"/>
        <s v="07061362153"/>
        <s v="08165501059"/>
        <s v="09039620271"/>
        <s v="08107025444"/>
        <s v="07034347796"/>
        <s v="08032766308"/>
        <s v="07084419402"/>
        <s v="07084178256"/>
        <s v="08024554955"/>
        <s v="08054560892"/>
        <s v="08107108550"/>
        <s v="08082538207"/>
        <s v="09073749580"/>
        <s v="08131274467"/>
        <s v="08035275263"/>
        <s v="08154534802"/>
        <s v="07038347264"/>
        <s v="08068662231"/>
        <s v="08027659581"/>
        <s v="08064332054"/>
        <s v="09068785585"/>
        <s v="08037792486"/>
        <s v="08062707092"/>
        <s v="08169823676"/>
        <s v="08054974697"/>
        <s v="08060496426"/>
        <s v="08055532481"/>
        <s v="07068504913"/>
        <s v="07018828617"/>
        <s v="07085043021"/>
        <s v="08090238254"/>
        <s v="08081636212"/>
        <s v="08154935380"/>
        <s v="08060546951"/>
        <s v="08163578502"/>
        <s v="08105452451"/>
        <s v="09073124370"/>
        <s v="08084522765"/>
        <s v="08184522765"/>
        <s v="07017367205"/>
        <s v="08167540595"/>
        <s v="07061398595"/>
        <s v="09023817730"/>
        <s v="07087545129"/>
        <s v="09071604681"/>
        <s v="08181260023"/>
        <s v="07032411370"/>
        <s v="08077803862"/>
        <s v="08028647659"/>
        <s v="08146553729"/>
        <s v="08057512643"/>
        <s v="08072228815"/>
        <s v="08065623960"/>
        <s v="08165080680"/>
        <s v="09024080751"/>
        <s v="08083320110"/>
        <s v="08064563838"/>
        <s v="07035934785"/>
        <s v="07033802019"/>
        <s v="08087413804"/>
        <s v="08169592321"/>
        <s v="08145639656"/>
        <s v="08128091243"/>
        <s v="08082410205"/>
        <s v="08141516122"/>
        <s v="08064131630"/>
        <s v="09065452447"/>
        <s v="09060699827"/>
        <s v="08136454671"/>
        <s v="08131045115"/>
        <s v="08164373716"/>
        <s v="07088134091"/>
        <s v="08089445442"/>
        <s v="09037876188"/>
        <s v="08109316342"/>
        <s v="09076289028"/>
        <s v="09069474096"/>
        <s v="08036700211"/>
        <s v="08104346645"/>
        <s v="07031619412"/>
        <s v="08063281808"/>
        <s v="08065966031"/>
        <s v="09078858092"/>
        <s v="08166141007"/>
        <s v="08084274317"/>
        <s v="08039335867"/>
        <s v="08062044174"/>
        <s v="07060539614"/>
        <s v="08140351778"/>
        <s v="08036806060"/>
        <s v="08033653997"/>
        <s v="07034465113"/>
        <s v="07068285708"/>
        <s v="08106256085"/>
        <s v="07030098438"/>
        <s v="09017611617"/>
        <s v="08024317926"/>
        <s v="08121032483"/>
        <s v="07081199936"/>
        <s v="08144208854"/>
        <s v="08162448953"/>
        <s v="09026355353"/>
        <s v="09015670566"/>
        <s v="08064056863"/>
        <s v="08052110972"/>
        <s v="07065254393"/>
        <s v="08145283867"/>
        <s v="08078408572"/>
        <s v="08123108093"/>
        <s v="08023141785"/>
        <s v="08055216650"/>
        <s v="09033921138"/>
        <s v="07017434611"/>
        <s v="08147893540"/>
        <s v="08052333378"/>
        <s v="08120425528"/>
        <s v="07037597065"/>
        <s v="08101516002"/>
        <s v="08057636046"/>
        <s v="08087176900"/>
        <s v="09070635813"/>
        <s v="08161219642"/>
        <s v="09037373869"/>
        <s v="07056706444"/>
        <s v="08033110702"/>
        <s v="07032910563"/>
        <s v="00000000000"/>
        <s v="08135800673"/>
        <s v="07089492344"/>
        <s v="08036672579"/>
        <s v="07015729758"/>
        <s v="08164662860"/>
        <s v="08168435363"/>
        <s v="09080909428"/>
        <s v="07011473716"/>
        <s v="08107019932"/>
        <s v="08122058518"/>
        <s v="09033745169"/>
        <s v="08057769581"/>
        <s v="08033062112"/>
        <s v="08101784921"/>
        <s v="09064398258"/>
        <s v="08052012747"/>
        <s v="07033595527"/>
        <s v="08147983994"/>
        <s v="08032782898"/>
        <s v="08132691352"/>
        <s v="08126392019"/>
        <s v="08075875977"/>
        <s v="08164106344"/>
        <s v="08037939342"/>
        <s v="09037310108"/>
        <s v="08167026423"/>
        <s v="08132264723"/>
        <s v="09028610987"/>
        <s v="08077770461"/>
        <s v="08069349077"/>
        <s v="08011433561"/>
        <s v="08164334031"/>
        <s v="09060425575"/>
        <s v="08037712529"/>
        <s v="08057504753"/>
        <s v="08084363420"/>
        <s v="07087014096"/>
        <s v="09051348576"/>
        <s v="08132795035"/>
        <s v="08162946713"/>
        <s v="08059814291"/>
        <s v="08053062112"/>
        <s v="08021327270"/>
        <s v="08116711094"/>
        <s v="08027030864"/>
        <s v="09025804036"/>
        <s v="07084473519"/>
        <s v="08039506464"/>
        <s v="07064819316"/>
        <s v="08183275179"/>
        <s v="07066367067"/>
        <s v="08175527774"/>
        <s v="09046996763"/>
        <s v="08131921592"/>
        <s v="08073292785"/>
        <s v="08063504275"/>
        <s v="08065960031"/>
        <s v="08039331896"/>
        <s v="08025643046"/>
        <s v="08147889388"/>
        <s v="08036228180"/>
        <s v="09056158653"/>
        <s v="08063074841"/>
        <s v="08073416519"/>
        <s v="08087584966"/>
        <s v="08055062117"/>
        <s v="08051363490"/>
        <s v="08037074211"/>
        <s v="08037140105"/>
        <s v="07038471155"/>
        <s v="07066479555"/>
        <s v="09034090030"/>
        <s v="09066354641"/>
        <s v="08141547264"/>
        <s v="08126431875"/>
        <s v="08165739721"/>
        <s v="07033999464"/>
        <s v="08054831092"/>
        <s v="09015060741"/>
        <s v="08073469910"/>
        <s v="08032547327"/>
        <s v="09039153140"/>
        <s v="08144849869"/>
        <s v="09083674022"/>
        <s v="08039331023"/>
        <s v="09033624642"/>
        <s v="08132009490"/>
        <s v="08121831032"/>
        <s v="08127088699"/>
        <s v="09014668486"/>
        <s v="08057940766"/>
        <s v="08161818720"/>
        <s v="09077397210"/>
        <s v="08076906526"/>
        <s v="08068429917"/>
        <s v="07035355975"/>
        <s v="08138421312"/>
        <s v="07034465084"/>
        <s v="08104289352"/>
        <s v="08125527774"/>
        <s v="08187332586"/>
        <s v="08068804660"/>
        <s v="08135396053"/>
        <s v="08091048738"/>
        <s v="08109520039"/>
        <s v="09079473792"/>
        <s v="09027844788"/>
        <s v="08065528350"/>
        <s v="08064280555"/>
        <s v="09016696724"/>
        <s v="09038180067"/>
        <s v="08055169738"/>
        <s v="08064609084"/>
        <s v="09036522621"/>
        <s v="08081217140"/>
        <s v="08050382539"/>
        <s v="08033782598"/>
        <s v="09026973347"/>
        <s v="09024808751"/>
        <s v="08169222008"/>
        <s v="09011182149"/>
        <s v="08106525379"/>
        <s v="08142343198"/>
        <s v="08038327993"/>
        <s v="07068602540"/>
        <s v="08037350378"/>
        <s v="08180057923"/>
        <s v="08098352831"/>
        <s v="07057059448"/>
        <s v="08043446645"/>
        <s v="08033919146"/>
        <s v="08030494760"/>
        <s v="07087173065"/>
        <s v="08181838866"/>
        <s v="08113493238"/>
        <s v="08106579985"/>
        <s v="08063216672"/>
        <s v="07089133384"/>
        <s v="08160984562"/>
        <s v="09026170967"/>
        <s v="08085858054"/>
        <s v="08189120090"/>
        <s v="08186929278"/>
        <s v="07039152407"/>
        <s v="07066894750"/>
        <s v="08070511872"/>
        <s v="08136811329"/>
        <s v="08072001751"/>
        <s v="08035079458"/>
        <s v="09041673353"/>
        <s v="08151957385"/>
        <s v="07067433841"/>
        <s v="07015578142"/>
        <s v="07050347269"/>
        <s v="08145926781"/>
        <s v="08064238603"/>
        <s v="08054238603"/>
        <s v="07084455326"/>
        <s v="07082459471"/>
        <s v="09068244776"/>
        <s v="07056233060"/>
        <s v="07056429082"/>
        <s v="08163556544"/>
        <s v="08106700187"/>
        <s v="07033990209"/>
        <s v="08167127116"/>
        <s v="08167667576"/>
        <s v="09025384527"/>
        <s v="08140635300"/>
        <s v="09065277963"/>
        <s v="08051612384"/>
        <s v="07033802109"/>
        <s v="08081791315"/>
        <s v="08164624588"/>
        <s v="08169224278"/>
        <s v="08033122972"/>
        <s v="07064866017"/>
        <s v="08064528898"/>
        <s v="08158589759"/>
        <s v="09124773191"/>
        <s v="08029324584"/>
        <s v="08067781491"/>
        <s v="08111641923"/>
        <s v="08061517995"/>
        <s v="08036727130"/>
        <s v="08014729321"/>
        <s v="08088060723"/>
        <s v="07038067778"/>
        <s v="09022939664"/>
        <s v="07056658451"/>
        <s v="08169079021"/>
        <s v="08145867185"/>
        <s v="08029806097"/>
        <s v="07056673360"/>
        <s v="08075246771"/>
        <s v="07083107742"/>
        <s v="08065252715"/>
        <s v="09071379329"/>
        <s v="09052777215"/>
        <s v="08163020950"/>
        <s v="09028375725"/>
        <s v="07031459527"/>
        <s v="07051455891"/>
        <s v="09012695051"/>
        <s v="09036388244"/>
        <s v="09020168833"/>
        <s v="08081231288"/>
        <s v="08052777215"/>
        <s v="07035104213"/>
        <s v="07082497421"/>
        <s v="09165124119"/>
        <s v="08161366127"/>
        <s v="07081855239"/>
        <s v="08134715967"/>
        <s v="08033415401"/>
        <s v="09074396572"/>
        <s v="08030544596"/>
        <s v="08135008991"/>
        <s v="08163239433"/>
        <s v="08036673785"/>
        <s v="08039476310"/>
        <s v="08034899031"/>
        <s v="07012585804"/>
        <s v="08163807752"/>
        <s v="08063466635"/>
        <s v="08037547242"/>
        <s v="07082347593"/>
        <s v="09073037624"/>
        <s v="09131058956"/>
        <s v="08037581212"/>
        <s v="08161254640"/>
        <s v="08038755705"/>
        <s v="08084054825"/>
        <s v="09061589974"/>
        <s v="07032422737"/>
        <s v="08067053798"/>
        <s v="08167277652"/>
        <s v="09163984512"/>
        <s v="07038727963"/>
        <s v="08151551265"/>
        <s v="08089607754"/>
        <s v="07039616525"/>
        <s v="08130872206"/>
        <s v="08119132135"/>
        <s v="08074761500"/>
        <s v="08033367548"/>
        <s v="07061180315"/>
        <s v="07081258771"/>
        <s v="08066636231"/>
        <s v="09083792734"/>
        <s v="09078040503"/>
        <s v="09064065116"/>
        <s v="09029662186"/>
        <s v="09091782806"/>
        <s v="09033185702"/>
        <s v="08063301132"/>
        <s v="09022030032"/>
        <s v="07032117530"/>
        <s v="07066554940"/>
        <s v="08120096394"/>
        <s v="09022072000"/>
        <s v="08068182257"/>
        <s v="08033616588"/>
        <s v="08034246557"/>
        <s v="08119612774"/>
        <s v="08051612584"/>
        <s v="08123873938"/>
        <s v="08057606346"/>
        <s v="07036939965"/>
        <s v="08074952634"/>
        <s v="08163639822"/>
        <s v="07067886257"/>
        <s v="08035673791"/>
        <s v="08161545577"/>
        <s v="07012226928"/>
        <s v="07034766244"/>
        <s v="08139755761"/>
        <s v="08087460299"/>
        <s v="08087164726"/>
        <s v="08080522016"/>
        <s v="08029145085"/>
        <s v="08075871977"/>
        <s v="08068882587"/>
        <s v="09058441100"/>
        <s v="08185719935"/>
        <s v="09071668572"/>
        <s v="08064395842"/>
        <s v="09067178716"/>
        <s v="08103434065"/>
        <s v="08085577054"/>
        <s v="08160344717"/>
        <s v="08160440408"/>
        <s v="09021558340"/>
      </sharedItems>
    </cacheField>
    <cacheField name="CLASS(when joined)" numFmtId="0">
      <sharedItems count="11">
        <s v="SSS"/>
        <s v="Basic 5"/>
        <s v="JSS"/>
        <s v="finished SSS"/>
        <s v="Graduate"/>
        <s v="Basic 4 "/>
        <s v="SSS1"/>
        <s v="Basic 3"/>
        <s v="Basic 4"/>
        <s v="Basic 5 "/>
        <s v="Fininshed SSS"/>
      </sharedItems>
    </cacheField>
    <cacheField name="D.O.B" numFmtId="165">
      <sharedItems containsSemiMixedTypes="0" containsNonDate="0" containsDate="1" containsString="0" minDate="1967-03-03T00:00:00" maxDate="2014-03-04T00:00:00"/>
    </cacheField>
    <cacheField name="AGE" numFmtId="0">
      <sharedItems containsSemiMixedTypes="0" containsString="0" containsNumber="1" containsInteger="1" minValue="10" maxValue="57" count="36">
        <n v="23"/>
        <n v="21"/>
        <n v="17"/>
        <n v="22"/>
        <n v="20"/>
        <n v="19"/>
        <n v="15"/>
        <n v="18"/>
        <n v="42"/>
        <n v="28"/>
        <n v="25"/>
        <n v="13"/>
        <n v="16"/>
        <n v="26"/>
        <n v="24"/>
        <n v="14"/>
        <n v="32"/>
        <n v="27"/>
        <n v="36"/>
        <n v="34"/>
        <n v="31"/>
        <n v="46"/>
        <n v="29"/>
        <n v="44"/>
        <n v="35"/>
        <n v="30"/>
        <n v="12"/>
        <n v="45"/>
        <n v="11"/>
        <n v="57"/>
        <n v="10"/>
        <n v="33"/>
        <n v="47"/>
        <n v="38"/>
        <n v="53"/>
        <n v="40"/>
      </sharedItems>
    </cacheField>
    <cacheField name="PARENT/GUARDIAN NAME" numFmtId="0">
      <sharedItems count="449">
        <s v="Mrs Victoria Takon"/>
        <s v="Mrs Esther Adoni "/>
        <s v="Uduak Kaizer "/>
        <s v="Pst Mrs Albert Job Mkparo"/>
        <s v="Mr Uche Albert "/>
        <s v="Mr Anthony Idango"/>
        <s v="MrAnyanwu Eberechukwu "/>
        <s v="Augustine Ajanaku "/>
        <s v="Barika Lambert "/>
        <s v="Mr Okon Bassey "/>
        <s v="Mrs Okon Bassey "/>
        <s v="Mr Bello "/>
        <s v="Mr Brown"/>
        <s v="Mrs Modupe Boma c"/>
        <s v="Tamunoasaibibam N Brown "/>
        <s v="Brown Ameibi "/>
        <s v="Mrs Evelyn M Brown "/>
        <s v="Mr Bounty J Brown "/>
        <s v="Mr Christiain Nwachukwu "/>
        <s v="Mrs Voctoria C Brown "/>
        <s v="Abbali Clement "/>
        <s v="Collins Jameson "/>
        <s v="Mr Daniel Bako "/>
        <s v="Daniel Brown "/>
        <s v="Mrs Daramola "/>
        <s v="Mr Tunde Daramola "/>
        <s v="Mr Victor "/>
        <s v="MrDickson Randy "/>
        <s v="Mrs Mariha Don - Pedro"/>
        <s v="Martha Brown "/>
        <s v="Mr Dumkwu"/>
        <s v="Samuel Amuchionu"/>
        <s v="Mr Umoh Mfon Edem "/>
        <s v="Mrs Effiong Faith "/>
        <s v="Peter Ejaretiou "/>
        <s v="Mr Felix Adisa "/>
        <s v="Mr Isaiah "/>
        <s v="Mr Godswill Owor "/>
        <s v="Mrs Christianah Thompson "/>
        <s v="Ibanga Mercy Friday "/>
        <s v="Mr Idanye Hart "/>
        <s v="Mrs Tina Ikechukwu "/>
        <s v="Mr Ikechukwu"/>
        <s v="Mr Ikenna Donald Ubah "/>
        <s v="Mrs Chika Ikenne Ubah"/>
        <s v="Pst Blessing Inuejulawo "/>
        <s v="Hon Victoria Dappa Brown "/>
        <s v="Mrs Gift Job "/>
        <s v="Blessing John "/>
        <s v="Bukola Kolawole "/>
        <s v="Mrs Victoria Lewis "/>
        <s v="Ibrahim Momodh Iledo"/>
        <s v="Mr Mac - Jaja "/>
        <s v="Mr Raymond Mark "/>
        <s v="Miebaka  Dabo - Opuye "/>
        <s v="Mr Nnamnso Tomdick "/>
        <s v="Nwanebu Blessing "/>
        <s v="Nwusi O Prince "/>
        <s v="Mr Ondu "/>
        <s v="Mr Brown Jibril Otokina "/>
        <s v="Jane Otokina "/>
        <s v="Paulyn Didia "/>
        <s v="Mrs Blessing Johanusun "/>
        <s v="Peter Etop"/>
        <s v="Mrs Imoh "/>
        <s v="Mr Sabastine Agagwu"/>
        <s v="Oyelola Oladele "/>
        <s v="Mr Samuel Inyang "/>
        <s v="Mr Sowunari"/>
        <s v="Mr Sufficient Okwawo "/>
        <s v="Mr Akpo Friday "/>
        <s v="Mr Lucky "/>
        <s v="Mrs Faith Tallawford "/>
        <s v="Tamuno - Diepiriye Precious "/>
        <s v="Tamunodiepiriye Precious "/>
        <s v="Gift ThankGod "/>
        <s v="Mr Throdore I George "/>
        <s v="Abarasi Mark B"/>
        <s v="Valentine Rose "/>
        <s v="Monday Gift Tobin "/>
        <s v="Mr Willian Amos "/>
        <s v="Mr Willson Ondu M"/>
        <s v="Love Ikechukwu "/>
        <s v="Mr. Akpa Mike"/>
        <s v="Mr Paulinius Akudike "/>
        <s v="Alfred Ogbogho"/>
        <s v="Larry Samuel "/>
        <s v="Mr.&amp;Mrs. Sunday .E Hart"/>
        <s v="Mr. Anthony"/>
        <s v="Irigha Long - John "/>
        <s v="Mr. Bello"/>
        <s v="Mr Victor Nwaogu "/>
        <s v="Mr. Johnson"/>
        <s v="Anthony Onyedi"/>
        <s v="Chima Harrison"/>
        <s v="Etin .N"/>
        <s v="Mrs. Victoria .C Brown"/>
        <s v="Mr Fred "/>
        <s v="Chizoba Unaeze"/>
        <s v="Sunday John"/>
        <s v="Mr. Charles"/>
        <s v="MR Ezeokeke"/>
        <s v="Mrs Honesta Okoro "/>
        <s v="Dawadakpoye Victor"/>
        <s v="Mr. Dawawakpoye"/>
        <s v="Mr Dennis Needam "/>
        <s v="Mr. Andrew Etete"/>
        <s v="Mr Handy Dick "/>
        <s v="Ekene Ekweka "/>
        <s v="Mr. Emeka"/>
        <s v="Hope Okey"/>
        <s v="Rev Onin - Awaji Philip "/>
        <s v="Mr. Samuel Friday"/>
        <s v="Godspower Promise "/>
        <s v="Mr. Emmanuel Ewuzie"/>
        <s v="Uloma Godswill"/>
        <s v="Festus Festus"/>
        <s v="Afiniki Anthony"/>
        <s v="Mrs Vivian Daps Brown "/>
        <s v="Mary Nengi"/>
        <s v="Mr John Roger "/>
        <s v="Mr Friday Akpan "/>
        <s v="Mr Albert Uche "/>
        <s v="Mr. Uzoma Chidi"/>
        <s v="Null"/>
        <s v="Rev Christopher Christian "/>
        <s v="Ekeweka Christian"/>
        <s v="Mr. Gideon Adams"/>
        <s v="Mr. Adam Gowon"/>
        <s v="Mr Igoh "/>
        <s v="Mrs. Handy Abigail"/>
        <s v="Ibifubara Tobin"/>
        <s v="Maureen Ibifubara .T"/>
        <s v="Ibrahim Gabriel"/>
        <s v="Dikatu Tella"/>
        <s v="Mrs. Rechael Daniel"/>
        <s v="Monday Oriazowan"/>
        <s v="Mr Ebony Happiness "/>
        <s v="Mr. Odudu Inemsit"/>
        <s v="Samuel Kingston "/>
        <s v="Mr. Patience Lucky"/>
        <s v="Maxwell Udoh"/>
        <s v="Chrisrian Nkwor"/>
        <s v="Mr Sunday E Hart "/>
        <s v="Mr. Julius Nwachukwu"/>
        <s v="John Nwiko"/>
        <s v="Patience Okwo"/>
        <s v="Afiniki Anthony "/>
        <s v="Mr Emeka Herbert "/>
        <s v="Mr Ibrahim "/>
        <s v="Juliet Ogbonna "/>
        <s v="Dennis Needom"/>
        <s v="Emeka Isiokwu "/>
        <s v="Duru Princewill"/>
        <s v="Barina Ibim"/>
        <s v="Mr. &amp; Mrs. Richard"/>
        <s v="Mr. &amp; Mrs. Moses"/>
        <s v="Mrs Justina Akubue "/>
        <s v="Mr. Sotonye Brown"/>
        <s v="Mr. Needam"/>
        <s v="Grace Sunday Wfere"/>
        <s v="Mr. &amp; Mrs. Okafor"/>
        <s v="Boma Iwo .T"/>
        <s v="Tamunosa Ibibam .B"/>
        <s v="Dennis Ugochukwu"/>
        <s v="Victor Essien"/>
        <s v="Mr Woji Ihuwo"/>
        <s v="Divine Josiah Onuoha"/>
        <s v="Mrs Yakubu Haruna "/>
        <s v="Mr Hanson Brown "/>
        <s v="Mrs Faith"/>
        <s v="Mr Sunny Hart "/>
        <s v="Mr Anthony "/>
        <s v="Abimbola Ibikunle "/>
        <s v="Geoffery Henry Uruk "/>
        <s v="Mr. &amp; Mrs. Anung"/>
        <s v="Mr Brown "/>
        <s v="Mr Jacob "/>
        <s v="Mrs Shade Matthew "/>
        <s v="Victor Dawadakpoye "/>
        <s v="Mr Agagwu "/>
        <s v="Dennis Needam "/>
        <s v="Ekene Christian "/>
        <s v="Hope Oye "/>
        <s v="Koniba Romeo "/>
        <s v="Mr Sabastine Irondi "/>
        <s v="Flora I Halliday"/>
        <s v="Mr Christopher "/>
        <s v="Dec Victoria C Brown "/>
        <s v="Love Jenny "/>
        <s v="James Abeagbu"/>
        <s v="Mrs Constance Fll "/>
        <s v="Blessing Sunday "/>
        <s v="Mary Ruel "/>
        <s v="Mr Allen Allison "/>
        <s v="Etete Andrew"/>
        <s v="Felicia Loveday "/>
        <s v="TamunoaDepriye Precious"/>
        <s v="Chinemerem Chikala "/>
        <s v="Larry Samuel"/>
        <s v="Devine Stephen "/>
        <s v="Mr Anthony Ogbabor "/>
        <s v="Wisdom Friday "/>
        <s v="Admonish Moses "/>
        <s v="Mr Sunday Aurthur "/>
        <s v="Dauda Joel"/>
        <s v="Ability Akpan "/>
        <s v="Mr Paulinius Akuwudike"/>
        <s v="Mr Etete"/>
        <s v="Charity Clement "/>
        <s v="Mr Friday Archibong "/>
        <s v="Brown Mercy "/>
        <s v="Mr Morris Brown "/>
        <s v="Brown Gongo "/>
        <s v="Joy James"/>
        <s v="Mr Chima Harrison "/>
        <s v="Michael Ifeanyi "/>
        <s v="Miss Happiness Sunday "/>
        <s v="Mr Uzoma Chidi "/>
        <s v="Augustina Ogechi Enyi Uneke "/>
        <s v="Lydia Brown "/>
        <s v="Mr Chinyereugo "/>
        <s v="Mr Aniekan Evans"/>
        <s v="Mr Tunde Fatai "/>
        <s v="Aarabari Kelly "/>
        <s v="Aniedi Blessing"/>
        <s v="Mr Paul Chidi "/>
        <s v="Florence Meilango Hart "/>
        <s v="Rectina Friday "/>
        <s v="Awo Kwise Happiness "/>
        <s v="Mfere Obora Edim "/>
        <s v="Maxwell Tobin"/>
        <s v="Sorle Bariyaana "/>
        <s v="Regina Linus "/>
        <s v="Mr Admonish "/>
        <s v="Nil"/>
        <s v="Ayebaedanyo "/>
        <s v="Mrs Abigail Kingsley "/>
        <s v="Mr Anthony Stephen "/>
        <s v="Isaac Daniel Iyire "/>
        <s v="Mr Moses Adepoju "/>
        <s v="Mr Jimmy Monday "/>
        <s v="Chunezie Ibe "/>
        <s v="Effiong Thompson "/>
        <s v="Ada- Joe Banigo "/>
        <s v="Sylvester Peter "/>
        <s v="Harry Esther Fibama "/>
        <s v="Amos Deele"/>
        <s v="Nzaga Antony"/>
        <s v="Mrs Unwana Joy "/>
        <s v="Mr. Uwana Essien"/>
        <s v="Micheal Fliet "/>
        <s v="Mr Sunday Okafor "/>
        <s v="Patience Ufot "/>
        <s v="Mr solomon"/>
        <s v="Justina Sam"/>
        <s v="Tony Oye "/>
        <s v="Mr Collins Ezemah "/>
        <s v="Justina"/>
        <s v="Juliet Ossai "/>
        <s v="Mr wilson Ondu"/>
        <s v="Success G Brown "/>
        <s v="Adams Gowon"/>
        <s v="Mr Ibubelem Abie John"/>
        <s v="Nike adms "/>
        <s v="Mr Adeyemi "/>
        <s v="Esther Agobe "/>
        <s v="Pst Mrs Akin Billy "/>
        <s v="Taye Iyinola "/>
        <s v="Akpa Ifurido Micheal "/>
        <s v="Jackson Akpan J"/>
        <s v="Odinaka Alete "/>
        <s v="Mr Odinaka Alete "/>
        <s v="Kenneth Arimeari "/>
        <s v="Azunnaga Augustine "/>
        <s v="Mr Henry Kagbo "/>
        <s v="Favour Bernard "/>
        <s v="Stella Sylinus "/>
        <s v="Abigail F Brown "/>
        <s v="Vivian Benjamin "/>
        <s v="Mrs Mary Watson Brown "/>
        <s v="Mr brown Hanson Gogo"/>
        <s v="Pst Otoko Brown "/>
        <s v="Blessing A Brown "/>
        <s v="Mr Charles "/>
        <s v="Mr  Aniekan"/>
        <s v="Mr Lambert Brown "/>
        <s v="Eunince Ebe"/>
        <s v="Amah Princillia "/>
        <s v="Jacob Arichbald "/>
        <s v="Kelechi Chukwuba "/>
        <s v="Stella Brown "/>
        <s v="Mr Oni "/>
        <s v="Ibifuro N Brown "/>
        <s v="Victor Akpoye "/>
        <s v="Nwankwo David "/>
        <s v="Pastor Peter Sokwaibe "/>
        <s v="Abarasi Brown "/>
        <s v="Hannah "/>
        <s v="Mr Daniel Brown "/>
        <s v="Mr Lambert "/>
        <s v="Mr Lambert"/>
        <s v="Mr Effiong Thompson "/>
        <s v="Mr Ejagboma "/>
        <s v="Emeka Hurbert "/>
        <s v="Uche Ekeh "/>
        <s v="Mr Enamiroro "/>
        <s v="Rev Onin- Awaji "/>
        <s v="Obodo Favour "/>
        <s v="Friday Etim Udoh"/>
        <s v="Ezeikel Ola "/>
        <s v="Mr Simeon Geoffery "/>
        <s v="Mr Ebi "/>
        <s v="Mr Etop Peter "/>
        <s v="Mr henry Barida "/>
        <s v="Jonathan J Ekine "/>
        <s v="Samuel Etim Willie "/>
        <s v="Hart Flora "/>
        <s v="Mr Onyemaechi "/>
        <s v="Mr Kogbara "/>
        <s v="Kenneth Gokana"/>
        <s v="Gideon Ibrahim"/>
        <s v="Modupe Boma Brown "/>
        <s v="Joy Itoro Monday "/>
        <s v="Mrs Komolafe "/>
        <s v="Mr Nwankwo "/>
        <s v="Mr Ordu "/>
        <s v="Petula Orumbie "/>
        <s v="Assam Akpan "/>
        <s v="Tonia Onyeji"/>
        <s v="Elder Jacob Archibald "/>
        <s v="Emmanuel Anthony "/>
        <s v="Grace Michael "/>
        <s v="Mr Gilbert Unaeze "/>
        <s v="Mr Igho Akakabota"/>
        <s v="Blessing Brown "/>
        <s v="Blessing Ime Imoh "/>
        <s v="Imoh Sam Udoh"/>
        <s v="Mr Imoh Udoh "/>
        <s v="Shittu Akande "/>
        <s v="Mr. Innocent"/>
        <s v="Vivian B Brown "/>
        <s v="Mrs Queen Shehu "/>
        <s v="Opubo Jumbo "/>
        <s v="Yemmy Martins "/>
        <s v="Favour Jumbo "/>
        <s v="Rose Kinaka "/>
        <s v="Gogo Wasson "/>
        <s v="Mr kolawole "/>
        <s v="Mr Davidson Brown "/>
        <s v="Mrs laurence Patience "/>
        <s v="Joy Lucky "/>
        <s v="Felisha Akpan "/>
        <s v="Mrs Grace Sunday "/>
        <s v="Mr Temmy Martins "/>
        <s v="John Emeiniy "/>
        <s v="Anas Martey "/>
        <s v="Shade Matthew"/>
        <s v="Ifeanyi Michael "/>
        <s v="Mr Micheal Edet"/>
        <s v="Helen Asuquo "/>
        <s v="Nike Adams "/>
        <s v="Emmanuel Utuk"/>
        <s v="Mrs Ojukwu"/>
        <s v="Mrs Mercy Nnamso "/>
        <s v="Mr Ken "/>
        <s v="Mr George Nwanchi "/>
        <s v="Obieze Harrison C "/>
        <s v="Mrs Funmi Davies "/>
        <s v="Mr Ikechuckwu Moses"/>
        <s v="Onyeji Anthony "/>
        <s v="Mr Kalu Nwanko "/>
        <s v="Pst Ighalo Alex "/>
        <s v="Mr Otto Odiwe "/>
        <s v="Miss Lucy Bassey Eyo "/>
        <s v="Mr Idris "/>
        <s v="Mr Peter "/>
        <s v="Pastor Peter "/>
        <s v="Mrs Kemi Augustine "/>
        <s v="Mr Uwana "/>
        <s v="Baridura Godwin Emmanuel"/>
        <s v="Mr Godspower"/>
        <s v="Oha Prosper Aloy "/>
        <s v="Amazing Gift "/>
        <s v="Okey iseoluwa "/>
        <s v="Mr Richard "/>
        <s v="Evelyn U Johnson "/>
        <s v="Blessing Roland "/>
        <s v="Mr Gibson "/>
        <s v="Omomila Micheal "/>
        <s v="Mr wilson "/>
        <s v="Ola Salomi Ojabineni "/>
        <s v="Mr Emmanuel "/>
        <s v="Mrs Ibe "/>
        <s v="Mr Monday "/>
        <s v="Samuel Johnson Okeke "/>
        <s v="Gilbert Unaeze "/>
        <s v="Mr Innocent "/>
        <s v="Mr Victor"/>
        <s v="Mr Nnah"/>
        <s v="Mr Saviour Edem "/>
        <s v="Mr Ekere Matthew "/>
        <s v="Mr Ayi Attoni "/>
        <s v="Nubeke Patrick Kogbara "/>
        <s v="Mr Saviour Ezekiel "/>
        <s v="Oladejo Oluwashola "/>
        <s v="Rose Allison "/>
        <s v="Mr Amaechi  "/>
        <s v="Mr Amaechi Kalu "/>
        <s v="Mr Anwell Joshua "/>
        <s v="Mr Attoni "/>
        <s v="Mr Augustine"/>
        <s v="Mr Azunnaya "/>
        <s v="Mr christopher ugbede "/>
        <s v="Mr Bassey Effiong "/>
        <s v="Daba Brown "/>
        <s v="Mr James Osuwa "/>
        <s v="Mr sotonye "/>
        <s v="Dumkou Princewill "/>
        <s v="Felix Monday "/>
        <s v="Mr Felix Unah "/>
        <s v="Christiana Eziekel "/>
        <s v="Ebi Young Pereut "/>
        <s v="Ibitamuno Blessing "/>
        <s v="Mr Green F"/>
        <s v="Mr Joseph Augustine "/>
        <s v="Ngozi Chukwuba "/>
        <s v="Monica Lazarus Iyire"/>
        <s v="Esther Sunny Alison "/>
        <s v="Mr mishael P Kalu "/>
        <s v="Mr Gabriel Joseph "/>
        <s v="Mrs Precious Leke "/>
        <s v="Mr Lewis Buoro"/>
        <s v="Mr Salome Bassey U"/>
        <s v="Mr Loveday "/>
        <s v="Esther "/>
        <s v="Michael Edet "/>
        <s v="Mr Amieofori"/>
        <s v="Mr Sunday Nnah"/>
        <s v="Steven Tetteh "/>
        <s v="Mercy Timothy "/>
        <s v="Ubani Goodman Patience "/>
        <s v="Mr. David Young"/>
        <s v="Mr. James"/>
        <s v="Mr. Solomon"/>
        <s v="Ade Taiwo"/>
        <s v="Collins Lediba "/>
        <s v="Charity Dickson"/>
        <s v="Modupe George Hart"/>
      </sharedItems>
    </cacheField>
    <cacheField name="DATE STARTED" numFmtId="0">
      <sharedItems containsSemiMixedTypes="0" containsNonDate="0" containsDate="1" containsString="0" minDate="2018-06-21T00:00:00" maxDate="2024-10-11T00:00:00" count="116">
        <d v="2018-11-01T00:00:00"/>
        <d v="2018-10-01T00:00:00"/>
        <d v="2018-06-21T00:00:00"/>
        <d v="2019-06-01T00:00:00"/>
        <d v="2019-02-01T00:00:00"/>
        <d v="2019-03-01T00:00:00"/>
        <d v="2019-04-01T00:00:00"/>
        <d v="2019-09-01T00:00:00"/>
        <d v="2019-07-01T00:00:00"/>
        <d v="2019-10-01T00:00:00"/>
        <d v="2019-11-01T00:00:00"/>
        <d v="2019-05-01T00:00:00"/>
        <d v="2019-01-01T00:00:00"/>
        <d v="2019-08-01T00:00:00"/>
        <d v="2019-12-01T00:00:00"/>
        <d v="2020-02-01T00:00:00"/>
        <d v="2020-07-22T00:00:00"/>
        <d v="2020-09-01T00:00:00"/>
        <d v="2020-10-01T00:00:00"/>
        <d v="2020-06-01T00:00:00"/>
        <d v="2020-08-21T00:00:00"/>
        <d v="2020-07-01T00:00:00"/>
        <d v="2020-11-01T00:00:00"/>
        <d v="2020-02-21T00:00:00"/>
        <d v="2020-09-21T00:00:00"/>
        <d v="2020-12-21T00:00:00"/>
        <d v="2020-03-01T00:00:00"/>
        <d v="2020-01-01T00:00:00"/>
        <d v="2020-12-01T00:00:00"/>
        <d v="2020-07-21T00:00:00"/>
        <d v="2020-10-23T00:00:00"/>
        <d v="2020-08-22T00:00:00"/>
        <d v="2021-12-21T00:00:00"/>
        <d v="2021-09-01T00:00:00"/>
        <d v="2021-07-21T00:00:00"/>
        <d v="2021-03-21T00:00:00"/>
        <d v="2021-02-23T00:00:00"/>
        <d v="2021-01-22T00:00:00"/>
        <d v="2021-08-22T00:00:00"/>
        <d v="2021-08-21T00:00:00"/>
        <d v="2021-09-20T00:00:00"/>
        <d v="2021-10-21T00:00:00"/>
        <d v="2021-10-01T00:00:00"/>
        <d v="2021-04-23T00:00:00"/>
        <d v="2021-06-21T00:00:00"/>
        <d v="2021-04-01T00:00:00"/>
        <d v="2021-05-22T00:00:00"/>
        <d v="2021-10-23T00:00:00"/>
        <d v="2021-03-01T00:00:00"/>
        <d v="2021-09-22T00:00:00"/>
        <d v="2021-08-01T00:00:00"/>
        <d v="2021-05-23T00:00:00"/>
        <d v="2021-10-22T00:00:00"/>
        <d v="2021-01-21T00:00:00"/>
        <d v="2021-02-01T00:00:00"/>
        <d v="2021-07-01T00:00:00"/>
        <d v="2021-09-21T00:00:00"/>
        <d v="2021-05-01T00:00:00"/>
        <d v="2021-02-21T00:00:00"/>
        <d v="2021-01-01T00:00:00"/>
        <d v="2022-03-21T00:00:00"/>
        <d v="2022-04-21T00:00:00"/>
        <d v="2022-08-21T00:00:00"/>
        <d v="2022-08-23T00:00:00"/>
        <d v="2022-08-22T00:00:00"/>
        <d v="2022-10-21T00:00:00"/>
        <d v="2022-07-22T00:00:00"/>
        <d v="2022-07-21T00:00:00"/>
        <d v="2022-12-20T00:00:00"/>
        <d v="2022-09-22T00:00:00"/>
        <d v="2022-09-21T00:00:00"/>
        <d v="2022-07-20T00:00:00"/>
        <d v="2022-06-22T00:00:00"/>
        <d v="2022-07-23T00:00:00"/>
        <d v="2022-09-20T00:00:00"/>
        <d v="2022-04-22T00:00:00"/>
        <d v="2022-11-21T00:00:00"/>
        <d v="2023-08-22T00:00:00"/>
        <d v="2023-08-02T00:00:00"/>
        <d v="2022-10-22T00:00:00"/>
        <d v="2022-06-23T00:00:00"/>
        <d v="2022-05-21T00:00:00"/>
        <d v="2022-06-21T00:00:00"/>
        <d v="2022-09-23T00:00:00"/>
        <d v="2022-05-22T00:00:00"/>
        <d v="2022-10-20T00:00:00"/>
        <d v="2022-03-23T00:00:00"/>
        <d v="2022-08-01T00:00:00"/>
        <d v="2022-04-23T00:00:00"/>
        <d v="2022-02-22T00:00:00"/>
        <d v="2022-02-23T00:00:00"/>
        <d v="2022-11-22T00:00:00"/>
        <d v="2023-11-01T00:00:00"/>
        <d v="2023-03-21T00:00:00"/>
        <d v="2023-08-01T00:00:00"/>
        <d v="2023-05-01T00:00:00"/>
        <d v="2023-03-01T00:00:00"/>
        <d v="2023-09-20T00:00:00"/>
        <d v="2023-07-01T00:00:00"/>
        <d v="2023-01-23T00:00:00"/>
        <d v="2023-05-23T00:00:00"/>
        <d v="2023-12-09T00:00:00"/>
        <d v="2023-01-21T00:00:00"/>
        <d v="2023-10-01T00:00:00"/>
        <d v="2023-10-06T00:00:00"/>
        <d v="2023-09-01T00:00:00"/>
        <d v="2023-06-21T00:00:00"/>
        <d v="2023-02-21T00:00:00"/>
        <d v="2023-09-21T00:00:00"/>
        <d v="2023-08-05T00:00:00"/>
        <d v="2024-02-01T00:00:00"/>
        <d v="2024-02-21T00:00:00"/>
        <d v="2024-01-21T00:00:00"/>
        <d v="2024-10-10T00:00:00"/>
        <d v="2024-01-01T00:00:00"/>
        <d v="2024-05-17T00:00:00"/>
      </sharedItems>
      <fieldGroup par="18" base="10">
        <rangePr groupBy="months" startDate="2018-06-21T00:00:00" endDate="2024-10-11T00:00:00"/>
        <groupItems count="14">
          <s v="&lt;21/06/2018"/>
          <s v="Jan"/>
          <s v="Feb"/>
          <s v="Mar"/>
          <s v="Apr"/>
          <s v="May"/>
          <s v="Jun"/>
          <s v="Jul"/>
          <s v="Aug"/>
          <s v="Sep"/>
          <s v="Oct"/>
          <s v="Nov"/>
          <s v="Dec"/>
          <s v="&gt;11/10/2024"/>
        </groupItems>
      </fieldGroup>
    </cacheField>
    <cacheField name="MONTH" numFmtId="0">
      <sharedItems count="12">
        <s v="Nov"/>
        <s v="Oct"/>
        <s v="Jun"/>
        <s v="Feb"/>
        <s v="Mar"/>
        <s v="Apr"/>
        <s v="Sep"/>
        <s v="Jul"/>
        <s v="May"/>
        <s v="Jan"/>
        <s v="Aug"/>
        <s v="Dec"/>
      </sharedItems>
    </cacheField>
    <cacheField name="YEAR" numFmtId="0">
      <sharedItems count="7">
        <s v="2018"/>
        <s v="2019"/>
        <s v="2020"/>
        <s v="2021"/>
        <s v="2022"/>
        <s v="2023"/>
        <s v="2024"/>
      </sharedItems>
    </cacheField>
    <cacheField name="PACKAGE Type" numFmtId="0">
      <sharedItems count="4">
        <s v="MOS"/>
        <s v="Corel Draw/MOS"/>
        <s v="Full Package"/>
        <s v="ongoing"/>
      </sharedItems>
    </cacheField>
    <cacheField name="PROGRESS" numFmtId="0">
      <sharedItems count="4">
        <s v="word/excel/powerpoint"/>
        <s v="Completed"/>
        <s v="Fully Completed"/>
        <s v="Still Learning"/>
      </sharedItems>
    </cacheField>
    <cacheField name="STATUS" numFmtId="0">
      <sharedItems count="4">
        <s v="Not Completed"/>
        <s v="Not Graduated"/>
        <s v="Graduated"/>
        <s v="Still Learning"/>
      </sharedItems>
    </cacheField>
    <cacheField name="COLLECTED CERT" numFmtId="0">
      <sharedItems/>
    </cacheField>
    <cacheField name="Quarters" numFmtId="0" databaseField="0">
      <fieldGroup base="10">
        <rangePr groupBy="quarters" startDate="2018-06-21T00:00:00" endDate="2024-10-11T00:00:00"/>
        <groupItems count="6">
          <s v="&lt;21/06/2018"/>
          <s v="Qtr1"/>
          <s v="Qtr2"/>
          <s v="Qtr3"/>
          <s v="Qtr4"/>
          <s v="&gt;11/10/2024"/>
        </groupItems>
      </fieldGroup>
    </cacheField>
    <cacheField name="Years" numFmtId="0" databaseField="0">
      <fieldGroup base="10">
        <rangePr groupBy="years" startDate="2018-06-21T00:00:00" endDate="2024-10-11T00:00:00"/>
        <groupItems count="9">
          <s v="&lt;21/06/2018"/>
          <s v="2018"/>
          <s v="2019"/>
          <s v="2020"/>
          <s v="2021"/>
          <s v="2022"/>
          <s v="2023"/>
          <s v="2024"/>
          <s v="&gt;11/10/2024"/>
        </groupItems>
      </fieldGroup>
    </cacheField>
  </cacheFields>
  <extLst>
    <ext xmlns:x14="http://schemas.microsoft.com/office/spreadsheetml/2009/9/main" uri="{725AE2AE-9491-48be-B2B4-4EB974FC3084}">
      <x14:pivotCacheDefinition pivotCacheId="1918453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3">
  <r>
    <x v="0"/>
    <x v="0"/>
    <s v="Bonny"/>
    <x v="0"/>
    <s v="Cross River"/>
    <x v="0"/>
    <x v="0"/>
    <d v="2001-04-10T00:00:00"/>
    <x v="0"/>
    <x v="0"/>
    <x v="0"/>
    <x v="0"/>
    <x v="0"/>
    <x v="0"/>
    <x v="0"/>
    <x v="0"/>
    <s v="NO"/>
  </r>
  <r>
    <x v="1"/>
    <x v="0"/>
    <s v="Finima "/>
    <x v="0"/>
    <s v="Rivers state"/>
    <x v="1"/>
    <x v="0"/>
    <d v="2002-09-21T00:00:00"/>
    <x v="1"/>
    <x v="1"/>
    <x v="0"/>
    <x v="0"/>
    <x v="0"/>
    <x v="0"/>
    <x v="0"/>
    <x v="0"/>
    <s v="NO"/>
  </r>
  <r>
    <x v="2"/>
    <x v="0"/>
    <s v="Longhouse"/>
    <x v="0"/>
    <s v="Akwa-Ibom"/>
    <x v="2"/>
    <x v="1"/>
    <d v="2006-05-01T00:00:00"/>
    <x v="2"/>
    <x v="2"/>
    <x v="0"/>
    <x v="0"/>
    <x v="0"/>
    <x v="1"/>
    <x v="1"/>
    <x v="1"/>
    <s v="NO"/>
  </r>
  <r>
    <x v="3"/>
    <x v="0"/>
    <s v="G.R.A"/>
    <x v="1"/>
    <s v="Rivers state"/>
    <x v="3"/>
    <x v="2"/>
    <d v="2006-04-28T00:00:00"/>
    <x v="2"/>
    <x v="3"/>
    <x v="0"/>
    <x v="0"/>
    <x v="0"/>
    <x v="2"/>
    <x v="2"/>
    <x v="2"/>
    <s v="YES"/>
  </r>
  <r>
    <x v="4"/>
    <x v="0"/>
    <s v="Finima "/>
    <x v="1"/>
    <s v="Abia State"/>
    <x v="4"/>
    <x v="0"/>
    <d v="2001-05-11T00:00:00"/>
    <x v="3"/>
    <x v="4"/>
    <x v="1"/>
    <x v="1"/>
    <x v="0"/>
    <x v="2"/>
    <x v="2"/>
    <x v="2"/>
    <s v="YES"/>
  </r>
  <r>
    <x v="5"/>
    <x v="0"/>
    <s v="Longhouse"/>
    <x v="0"/>
    <s v="Rivers state"/>
    <x v="5"/>
    <x v="0"/>
    <d v="2002-06-28T00:00:00"/>
    <x v="1"/>
    <x v="5"/>
    <x v="0"/>
    <x v="0"/>
    <x v="0"/>
    <x v="0"/>
    <x v="0"/>
    <x v="0"/>
    <s v="NO"/>
  </r>
  <r>
    <x v="6"/>
    <x v="0"/>
    <s v="Zion City "/>
    <x v="0"/>
    <s v="Imo "/>
    <x v="6"/>
    <x v="0"/>
    <d v="2003-07-02T00:00:00"/>
    <x v="4"/>
    <x v="6"/>
    <x v="0"/>
    <x v="0"/>
    <x v="0"/>
    <x v="2"/>
    <x v="2"/>
    <x v="2"/>
    <s v="YES"/>
  </r>
  <r>
    <x v="7"/>
    <x v="0"/>
    <s v="Finima "/>
    <x v="0"/>
    <s v="Edo State "/>
    <x v="7"/>
    <x v="0"/>
    <d v="2003-12-29T00:00:00"/>
    <x v="4"/>
    <x v="7"/>
    <x v="0"/>
    <x v="0"/>
    <x v="0"/>
    <x v="0"/>
    <x v="0"/>
    <x v="0"/>
    <s v="NO"/>
  </r>
  <r>
    <x v="8"/>
    <x v="0"/>
    <s v="Zion City "/>
    <x v="0"/>
    <s v="Rivers state"/>
    <x v="8"/>
    <x v="0"/>
    <d v="2004-05-27T00:00:00"/>
    <x v="5"/>
    <x v="8"/>
    <x v="0"/>
    <x v="0"/>
    <x v="0"/>
    <x v="0"/>
    <x v="0"/>
    <x v="0"/>
    <s v="NO"/>
  </r>
  <r>
    <x v="9"/>
    <x v="0"/>
    <s v="Finima "/>
    <x v="1"/>
    <s v="Akwa-Ibom"/>
    <x v="9"/>
    <x v="0"/>
    <d v="2003-04-06T00:00:00"/>
    <x v="1"/>
    <x v="9"/>
    <x v="0"/>
    <x v="0"/>
    <x v="0"/>
    <x v="2"/>
    <x v="2"/>
    <x v="2"/>
    <s v="YES"/>
  </r>
  <r>
    <x v="10"/>
    <x v="0"/>
    <s v="Finima "/>
    <x v="0"/>
    <s v="Akwa-Ibom"/>
    <x v="10"/>
    <x v="0"/>
    <d v="2002-03-11T00:00:00"/>
    <x v="3"/>
    <x v="10"/>
    <x v="0"/>
    <x v="0"/>
    <x v="0"/>
    <x v="0"/>
    <x v="0"/>
    <x v="0"/>
    <s v="NO"/>
  </r>
  <r>
    <x v="11"/>
    <x v="0"/>
    <s v="Finima "/>
    <x v="1"/>
    <s v="Osun "/>
    <x v="11"/>
    <x v="0"/>
    <d v="2008-05-24T00:00:00"/>
    <x v="6"/>
    <x v="11"/>
    <x v="0"/>
    <x v="0"/>
    <x v="0"/>
    <x v="2"/>
    <x v="2"/>
    <x v="2"/>
    <s v="YES"/>
  </r>
  <r>
    <x v="12"/>
    <x v="0"/>
    <s v="Finima "/>
    <x v="0"/>
    <s v="Rivers state"/>
    <x v="12"/>
    <x v="2"/>
    <d v="2005-09-16T00:00:00"/>
    <x v="7"/>
    <x v="12"/>
    <x v="0"/>
    <x v="0"/>
    <x v="0"/>
    <x v="1"/>
    <x v="1"/>
    <x v="1"/>
    <s v="NO"/>
  </r>
  <r>
    <x v="13"/>
    <x v="0"/>
    <s v="G.R.A"/>
    <x v="0"/>
    <s v="Rivers state"/>
    <x v="13"/>
    <x v="3"/>
    <d v="2001-12-26T00:00:00"/>
    <x v="3"/>
    <x v="13"/>
    <x v="0"/>
    <x v="0"/>
    <x v="0"/>
    <x v="2"/>
    <x v="2"/>
    <x v="2"/>
    <s v="YES"/>
  </r>
  <r>
    <x v="14"/>
    <x v="0"/>
    <s v="Finima "/>
    <x v="0"/>
    <s v="Rivers state"/>
    <x v="14"/>
    <x v="2"/>
    <d v="2007-02-21T00:00:00"/>
    <x v="2"/>
    <x v="14"/>
    <x v="0"/>
    <x v="0"/>
    <x v="0"/>
    <x v="2"/>
    <x v="2"/>
    <x v="2"/>
    <s v="YES"/>
  </r>
  <r>
    <x v="15"/>
    <x v="0"/>
    <s v="Finima "/>
    <x v="1"/>
    <s v="Rivers state"/>
    <x v="15"/>
    <x v="3"/>
    <d v="2000-06-09T00:00:00"/>
    <x v="0"/>
    <x v="15"/>
    <x v="0"/>
    <x v="0"/>
    <x v="0"/>
    <x v="2"/>
    <x v="2"/>
    <x v="2"/>
    <s v="YES"/>
  </r>
  <r>
    <x v="16"/>
    <x v="0"/>
    <s v="Finima "/>
    <x v="0"/>
    <s v="Rivers state"/>
    <x v="16"/>
    <x v="0"/>
    <d v="2002-05-29T00:00:00"/>
    <x v="1"/>
    <x v="16"/>
    <x v="0"/>
    <x v="0"/>
    <x v="0"/>
    <x v="2"/>
    <x v="2"/>
    <x v="2"/>
    <s v="YES"/>
  </r>
  <r>
    <x v="17"/>
    <x v="0"/>
    <s v="Finima "/>
    <x v="0"/>
    <s v="Abia State"/>
    <x v="17"/>
    <x v="2"/>
    <d v="2005-11-11T00:00:00"/>
    <x v="7"/>
    <x v="17"/>
    <x v="0"/>
    <x v="0"/>
    <x v="0"/>
    <x v="2"/>
    <x v="2"/>
    <x v="2"/>
    <s v="YES"/>
  </r>
  <r>
    <x v="18"/>
    <x v="0"/>
    <s v="Finima "/>
    <x v="0"/>
    <s v="Abia State"/>
    <x v="18"/>
    <x v="0"/>
    <d v="2002-09-29T00:00:00"/>
    <x v="1"/>
    <x v="18"/>
    <x v="0"/>
    <x v="0"/>
    <x v="0"/>
    <x v="2"/>
    <x v="2"/>
    <x v="2"/>
    <s v="YES"/>
  </r>
  <r>
    <x v="19"/>
    <x v="0"/>
    <s v="Finima "/>
    <x v="0"/>
    <s v="Akwa-Ibom"/>
    <x v="19"/>
    <x v="0"/>
    <d v="2003-09-04T00:00:00"/>
    <x v="4"/>
    <x v="19"/>
    <x v="0"/>
    <x v="0"/>
    <x v="0"/>
    <x v="2"/>
    <x v="2"/>
    <x v="2"/>
    <s v="YES"/>
  </r>
  <r>
    <x v="20"/>
    <x v="0"/>
    <s v="G.R.A"/>
    <x v="0"/>
    <s v="Benue "/>
    <x v="20"/>
    <x v="0"/>
    <d v="2002-07-15T00:00:00"/>
    <x v="1"/>
    <x v="20"/>
    <x v="0"/>
    <x v="0"/>
    <x v="0"/>
    <x v="2"/>
    <x v="2"/>
    <x v="2"/>
    <s v="YES"/>
  </r>
  <r>
    <x v="21"/>
    <x v="1"/>
    <s v="Longhouse"/>
    <x v="1"/>
    <s v="Rivers state"/>
    <x v="21"/>
    <x v="0"/>
    <d v="2003-03-23T00:00:00"/>
    <x v="1"/>
    <x v="21"/>
    <x v="0"/>
    <x v="0"/>
    <x v="0"/>
    <x v="0"/>
    <x v="0"/>
    <x v="0"/>
    <s v="NO"/>
  </r>
  <r>
    <x v="22"/>
    <x v="0"/>
    <s v="Zion City "/>
    <x v="0"/>
    <s v="Kogi "/>
    <x v="22"/>
    <x v="0"/>
    <d v="2002-04-26T00:00:00"/>
    <x v="1"/>
    <x v="22"/>
    <x v="0"/>
    <x v="0"/>
    <x v="0"/>
    <x v="2"/>
    <x v="2"/>
    <x v="2"/>
    <s v="YES"/>
  </r>
  <r>
    <x v="23"/>
    <x v="0"/>
    <s v="Zion City "/>
    <x v="1"/>
    <s v="Kogi "/>
    <x v="22"/>
    <x v="0"/>
    <d v="2004-07-14T00:00:00"/>
    <x v="5"/>
    <x v="22"/>
    <x v="0"/>
    <x v="0"/>
    <x v="0"/>
    <x v="2"/>
    <x v="2"/>
    <x v="2"/>
    <s v="YES"/>
  </r>
  <r>
    <x v="24"/>
    <x v="0"/>
    <s v="Finima "/>
    <x v="0"/>
    <s v="Rivers state"/>
    <x v="23"/>
    <x v="2"/>
    <d v="2007-02-06T00:00:00"/>
    <x v="2"/>
    <x v="23"/>
    <x v="0"/>
    <x v="0"/>
    <x v="0"/>
    <x v="1"/>
    <x v="1"/>
    <x v="1"/>
    <s v="NO"/>
  </r>
  <r>
    <x v="25"/>
    <x v="0"/>
    <s v="Finima "/>
    <x v="1"/>
    <s v="Kwara "/>
    <x v="24"/>
    <x v="2"/>
    <d v="2006-11-04T00:00:00"/>
    <x v="2"/>
    <x v="24"/>
    <x v="0"/>
    <x v="0"/>
    <x v="0"/>
    <x v="1"/>
    <x v="1"/>
    <x v="1"/>
    <s v="NO"/>
  </r>
  <r>
    <x v="26"/>
    <x v="0"/>
    <s v="Finima "/>
    <x v="0"/>
    <s v="Kwara "/>
    <x v="24"/>
    <x v="0"/>
    <d v="2004-11-14T00:00:00"/>
    <x v="5"/>
    <x v="25"/>
    <x v="0"/>
    <x v="0"/>
    <x v="0"/>
    <x v="1"/>
    <x v="1"/>
    <x v="1"/>
    <s v="NO"/>
  </r>
  <r>
    <x v="27"/>
    <x v="0"/>
    <s v="Longhouse"/>
    <x v="0"/>
    <s v="Delta"/>
    <x v="25"/>
    <x v="2"/>
    <d v="2005-08-26T00:00:00"/>
    <x v="7"/>
    <x v="26"/>
    <x v="0"/>
    <x v="0"/>
    <x v="0"/>
    <x v="0"/>
    <x v="0"/>
    <x v="0"/>
    <s v="NO"/>
  </r>
  <r>
    <x v="28"/>
    <x v="0"/>
    <s v="Finima "/>
    <x v="1"/>
    <s v="Imo "/>
    <x v="26"/>
    <x v="0"/>
    <d v="2003-07-08T00:00:00"/>
    <x v="4"/>
    <x v="27"/>
    <x v="0"/>
    <x v="0"/>
    <x v="0"/>
    <x v="0"/>
    <x v="0"/>
    <x v="0"/>
    <s v="NO"/>
  </r>
  <r>
    <x v="29"/>
    <x v="0"/>
    <s v="Finima "/>
    <x v="0"/>
    <s v="Rivers state"/>
    <x v="27"/>
    <x v="0"/>
    <d v="2004-07-04T00:00:00"/>
    <x v="5"/>
    <x v="28"/>
    <x v="0"/>
    <x v="0"/>
    <x v="0"/>
    <x v="2"/>
    <x v="2"/>
    <x v="2"/>
    <s v="YES"/>
  </r>
  <r>
    <x v="30"/>
    <x v="0"/>
    <s v="Finima "/>
    <x v="0"/>
    <s v="Rivers state"/>
    <x v="28"/>
    <x v="3"/>
    <d v="1982-03-20T00:00:00"/>
    <x v="8"/>
    <x v="29"/>
    <x v="0"/>
    <x v="0"/>
    <x v="0"/>
    <x v="2"/>
    <x v="2"/>
    <x v="2"/>
    <s v="YES"/>
  </r>
  <r>
    <x v="31"/>
    <x v="0"/>
    <s v="Longhouse"/>
    <x v="1"/>
    <s v="Delta"/>
    <x v="29"/>
    <x v="2"/>
    <d v="2004-05-31T00:00:00"/>
    <x v="5"/>
    <x v="30"/>
    <x v="0"/>
    <x v="0"/>
    <x v="0"/>
    <x v="0"/>
    <x v="0"/>
    <x v="0"/>
    <s v="NO"/>
  </r>
  <r>
    <x v="32"/>
    <x v="0"/>
    <s v="G.R.A"/>
    <x v="1"/>
    <s v="Abia State"/>
    <x v="30"/>
    <x v="0"/>
    <d v="2003-07-13T00:00:00"/>
    <x v="4"/>
    <x v="31"/>
    <x v="0"/>
    <x v="0"/>
    <x v="0"/>
    <x v="2"/>
    <x v="2"/>
    <x v="2"/>
    <s v="YES"/>
  </r>
  <r>
    <x v="33"/>
    <x v="0"/>
    <s v="Finima "/>
    <x v="0"/>
    <s v="Akwa-Ibom"/>
    <x v="31"/>
    <x v="3"/>
    <d v="2003-01-16T00:00:00"/>
    <x v="1"/>
    <x v="32"/>
    <x v="0"/>
    <x v="0"/>
    <x v="0"/>
    <x v="1"/>
    <x v="1"/>
    <x v="1"/>
    <s v="NO"/>
  </r>
  <r>
    <x v="34"/>
    <x v="0"/>
    <s v="Longhouse"/>
    <x v="0"/>
    <s v="Akwa-Ibom"/>
    <x v="32"/>
    <x v="0"/>
    <d v="2003-07-14T00:00:00"/>
    <x v="4"/>
    <x v="33"/>
    <x v="0"/>
    <x v="0"/>
    <x v="0"/>
    <x v="0"/>
    <x v="0"/>
    <x v="0"/>
    <s v="NO"/>
  </r>
  <r>
    <x v="35"/>
    <x v="0"/>
    <s v="Finima "/>
    <x v="1"/>
    <s v="Edo State "/>
    <x v="33"/>
    <x v="0"/>
    <d v="2002-12-12T00:00:00"/>
    <x v="1"/>
    <x v="34"/>
    <x v="0"/>
    <x v="0"/>
    <x v="0"/>
    <x v="0"/>
    <x v="0"/>
    <x v="0"/>
    <s v="NO"/>
  </r>
  <r>
    <x v="36"/>
    <x v="0"/>
    <s v="Finima "/>
    <x v="0"/>
    <s v="Rivers state"/>
    <x v="34"/>
    <x v="0"/>
    <d v="2000-09-16T00:00:00"/>
    <x v="0"/>
    <x v="35"/>
    <x v="0"/>
    <x v="0"/>
    <x v="0"/>
    <x v="1"/>
    <x v="1"/>
    <x v="1"/>
    <s v="NO"/>
  </r>
  <r>
    <x v="37"/>
    <x v="0"/>
    <s v="G.R.A"/>
    <x v="0"/>
    <s v="Imo "/>
    <x v="35"/>
    <x v="0"/>
    <d v="2002-11-23T00:00:00"/>
    <x v="1"/>
    <x v="36"/>
    <x v="0"/>
    <x v="0"/>
    <x v="0"/>
    <x v="2"/>
    <x v="2"/>
    <x v="2"/>
    <s v="YES"/>
  </r>
  <r>
    <x v="38"/>
    <x v="0"/>
    <s v="Finima "/>
    <x v="1"/>
    <s v="Rivers state"/>
    <x v="36"/>
    <x v="0"/>
    <d v="2002-02-27T00:00:00"/>
    <x v="3"/>
    <x v="37"/>
    <x v="0"/>
    <x v="0"/>
    <x v="0"/>
    <x v="2"/>
    <x v="2"/>
    <x v="2"/>
    <s v="YES"/>
  </r>
  <r>
    <x v="39"/>
    <x v="2"/>
    <s v="Longhouse"/>
    <x v="1"/>
    <s v="Rivers state"/>
    <x v="37"/>
    <x v="0"/>
    <d v="2001-11-24T00:00:00"/>
    <x v="3"/>
    <x v="38"/>
    <x v="0"/>
    <x v="0"/>
    <x v="0"/>
    <x v="1"/>
    <x v="1"/>
    <x v="1"/>
    <s v="NO"/>
  </r>
  <r>
    <x v="40"/>
    <x v="0"/>
    <s v="Finima "/>
    <x v="0"/>
    <s v="Akwa-Ibom"/>
    <x v="38"/>
    <x v="0"/>
    <d v="2006-08-08T00:00:00"/>
    <x v="2"/>
    <x v="39"/>
    <x v="0"/>
    <x v="0"/>
    <x v="0"/>
    <x v="0"/>
    <x v="0"/>
    <x v="0"/>
    <s v="NO"/>
  </r>
  <r>
    <x v="41"/>
    <x v="0"/>
    <s v="Finima "/>
    <x v="1"/>
    <s v="Rivers state"/>
    <x v="39"/>
    <x v="0"/>
    <d v="2001-02-28T00:00:00"/>
    <x v="0"/>
    <x v="40"/>
    <x v="0"/>
    <x v="0"/>
    <x v="0"/>
    <x v="0"/>
    <x v="0"/>
    <x v="0"/>
    <s v="NO"/>
  </r>
  <r>
    <x v="42"/>
    <x v="0"/>
    <s v="Finima "/>
    <x v="0"/>
    <s v="Imo "/>
    <x v="40"/>
    <x v="3"/>
    <d v="2001-05-07T00:00:00"/>
    <x v="3"/>
    <x v="41"/>
    <x v="0"/>
    <x v="0"/>
    <x v="0"/>
    <x v="0"/>
    <x v="0"/>
    <x v="0"/>
    <s v="NO"/>
  </r>
  <r>
    <x v="43"/>
    <x v="0"/>
    <s v="Finima "/>
    <x v="0"/>
    <s v="Imo "/>
    <x v="41"/>
    <x v="0"/>
    <d v="2003-08-09T00:00:00"/>
    <x v="4"/>
    <x v="42"/>
    <x v="0"/>
    <x v="0"/>
    <x v="0"/>
    <x v="2"/>
    <x v="2"/>
    <x v="2"/>
    <s v="YES"/>
  </r>
  <r>
    <x v="44"/>
    <x v="0"/>
    <s v="Finima "/>
    <x v="0"/>
    <s v="Imo "/>
    <x v="42"/>
    <x v="0"/>
    <d v="2003-07-08T00:00:00"/>
    <x v="4"/>
    <x v="43"/>
    <x v="0"/>
    <x v="0"/>
    <x v="0"/>
    <x v="2"/>
    <x v="2"/>
    <x v="2"/>
    <s v="YES"/>
  </r>
  <r>
    <x v="45"/>
    <x v="0"/>
    <s v="Finima "/>
    <x v="1"/>
    <s v="Imo "/>
    <x v="43"/>
    <x v="2"/>
    <d v="2005-04-25T00:00:00"/>
    <x v="7"/>
    <x v="44"/>
    <x v="0"/>
    <x v="0"/>
    <x v="0"/>
    <x v="1"/>
    <x v="1"/>
    <x v="1"/>
    <s v="NO"/>
  </r>
  <r>
    <x v="46"/>
    <x v="0"/>
    <s v="Longhouse"/>
    <x v="1"/>
    <s v="Ondo "/>
    <x v="44"/>
    <x v="2"/>
    <d v="1995-11-25T00:00:00"/>
    <x v="9"/>
    <x v="45"/>
    <x v="0"/>
    <x v="0"/>
    <x v="0"/>
    <x v="0"/>
    <x v="0"/>
    <x v="0"/>
    <s v="NO"/>
  </r>
  <r>
    <x v="47"/>
    <x v="3"/>
    <s v="Finima "/>
    <x v="0"/>
    <s v="Rivers state"/>
    <x v="45"/>
    <x v="0"/>
    <d v="2000-12-25T00:00:00"/>
    <x v="0"/>
    <x v="46"/>
    <x v="0"/>
    <x v="0"/>
    <x v="0"/>
    <x v="2"/>
    <x v="2"/>
    <x v="2"/>
    <s v="YES"/>
  </r>
  <r>
    <x v="48"/>
    <x v="0"/>
    <s v="Longhouse"/>
    <x v="1"/>
    <s v="Rivers state"/>
    <x v="46"/>
    <x v="0"/>
    <d v="1999-01-07T00:00:00"/>
    <x v="10"/>
    <x v="47"/>
    <x v="0"/>
    <x v="0"/>
    <x v="0"/>
    <x v="2"/>
    <x v="2"/>
    <x v="2"/>
    <s v="YES"/>
  </r>
  <r>
    <x v="49"/>
    <x v="0"/>
    <s v="Longhouse"/>
    <x v="0"/>
    <s v="Rivers state"/>
    <x v="47"/>
    <x v="2"/>
    <d v="2005-12-25T00:00:00"/>
    <x v="7"/>
    <x v="48"/>
    <x v="0"/>
    <x v="0"/>
    <x v="0"/>
    <x v="2"/>
    <x v="2"/>
    <x v="2"/>
    <s v="YES"/>
  </r>
  <r>
    <x v="50"/>
    <x v="0"/>
    <s v="Finima "/>
    <x v="0"/>
    <s v="Ondo "/>
    <x v="48"/>
    <x v="3"/>
    <d v="2004-01-24T00:00:00"/>
    <x v="4"/>
    <x v="49"/>
    <x v="0"/>
    <x v="0"/>
    <x v="0"/>
    <x v="2"/>
    <x v="2"/>
    <x v="2"/>
    <s v="YES"/>
  </r>
  <r>
    <x v="51"/>
    <x v="0"/>
    <s v="Finima "/>
    <x v="1"/>
    <s v="Edo State "/>
    <x v="49"/>
    <x v="0"/>
    <d v="2005-08-16T00:00:00"/>
    <x v="7"/>
    <x v="50"/>
    <x v="0"/>
    <x v="0"/>
    <x v="0"/>
    <x v="0"/>
    <x v="0"/>
    <x v="0"/>
    <s v="NO"/>
  </r>
  <r>
    <x v="52"/>
    <x v="0"/>
    <s v="Finima "/>
    <x v="1"/>
    <s v="Edo State "/>
    <x v="50"/>
    <x v="0"/>
    <d v="2002-06-28T00:00:00"/>
    <x v="1"/>
    <x v="51"/>
    <x v="0"/>
    <x v="0"/>
    <x v="0"/>
    <x v="0"/>
    <x v="0"/>
    <x v="0"/>
    <s v="NO"/>
  </r>
  <r>
    <x v="53"/>
    <x v="0"/>
    <s v="Longhouse"/>
    <x v="0"/>
    <s v="Rivers state"/>
    <x v="51"/>
    <x v="0"/>
    <d v="2001-06-12T00:00:00"/>
    <x v="3"/>
    <x v="52"/>
    <x v="0"/>
    <x v="0"/>
    <x v="0"/>
    <x v="0"/>
    <x v="0"/>
    <x v="0"/>
    <s v="NO"/>
  </r>
  <r>
    <x v="54"/>
    <x v="0"/>
    <s v="G.R.A"/>
    <x v="0"/>
    <s v="Imo "/>
    <x v="52"/>
    <x v="3"/>
    <d v="2001-09-28T00:00:00"/>
    <x v="3"/>
    <x v="53"/>
    <x v="1"/>
    <x v="1"/>
    <x v="0"/>
    <x v="2"/>
    <x v="2"/>
    <x v="2"/>
    <s v="YES"/>
  </r>
  <r>
    <x v="55"/>
    <x v="4"/>
    <s v="Finima "/>
    <x v="0"/>
    <s v="Rivers state"/>
    <x v="53"/>
    <x v="2"/>
    <d v="2008-12-20T00:00:00"/>
    <x v="6"/>
    <x v="54"/>
    <x v="0"/>
    <x v="0"/>
    <x v="0"/>
    <x v="0"/>
    <x v="0"/>
    <x v="0"/>
    <s v="NO"/>
  </r>
  <r>
    <x v="56"/>
    <x v="0"/>
    <s v="Longhouse"/>
    <x v="0"/>
    <s v="Akwa-Ibom"/>
    <x v="54"/>
    <x v="0"/>
    <d v="2003-03-07T00:00:00"/>
    <x v="1"/>
    <x v="55"/>
    <x v="0"/>
    <x v="0"/>
    <x v="0"/>
    <x v="0"/>
    <x v="0"/>
    <x v="0"/>
    <s v="NO"/>
  </r>
  <r>
    <x v="57"/>
    <x v="0"/>
    <s v="Finima "/>
    <x v="0"/>
    <s v="Imo "/>
    <x v="55"/>
    <x v="2"/>
    <d v="2005-01-10T00:00:00"/>
    <x v="5"/>
    <x v="56"/>
    <x v="0"/>
    <x v="0"/>
    <x v="0"/>
    <x v="1"/>
    <x v="1"/>
    <x v="1"/>
    <s v="NO"/>
  </r>
  <r>
    <x v="58"/>
    <x v="0"/>
    <s v="Finima "/>
    <x v="1"/>
    <s v="Rivers state"/>
    <x v="56"/>
    <x v="3"/>
    <d v="2010-12-03T00:00:00"/>
    <x v="11"/>
    <x v="57"/>
    <x v="0"/>
    <x v="0"/>
    <x v="0"/>
    <x v="1"/>
    <x v="1"/>
    <x v="1"/>
    <s v="NO"/>
  </r>
  <r>
    <x v="59"/>
    <x v="0"/>
    <s v="G.R.A"/>
    <x v="1"/>
    <s v="Bayelsa"/>
    <x v="57"/>
    <x v="2"/>
    <d v="2007-12-13T00:00:00"/>
    <x v="12"/>
    <x v="58"/>
    <x v="0"/>
    <x v="0"/>
    <x v="0"/>
    <x v="0"/>
    <x v="0"/>
    <x v="0"/>
    <s v="NO"/>
  </r>
  <r>
    <x v="60"/>
    <x v="0"/>
    <s v="Finima "/>
    <x v="0"/>
    <s v="Edo State "/>
    <x v="58"/>
    <x v="0"/>
    <d v="2003-07-20T00:00:00"/>
    <x v="4"/>
    <x v="59"/>
    <x v="0"/>
    <x v="0"/>
    <x v="0"/>
    <x v="0"/>
    <x v="0"/>
    <x v="0"/>
    <s v="NO"/>
  </r>
  <r>
    <x v="61"/>
    <x v="0"/>
    <s v="Finima "/>
    <x v="0"/>
    <s v="Edo State "/>
    <x v="58"/>
    <x v="2"/>
    <d v="2006-08-17T00:00:00"/>
    <x v="2"/>
    <x v="60"/>
    <x v="0"/>
    <x v="0"/>
    <x v="0"/>
    <x v="1"/>
    <x v="1"/>
    <x v="1"/>
    <s v="NO"/>
  </r>
  <r>
    <x v="62"/>
    <x v="0"/>
    <s v="Finima "/>
    <x v="0"/>
    <s v="Rivers state"/>
    <x v="59"/>
    <x v="2"/>
    <d v="2008-03-24T00:00:00"/>
    <x v="12"/>
    <x v="61"/>
    <x v="0"/>
    <x v="0"/>
    <x v="0"/>
    <x v="0"/>
    <x v="0"/>
    <x v="0"/>
    <s v="NO"/>
  </r>
  <r>
    <x v="63"/>
    <x v="0"/>
    <s v="G.R.A"/>
    <x v="1"/>
    <s v="Akwa-Ibom"/>
    <x v="60"/>
    <x v="0"/>
    <d v="1997-10-20T00:00:00"/>
    <x v="13"/>
    <x v="62"/>
    <x v="0"/>
    <x v="0"/>
    <x v="0"/>
    <x v="0"/>
    <x v="0"/>
    <x v="0"/>
    <s v="NO"/>
  </r>
  <r>
    <x v="64"/>
    <x v="0"/>
    <s v="Longhouse"/>
    <x v="0"/>
    <s v="Akwa-Ibom"/>
    <x v="61"/>
    <x v="2"/>
    <d v="2007-05-06T00:00:00"/>
    <x v="12"/>
    <x v="63"/>
    <x v="0"/>
    <x v="0"/>
    <x v="0"/>
    <x v="2"/>
    <x v="2"/>
    <x v="2"/>
    <s v="YES"/>
  </r>
  <r>
    <x v="65"/>
    <x v="0"/>
    <s v="Finima "/>
    <x v="1"/>
    <s v="Akwa-Ibom"/>
    <x v="62"/>
    <x v="0"/>
    <d v="2000-09-01T00:00:00"/>
    <x v="0"/>
    <x v="64"/>
    <x v="0"/>
    <x v="0"/>
    <x v="0"/>
    <x v="2"/>
    <x v="2"/>
    <x v="2"/>
    <s v="YES"/>
  </r>
  <r>
    <x v="66"/>
    <x v="0"/>
    <s v="Zion City "/>
    <x v="1"/>
    <s v="Imo "/>
    <x v="63"/>
    <x v="2"/>
    <d v="2006-07-02T00:00:00"/>
    <x v="2"/>
    <x v="65"/>
    <x v="0"/>
    <x v="0"/>
    <x v="0"/>
    <x v="0"/>
    <x v="0"/>
    <x v="0"/>
    <s v="NO"/>
  </r>
  <r>
    <x v="67"/>
    <x v="1"/>
    <s v="Bonny"/>
    <x v="0"/>
    <s v="Imo "/>
    <x v="64"/>
    <x v="3"/>
    <d v="2001-12-26T00:00:00"/>
    <x v="3"/>
    <x v="66"/>
    <x v="0"/>
    <x v="0"/>
    <x v="0"/>
    <x v="0"/>
    <x v="0"/>
    <x v="0"/>
    <s v="NO"/>
  </r>
  <r>
    <x v="68"/>
    <x v="0"/>
    <s v="G.R.A"/>
    <x v="0"/>
    <s v="Akwa-Ibom"/>
    <x v="65"/>
    <x v="3"/>
    <d v="2001-05-29T00:00:00"/>
    <x v="3"/>
    <x v="67"/>
    <x v="0"/>
    <x v="0"/>
    <x v="0"/>
    <x v="2"/>
    <x v="2"/>
    <x v="2"/>
    <s v="YES"/>
  </r>
  <r>
    <x v="69"/>
    <x v="0"/>
    <s v="Finima "/>
    <x v="1"/>
    <s v="Rivers state"/>
    <x v="66"/>
    <x v="2"/>
    <d v="2007-08-15T00:00:00"/>
    <x v="12"/>
    <x v="68"/>
    <x v="0"/>
    <x v="0"/>
    <x v="0"/>
    <x v="1"/>
    <x v="1"/>
    <x v="1"/>
    <s v="NO"/>
  </r>
  <r>
    <x v="70"/>
    <x v="0"/>
    <s v="Finima "/>
    <x v="0"/>
    <s v="Rivers state"/>
    <x v="67"/>
    <x v="0"/>
    <d v="2004-05-19T00:00:00"/>
    <x v="5"/>
    <x v="69"/>
    <x v="0"/>
    <x v="0"/>
    <x v="0"/>
    <x v="2"/>
    <x v="2"/>
    <x v="2"/>
    <s v="YES"/>
  </r>
  <r>
    <x v="71"/>
    <x v="0"/>
    <s v="Finima "/>
    <x v="0"/>
    <s v="Rivers state"/>
    <x v="68"/>
    <x v="0"/>
    <d v="2001-03-17T00:00:00"/>
    <x v="0"/>
    <x v="70"/>
    <x v="0"/>
    <x v="0"/>
    <x v="0"/>
    <x v="2"/>
    <x v="2"/>
    <x v="2"/>
    <s v="YES"/>
  </r>
  <r>
    <x v="72"/>
    <x v="0"/>
    <s v="Longhouse"/>
    <x v="0"/>
    <s v="Akwa-Ibom"/>
    <x v="69"/>
    <x v="2"/>
    <d v="2005-08-02T00:00:00"/>
    <x v="7"/>
    <x v="71"/>
    <x v="0"/>
    <x v="0"/>
    <x v="0"/>
    <x v="2"/>
    <x v="2"/>
    <x v="2"/>
    <s v="YES"/>
  </r>
  <r>
    <x v="73"/>
    <x v="0"/>
    <s v="Finima "/>
    <x v="0"/>
    <s v="Ondo "/>
    <x v="70"/>
    <x v="3"/>
    <d v="2002-04-28T00:00:00"/>
    <x v="1"/>
    <x v="72"/>
    <x v="0"/>
    <x v="0"/>
    <x v="0"/>
    <x v="2"/>
    <x v="2"/>
    <x v="2"/>
    <s v="YES"/>
  </r>
  <r>
    <x v="74"/>
    <x v="0"/>
    <s v="G.R.A"/>
    <x v="0"/>
    <s v="Rivers state"/>
    <x v="71"/>
    <x v="3"/>
    <d v="2002-10-15T00:00:00"/>
    <x v="1"/>
    <x v="73"/>
    <x v="0"/>
    <x v="0"/>
    <x v="0"/>
    <x v="0"/>
    <x v="0"/>
    <x v="0"/>
    <s v="NO"/>
  </r>
  <r>
    <x v="75"/>
    <x v="0"/>
    <s v="G.R.A"/>
    <x v="1"/>
    <s v="Rivers state"/>
    <x v="72"/>
    <x v="2"/>
    <d v="2005-08-30T00:00:00"/>
    <x v="7"/>
    <x v="74"/>
    <x v="0"/>
    <x v="0"/>
    <x v="0"/>
    <x v="2"/>
    <x v="2"/>
    <x v="2"/>
    <s v="YES"/>
  </r>
  <r>
    <x v="76"/>
    <x v="1"/>
    <s v="Finima "/>
    <x v="1"/>
    <s v="Rivers state"/>
    <x v="73"/>
    <x v="0"/>
    <d v="2003-02-27T00:00:00"/>
    <x v="1"/>
    <x v="75"/>
    <x v="0"/>
    <x v="0"/>
    <x v="0"/>
    <x v="2"/>
    <x v="2"/>
    <x v="2"/>
    <s v="YES"/>
  </r>
  <r>
    <x v="77"/>
    <x v="0"/>
    <s v="Finima "/>
    <x v="0"/>
    <s v="Imo "/>
    <x v="74"/>
    <x v="3"/>
    <d v="2001-09-25T00:00:00"/>
    <x v="3"/>
    <x v="76"/>
    <x v="0"/>
    <x v="0"/>
    <x v="0"/>
    <x v="2"/>
    <x v="2"/>
    <x v="2"/>
    <s v="YES"/>
  </r>
  <r>
    <x v="78"/>
    <x v="0"/>
    <s v="Finima "/>
    <x v="1"/>
    <s v="Rivers state"/>
    <x v="75"/>
    <x v="2"/>
    <d v="2008-07-18T00:00:00"/>
    <x v="6"/>
    <x v="77"/>
    <x v="2"/>
    <x v="2"/>
    <x v="0"/>
    <x v="0"/>
    <x v="0"/>
    <x v="0"/>
    <s v="NO"/>
  </r>
  <r>
    <x v="79"/>
    <x v="0"/>
    <s v="Finima "/>
    <x v="0"/>
    <s v="Imo "/>
    <x v="76"/>
    <x v="0"/>
    <d v="2004-04-24T00:00:00"/>
    <x v="5"/>
    <x v="78"/>
    <x v="0"/>
    <x v="0"/>
    <x v="0"/>
    <x v="0"/>
    <x v="0"/>
    <x v="0"/>
    <s v="NO"/>
  </r>
  <r>
    <x v="80"/>
    <x v="0"/>
    <s v="Zion City "/>
    <x v="0"/>
    <s v="Imo "/>
    <x v="63"/>
    <x v="0"/>
    <d v="2003-09-19T00:00:00"/>
    <x v="4"/>
    <x v="65"/>
    <x v="0"/>
    <x v="0"/>
    <x v="0"/>
    <x v="2"/>
    <x v="2"/>
    <x v="2"/>
    <s v="YES"/>
  </r>
  <r>
    <x v="81"/>
    <x v="0"/>
    <s v="Finima "/>
    <x v="0"/>
    <s v="Cross River"/>
    <x v="77"/>
    <x v="0"/>
    <d v="2003-01-01T00:00:00"/>
    <x v="1"/>
    <x v="79"/>
    <x v="0"/>
    <x v="0"/>
    <x v="0"/>
    <x v="0"/>
    <x v="0"/>
    <x v="0"/>
    <s v="NO"/>
  </r>
  <r>
    <x v="82"/>
    <x v="0"/>
    <s v="Finima "/>
    <x v="0"/>
    <s v="Cross River"/>
    <x v="78"/>
    <x v="0"/>
    <d v="2002-02-17T00:00:00"/>
    <x v="3"/>
    <x v="80"/>
    <x v="0"/>
    <x v="0"/>
    <x v="0"/>
    <x v="2"/>
    <x v="2"/>
    <x v="2"/>
    <s v="YES"/>
  </r>
  <r>
    <x v="83"/>
    <x v="0"/>
    <s v="G.R.A"/>
    <x v="0"/>
    <s v="Bayelsa"/>
    <x v="57"/>
    <x v="0"/>
    <d v="2001-08-27T00:00:00"/>
    <x v="3"/>
    <x v="81"/>
    <x v="0"/>
    <x v="0"/>
    <x v="0"/>
    <x v="2"/>
    <x v="2"/>
    <x v="2"/>
    <s v="YES"/>
  </r>
  <r>
    <x v="84"/>
    <x v="0"/>
    <s v="Finima "/>
    <x v="1"/>
    <s v="Akwa-Ibom"/>
    <x v="79"/>
    <x v="0"/>
    <d v="2002-10-04T00:00:00"/>
    <x v="1"/>
    <x v="82"/>
    <x v="0"/>
    <x v="0"/>
    <x v="0"/>
    <x v="1"/>
    <x v="1"/>
    <x v="1"/>
    <s v="NO"/>
  </r>
  <r>
    <x v="85"/>
    <x v="0"/>
    <s v="G.R.A"/>
    <x v="1"/>
    <s v="Cross River"/>
    <x v="80"/>
    <x v="2"/>
    <d v="2009-03-18T00:00:00"/>
    <x v="6"/>
    <x v="83"/>
    <x v="3"/>
    <x v="2"/>
    <x v="1"/>
    <x v="2"/>
    <x v="2"/>
    <x v="2"/>
    <s v="YES"/>
  </r>
  <r>
    <x v="86"/>
    <x v="0"/>
    <s v="Longhouse"/>
    <x v="0"/>
    <s v="Imo "/>
    <x v="81"/>
    <x v="2"/>
    <d v="2003-10-18T00:00:00"/>
    <x v="4"/>
    <x v="84"/>
    <x v="4"/>
    <x v="3"/>
    <x v="1"/>
    <x v="2"/>
    <x v="2"/>
    <x v="2"/>
    <s v="YES"/>
  </r>
  <r>
    <x v="87"/>
    <x v="0"/>
    <s v="Finima "/>
    <x v="1"/>
    <s v="Delta"/>
    <x v="82"/>
    <x v="0"/>
    <d v="2005-09-04T00:00:00"/>
    <x v="7"/>
    <x v="85"/>
    <x v="5"/>
    <x v="4"/>
    <x v="1"/>
    <x v="2"/>
    <x v="2"/>
    <x v="2"/>
    <s v="YES"/>
  </r>
  <r>
    <x v="88"/>
    <x v="0"/>
    <s v="Agalaga "/>
    <x v="0"/>
    <s v="Imo"/>
    <x v="83"/>
    <x v="2"/>
    <d v="2008-01-22T00:00:00"/>
    <x v="12"/>
    <x v="86"/>
    <x v="6"/>
    <x v="5"/>
    <x v="1"/>
    <x v="2"/>
    <x v="2"/>
    <x v="2"/>
    <s v="YES"/>
  </r>
  <r>
    <x v="89"/>
    <x v="2"/>
    <s v="Finima"/>
    <x v="1"/>
    <s v="Rivers"/>
    <x v="84"/>
    <x v="1"/>
    <d v="2010-08-25T00:00:00"/>
    <x v="11"/>
    <x v="87"/>
    <x v="7"/>
    <x v="6"/>
    <x v="1"/>
    <x v="0"/>
    <x v="0"/>
    <x v="0"/>
    <s v="NO"/>
  </r>
  <r>
    <x v="90"/>
    <x v="5"/>
    <s v="Finima"/>
    <x v="1"/>
    <s v="Edo"/>
    <x v="85"/>
    <x v="2"/>
    <d v="2009-03-14T00:00:00"/>
    <x v="6"/>
    <x v="88"/>
    <x v="4"/>
    <x v="3"/>
    <x v="1"/>
    <x v="2"/>
    <x v="2"/>
    <x v="2"/>
    <s v="YES"/>
  </r>
  <r>
    <x v="91"/>
    <x v="0"/>
    <s v="Longhouse"/>
    <x v="1"/>
    <s v="Rivers state"/>
    <x v="86"/>
    <x v="3"/>
    <d v="1999-07-15T00:00:00"/>
    <x v="14"/>
    <x v="89"/>
    <x v="6"/>
    <x v="5"/>
    <x v="1"/>
    <x v="2"/>
    <x v="2"/>
    <x v="2"/>
    <s v="YES"/>
  </r>
  <r>
    <x v="92"/>
    <x v="2"/>
    <s v="Finima"/>
    <x v="1"/>
    <s v="Osun"/>
    <x v="87"/>
    <x v="0"/>
    <d v="2004-05-24T00:00:00"/>
    <x v="5"/>
    <x v="90"/>
    <x v="5"/>
    <x v="4"/>
    <x v="1"/>
    <x v="2"/>
    <x v="2"/>
    <x v="2"/>
    <s v="YES"/>
  </r>
  <r>
    <x v="93"/>
    <x v="0"/>
    <s v="G.R.A"/>
    <x v="1"/>
    <s v="Imo "/>
    <x v="88"/>
    <x v="2"/>
    <d v="2008-07-13T00:00:00"/>
    <x v="6"/>
    <x v="91"/>
    <x v="7"/>
    <x v="6"/>
    <x v="1"/>
    <x v="2"/>
    <x v="2"/>
    <x v="2"/>
    <s v="YES"/>
  </r>
  <r>
    <x v="94"/>
    <x v="0"/>
    <s v="Finima"/>
    <x v="0"/>
    <s v="Imo"/>
    <x v="89"/>
    <x v="1"/>
    <d v="2010-09-04T00:00:00"/>
    <x v="11"/>
    <x v="92"/>
    <x v="8"/>
    <x v="7"/>
    <x v="1"/>
    <x v="0"/>
    <x v="0"/>
    <x v="0"/>
    <s v="NO"/>
  </r>
  <r>
    <x v="95"/>
    <x v="0"/>
    <s v="Finima"/>
    <x v="1"/>
    <s v="Abia State"/>
    <x v="90"/>
    <x v="2"/>
    <d v="2002-06-08T00:00:00"/>
    <x v="1"/>
    <x v="93"/>
    <x v="6"/>
    <x v="5"/>
    <x v="1"/>
    <x v="2"/>
    <x v="2"/>
    <x v="2"/>
    <s v="YES"/>
  </r>
  <r>
    <x v="96"/>
    <x v="3"/>
    <s v="Longhouse"/>
    <x v="1"/>
    <s v="Abia State"/>
    <x v="91"/>
    <x v="1"/>
    <d v="2010-04-05T00:00:00"/>
    <x v="15"/>
    <x v="94"/>
    <x v="5"/>
    <x v="4"/>
    <x v="1"/>
    <x v="2"/>
    <x v="2"/>
    <x v="2"/>
    <s v="YES"/>
  </r>
  <r>
    <x v="97"/>
    <x v="0"/>
    <s v="Finima"/>
    <x v="0"/>
    <s v="Akwa Ibom"/>
    <x v="92"/>
    <x v="3"/>
    <d v="1991-04-20T00:00:00"/>
    <x v="16"/>
    <x v="95"/>
    <x v="9"/>
    <x v="1"/>
    <x v="1"/>
    <x v="0"/>
    <x v="0"/>
    <x v="0"/>
    <s v="NO"/>
  </r>
  <r>
    <x v="98"/>
    <x v="0"/>
    <s v="Longhouse"/>
    <x v="0"/>
    <s v="Akwa Ibom"/>
    <x v="19"/>
    <x v="3"/>
    <d v="1996-08-13T00:00:00"/>
    <x v="17"/>
    <x v="96"/>
    <x v="10"/>
    <x v="0"/>
    <x v="1"/>
    <x v="0"/>
    <x v="0"/>
    <x v="0"/>
    <s v="NO"/>
  </r>
  <r>
    <x v="99"/>
    <x v="0"/>
    <s v="Longhouse"/>
    <x v="0"/>
    <s v="Edo State "/>
    <x v="93"/>
    <x v="1"/>
    <d v="2008-11-28T00:00:00"/>
    <x v="6"/>
    <x v="97"/>
    <x v="6"/>
    <x v="5"/>
    <x v="1"/>
    <x v="0"/>
    <x v="0"/>
    <x v="0"/>
    <s v="NO"/>
  </r>
  <r>
    <x v="100"/>
    <x v="6"/>
    <s v="Longhouse"/>
    <x v="1"/>
    <s v="Imo"/>
    <x v="94"/>
    <x v="0"/>
    <d v="2004-08-08T00:00:00"/>
    <x v="5"/>
    <x v="98"/>
    <x v="11"/>
    <x v="8"/>
    <x v="1"/>
    <x v="2"/>
    <x v="2"/>
    <x v="2"/>
    <s v="YES"/>
  </r>
  <r>
    <x v="20"/>
    <x v="6"/>
    <s v="Longhouse"/>
    <x v="0"/>
    <s v="Benue"/>
    <x v="20"/>
    <x v="0"/>
    <d v="2002-07-15T00:00:00"/>
    <x v="1"/>
    <x v="99"/>
    <x v="6"/>
    <x v="5"/>
    <x v="1"/>
    <x v="3"/>
    <x v="3"/>
    <x v="3"/>
    <s v="NO"/>
  </r>
  <r>
    <x v="101"/>
    <x v="0"/>
    <s v="Longhouse"/>
    <x v="1"/>
    <s v="Rivers"/>
    <x v="95"/>
    <x v="0"/>
    <d v="1999-05-05T00:00:00"/>
    <x v="14"/>
    <x v="100"/>
    <x v="7"/>
    <x v="6"/>
    <x v="1"/>
    <x v="0"/>
    <x v="0"/>
    <x v="0"/>
    <s v="NO"/>
  </r>
  <r>
    <x v="102"/>
    <x v="0"/>
    <s v="RA NLNG"/>
    <x v="0"/>
    <s v="Anambra "/>
    <x v="96"/>
    <x v="3"/>
    <d v="2002-08-18T00:00:00"/>
    <x v="1"/>
    <x v="101"/>
    <x v="10"/>
    <x v="0"/>
    <x v="1"/>
    <x v="0"/>
    <x v="0"/>
    <x v="0"/>
    <s v="NO"/>
  </r>
  <r>
    <x v="103"/>
    <x v="0"/>
    <s v="G.R.A"/>
    <x v="1"/>
    <s v="Imo "/>
    <x v="97"/>
    <x v="2"/>
    <d v="2007-03-02T00:00:00"/>
    <x v="2"/>
    <x v="102"/>
    <x v="8"/>
    <x v="7"/>
    <x v="1"/>
    <x v="2"/>
    <x v="2"/>
    <x v="2"/>
    <s v="YES"/>
  </r>
  <r>
    <x v="104"/>
    <x v="0"/>
    <s v="Longhouse"/>
    <x v="0"/>
    <s v="Delta"/>
    <x v="98"/>
    <x v="0"/>
    <d v="2004-08-26T00:00:00"/>
    <x v="5"/>
    <x v="103"/>
    <x v="7"/>
    <x v="6"/>
    <x v="1"/>
    <x v="0"/>
    <x v="0"/>
    <x v="0"/>
    <s v="NO"/>
  </r>
  <r>
    <x v="105"/>
    <x v="0"/>
    <s v="Longhouse"/>
    <x v="1"/>
    <s v="Delta"/>
    <x v="25"/>
    <x v="1"/>
    <d v="2007-06-22T00:00:00"/>
    <x v="12"/>
    <x v="104"/>
    <x v="4"/>
    <x v="3"/>
    <x v="1"/>
    <x v="1"/>
    <x v="1"/>
    <x v="1"/>
    <s v="NO"/>
  </r>
  <r>
    <x v="106"/>
    <x v="0"/>
    <s v="Finima "/>
    <x v="0"/>
    <s v="Rivers state"/>
    <x v="99"/>
    <x v="3"/>
    <d v="2000-10-01T00:00:00"/>
    <x v="0"/>
    <x v="105"/>
    <x v="6"/>
    <x v="5"/>
    <x v="1"/>
    <x v="2"/>
    <x v="2"/>
    <x v="2"/>
    <s v="YES"/>
  </r>
  <r>
    <x v="107"/>
    <x v="0"/>
    <s v="Longhouse"/>
    <x v="1"/>
    <s v="Rivers"/>
    <x v="100"/>
    <x v="0"/>
    <d v="2004-07-11T00:00:00"/>
    <x v="5"/>
    <x v="106"/>
    <x v="10"/>
    <x v="0"/>
    <x v="1"/>
    <x v="2"/>
    <x v="2"/>
    <x v="2"/>
    <s v="YES"/>
  </r>
  <r>
    <x v="108"/>
    <x v="3"/>
    <s v="Lighthouse "/>
    <x v="0"/>
    <s v="Rivers state"/>
    <x v="101"/>
    <x v="0"/>
    <d v="1999-12-11T00:00:00"/>
    <x v="14"/>
    <x v="107"/>
    <x v="6"/>
    <x v="5"/>
    <x v="1"/>
    <x v="0"/>
    <x v="0"/>
    <x v="0"/>
    <s v="NO"/>
  </r>
  <r>
    <x v="109"/>
    <x v="0"/>
    <s v="Finima "/>
    <x v="0"/>
    <s v="Imo "/>
    <x v="102"/>
    <x v="3"/>
    <d v="2000-02-26T00:00:00"/>
    <x v="14"/>
    <x v="108"/>
    <x v="12"/>
    <x v="9"/>
    <x v="1"/>
    <x v="2"/>
    <x v="2"/>
    <x v="2"/>
    <s v="YES"/>
  </r>
  <r>
    <x v="110"/>
    <x v="0"/>
    <s v="Longhouse"/>
    <x v="1"/>
    <s v="Imo"/>
    <x v="103"/>
    <x v="2"/>
    <d v="2008-07-26T00:00:00"/>
    <x v="6"/>
    <x v="109"/>
    <x v="10"/>
    <x v="0"/>
    <x v="1"/>
    <x v="2"/>
    <x v="2"/>
    <x v="2"/>
    <s v="YES"/>
  </r>
  <r>
    <x v="111"/>
    <x v="0"/>
    <s v="Longhouse"/>
    <x v="0"/>
    <s v="Rivers"/>
    <x v="104"/>
    <x v="3"/>
    <d v="1988-03-03T00:00:00"/>
    <x v="18"/>
    <x v="110"/>
    <x v="8"/>
    <x v="7"/>
    <x v="1"/>
    <x v="2"/>
    <x v="2"/>
    <x v="2"/>
    <s v="YES"/>
  </r>
  <r>
    <x v="112"/>
    <x v="3"/>
    <s v="Finima"/>
    <x v="0"/>
    <s v="Imo"/>
    <x v="105"/>
    <x v="3"/>
    <d v="2003-08-09T00:00:00"/>
    <x v="4"/>
    <x v="42"/>
    <x v="10"/>
    <x v="0"/>
    <x v="1"/>
    <x v="2"/>
    <x v="2"/>
    <x v="2"/>
    <s v="YES"/>
  </r>
  <r>
    <x v="113"/>
    <x v="0"/>
    <s v="Longhouse"/>
    <x v="1"/>
    <s v="Rivers state"/>
    <x v="106"/>
    <x v="2"/>
    <d v="2007-03-13T00:00:00"/>
    <x v="2"/>
    <x v="111"/>
    <x v="4"/>
    <x v="3"/>
    <x v="1"/>
    <x v="0"/>
    <x v="0"/>
    <x v="0"/>
    <s v="NO"/>
  </r>
  <r>
    <x v="114"/>
    <x v="0"/>
    <s v="Longhouse"/>
    <x v="1"/>
    <s v="Rivers state"/>
    <x v="106"/>
    <x v="2"/>
    <d v="2005-01-13T00:00:00"/>
    <x v="5"/>
    <x v="111"/>
    <x v="4"/>
    <x v="3"/>
    <x v="1"/>
    <x v="0"/>
    <x v="0"/>
    <x v="0"/>
    <s v="NO"/>
  </r>
  <r>
    <x v="115"/>
    <x v="0"/>
    <s v="Finima"/>
    <x v="0"/>
    <s v="Delta"/>
    <x v="107"/>
    <x v="4"/>
    <d v="1989-06-26T00:00:00"/>
    <x v="19"/>
    <x v="112"/>
    <x v="13"/>
    <x v="10"/>
    <x v="1"/>
    <x v="0"/>
    <x v="0"/>
    <x v="0"/>
    <s v="NO"/>
  </r>
  <r>
    <x v="116"/>
    <x v="0"/>
    <s v="Finima "/>
    <x v="0"/>
    <s v="Edo State "/>
    <x v="108"/>
    <x v="5"/>
    <d v="2009-12-08T00:00:00"/>
    <x v="15"/>
    <x v="113"/>
    <x v="5"/>
    <x v="4"/>
    <x v="1"/>
    <x v="1"/>
    <x v="1"/>
    <x v="1"/>
    <s v="NO"/>
  </r>
  <r>
    <x v="117"/>
    <x v="0"/>
    <s v="Finima"/>
    <x v="0"/>
    <s v="Imo"/>
    <x v="109"/>
    <x v="3"/>
    <d v="2000-03-06T00:00:00"/>
    <x v="14"/>
    <x v="114"/>
    <x v="4"/>
    <x v="3"/>
    <x v="1"/>
    <x v="0"/>
    <x v="0"/>
    <x v="0"/>
    <s v="NO"/>
  </r>
  <r>
    <x v="118"/>
    <x v="7"/>
    <s v="Longhouse"/>
    <x v="0"/>
    <s v="Abia State"/>
    <x v="110"/>
    <x v="2"/>
    <d v="2008-01-23T00:00:00"/>
    <x v="12"/>
    <x v="115"/>
    <x v="8"/>
    <x v="7"/>
    <x v="1"/>
    <x v="0"/>
    <x v="0"/>
    <x v="0"/>
    <s v="NO"/>
  </r>
  <r>
    <x v="119"/>
    <x v="0"/>
    <s v="Amariara"/>
    <x v="1"/>
    <s v="Rivers"/>
    <x v="111"/>
    <x v="3"/>
    <d v="2001-03-01T00:00:00"/>
    <x v="0"/>
    <x v="116"/>
    <x v="13"/>
    <x v="10"/>
    <x v="1"/>
    <x v="0"/>
    <x v="0"/>
    <x v="0"/>
    <s v="NO"/>
  </r>
  <r>
    <x v="120"/>
    <x v="2"/>
    <s v="Finima"/>
    <x v="0"/>
    <s v="Borno"/>
    <x v="112"/>
    <x v="6"/>
    <d v="2000-04-17T00:00:00"/>
    <x v="0"/>
    <x v="117"/>
    <x v="4"/>
    <x v="3"/>
    <x v="1"/>
    <x v="2"/>
    <x v="2"/>
    <x v="2"/>
    <s v="YES"/>
  </r>
  <r>
    <x v="121"/>
    <x v="0"/>
    <s v="Finima "/>
    <x v="0"/>
    <s v="Rivers state"/>
    <x v="113"/>
    <x v="3"/>
    <d v="2001-12-28T00:00:00"/>
    <x v="3"/>
    <x v="118"/>
    <x v="9"/>
    <x v="1"/>
    <x v="1"/>
    <x v="2"/>
    <x v="2"/>
    <x v="2"/>
    <s v="YES"/>
  </r>
  <r>
    <x v="122"/>
    <x v="0"/>
    <s v="Longhouse"/>
    <x v="0"/>
    <s v="Rivers"/>
    <x v="114"/>
    <x v="1"/>
    <d v="2009-05-17T00:00:00"/>
    <x v="15"/>
    <x v="119"/>
    <x v="9"/>
    <x v="1"/>
    <x v="1"/>
    <x v="1"/>
    <x v="1"/>
    <x v="1"/>
    <s v="NO"/>
  </r>
  <r>
    <x v="123"/>
    <x v="0"/>
    <s v="Finima "/>
    <x v="1"/>
    <s v="Rivers state"/>
    <x v="115"/>
    <x v="0"/>
    <d v="2004-12-04T00:00:00"/>
    <x v="5"/>
    <x v="120"/>
    <x v="9"/>
    <x v="1"/>
    <x v="1"/>
    <x v="0"/>
    <x v="0"/>
    <x v="0"/>
    <s v="NO"/>
  </r>
  <r>
    <x v="124"/>
    <x v="0"/>
    <s v="Finima "/>
    <x v="1"/>
    <s v="Akwa-Ibom"/>
    <x v="116"/>
    <x v="3"/>
    <d v="1993-01-01T00:00:00"/>
    <x v="20"/>
    <x v="121"/>
    <x v="10"/>
    <x v="0"/>
    <x v="1"/>
    <x v="2"/>
    <x v="2"/>
    <x v="2"/>
    <s v="YES"/>
  </r>
  <r>
    <x v="125"/>
    <x v="0"/>
    <s v="Finima "/>
    <x v="1"/>
    <s v="Abia State"/>
    <x v="4"/>
    <x v="3"/>
    <d v="2001-05-11T00:00:00"/>
    <x v="3"/>
    <x v="122"/>
    <x v="8"/>
    <x v="7"/>
    <x v="1"/>
    <x v="2"/>
    <x v="2"/>
    <x v="2"/>
    <s v="YES"/>
  </r>
  <r>
    <x v="126"/>
    <x v="3"/>
    <s v="Longhouse"/>
    <x v="1"/>
    <s v="Abia State"/>
    <x v="117"/>
    <x v="0"/>
    <d v="2004-11-19T00:00:00"/>
    <x v="5"/>
    <x v="123"/>
    <x v="10"/>
    <x v="0"/>
    <x v="1"/>
    <x v="2"/>
    <x v="2"/>
    <x v="2"/>
    <s v="YES"/>
  </r>
  <r>
    <x v="127"/>
    <x v="0"/>
    <s v="Longhouse"/>
    <x v="0"/>
    <s v="Rivers"/>
    <x v="19"/>
    <x v="3"/>
    <d v="2002-10-14T00:00:00"/>
    <x v="1"/>
    <x v="124"/>
    <x v="10"/>
    <x v="0"/>
    <x v="1"/>
    <x v="2"/>
    <x v="2"/>
    <x v="2"/>
    <s v="YES"/>
  </r>
  <r>
    <x v="128"/>
    <x v="0"/>
    <s v="Finima "/>
    <x v="0"/>
    <s v="Akwa-Ibom"/>
    <x v="118"/>
    <x v="3"/>
    <d v="2001-07-04T00:00:00"/>
    <x v="3"/>
    <x v="125"/>
    <x v="10"/>
    <x v="0"/>
    <x v="1"/>
    <x v="2"/>
    <x v="2"/>
    <x v="2"/>
    <s v="YES"/>
  </r>
  <r>
    <x v="129"/>
    <x v="0"/>
    <s v="Finima"/>
    <x v="0"/>
    <s v="Imo"/>
    <x v="119"/>
    <x v="2"/>
    <d v="2004-07-27T00:00:00"/>
    <x v="5"/>
    <x v="126"/>
    <x v="6"/>
    <x v="5"/>
    <x v="1"/>
    <x v="1"/>
    <x v="1"/>
    <x v="1"/>
    <s v="NO"/>
  </r>
  <r>
    <x v="130"/>
    <x v="8"/>
    <s v="Longhouse"/>
    <x v="1"/>
    <s v="Edo"/>
    <x v="120"/>
    <x v="2"/>
    <d v="2003-01-01T00:00:00"/>
    <x v="1"/>
    <x v="127"/>
    <x v="5"/>
    <x v="4"/>
    <x v="1"/>
    <x v="2"/>
    <x v="2"/>
    <x v="2"/>
    <s v="YES"/>
  </r>
  <r>
    <x v="131"/>
    <x v="0"/>
    <s v="G.R.A"/>
    <x v="1"/>
    <s v="Edo"/>
    <x v="120"/>
    <x v="3"/>
    <d v="1996-12-14T00:00:00"/>
    <x v="17"/>
    <x v="128"/>
    <x v="3"/>
    <x v="2"/>
    <x v="1"/>
    <x v="2"/>
    <x v="2"/>
    <x v="2"/>
    <s v="YES"/>
  </r>
  <r>
    <x v="132"/>
    <x v="6"/>
    <s v="Bonny"/>
    <x v="1"/>
    <s v="Rivers"/>
    <x v="121"/>
    <x v="6"/>
    <d v="2008-10-08T00:00:00"/>
    <x v="6"/>
    <x v="124"/>
    <x v="5"/>
    <x v="4"/>
    <x v="1"/>
    <x v="0"/>
    <x v="0"/>
    <x v="0"/>
    <s v="NO"/>
  </r>
  <r>
    <x v="133"/>
    <x v="0"/>
    <s v="Lighthouse "/>
    <x v="1"/>
    <s v="Rivers state"/>
    <x v="122"/>
    <x v="3"/>
    <d v="1999-12-02T00:00:00"/>
    <x v="14"/>
    <x v="129"/>
    <x v="8"/>
    <x v="7"/>
    <x v="1"/>
    <x v="0"/>
    <x v="0"/>
    <x v="0"/>
    <s v="NO"/>
  </r>
  <r>
    <x v="134"/>
    <x v="1"/>
    <s v="Finima"/>
    <x v="1"/>
    <s v="Rivers"/>
    <x v="123"/>
    <x v="3"/>
    <d v="2000-08-04T00:00:00"/>
    <x v="0"/>
    <x v="130"/>
    <x v="10"/>
    <x v="0"/>
    <x v="1"/>
    <x v="0"/>
    <x v="0"/>
    <x v="0"/>
    <s v="NO"/>
  </r>
  <r>
    <x v="135"/>
    <x v="7"/>
    <s v="Finima"/>
    <x v="0"/>
    <s v="Rivers"/>
    <x v="124"/>
    <x v="1"/>
    <d v="2009-02-08T00:00:00"/>
    <x v="6"/>
    <x v="131"/>
    <x v="6"/>
    <x v="5"/>
    <x v="1"/>
    <x v="0"/>
    <x v="0"/>
    <x v="0"/>
    <s v="NO"/>
  </r>
  <r>
    <x v="136"/>
    <x v="1"/>
    <s v="Finima"/>
    <x v="0"/>
    <s v="Rivers"/>
    <x v="125"/>
    <x v="2"/>
    <d v="2004-10-17T00:00:00"/>
    <x v="5"/>
    <x v="132"/>
    <x v="5"/>
    <x v="4"/>
    <x v="1"/>
    <x v="2"/>
    <x v="2"/>
    <x v="2"/>
    <s v="YES"/>
  </r>
  <r>
    <x v="137"/>
    <x v="0"/>
    <s v="Finima"/>
    <x v="1"/>
    <s v="Nassarawa"/>
    <x v="126"/>
    <x v="4"/>
    <d v="1977-08-04T00:00:00"/>
    <x v="21"/>
    <x v="133"/>
    <x v="4"/>
    <x v="3"/>
    <x v="1"/>
    <x v="0"/>
    <x v="0"/>
    <x v="0"/>
    <s v="NO"/>
  </r>
  <r>
    <x v="138"/>
    <x v="9"/>
    <s v="Finima"/>
    <x v="0"/>
    <s v="Rivers"/>
    <x v="127"/>
    <x v="1"/>
    <d v="2006-07-20T00:00:00"/>
    <x v="2"/>
    <x v="134"/>
    <x v="11"/>
    <x v="8"/>
    <x v="1"/>
    <x v="0"/>
    <x v="0"/>
    <x v="0"/>
    <s v="NO"/>
  </r>
  <r>
    <x v="139"/>
    <x v="10"/>
    <s v="Finima"/>
    <x v="0"/>
    <s v="Rivers"/>
    <x v="23"/>
    <x v="3"/>
    <d v="2000-07-17T00:00:00"/>
    <x v="0"/>
    <x v="135"/>
    <x v="9"/>
    <x v="1"/>
    <x v="1"/>
    <x v="1"/>
    <x v="1"/>
    <x v="1"/>
    <s v="NO"/>
  </r>
  <r>
    <x v="140"/>
    <x v="0"/>
    <s v="Longhouse"/>
    <x v="1"/>
    <s v="Edo"/>
    <x v="128"/>
    <x v="0"/>
    <d v="2002-08-07T00:00:00"/>
    <x v="1"/>
    <x v="136"/>
    <x v="8"/>
    <x v="7"/>
    <x v="1"/>
    <x v="0"/>
    <x v="0"/>
    <x v="0"/>
    <s v="NO"/>
  </r>
  <r>
    <x v="141"/>
    <x v="0"/>
    <s v="Finima "/>
    <x v="0"/>
    <s v="Rivers state"/>
    <x v="129"/>
    <x v="7"/>
    <d v="2008-04-05T00:00:00"/>
    <x v="12"/>
    <x v="137"/>
    <x v="6"/>
    <x v="5"/>
    <x v="1"/>
    <x v="2"/>
    <x v="2"/>
    <x v="2"/>
    <s v="YES"/>
  </r>
  <r>
    <x v="142"/>
    <x v="3"/>
    <s v="Longhouse"/>
    <x v="1"/>
    <s v="Akwa Ibom"/>
    <x v="130"/>
    <x v="0"/>
    <d v="2002-11-05T00:00:00"/>
    <x v="1"/>
    <x v="138"/>
    <x v="10"/>
    <x v="0"/>
    <x v="1"/>
    <x v="2"/>
    <x v="2"/>
    <x v="2"/>
    <s v="YES"/>
  </r>
  <r>
    <x v="143"/>
    <x v="0"/>
    <s v="Longhouse"/>
    <x v="0"/>
    <s v="Rivers state"/>
    <x v="131"/>
    <x v="3"/>
    <d v="2000-12-07T00:00:00"/>
    <x v="0"/>
    <x v="139"/>
    <x v="10"/>
    <x v="0"/>
    <x v="1"/>
    <x v="0"/>
    <x v="0"/>
    <x v="0"/>
    <s v="NO"/>
  </r>
  <r>
    <x v="144"/>
    <x v="1"/>
    <s v="Finima"/>
    <x v="1"/>
    <s v="Edo"/>
    <x v="132"/>
    <x v="0"/>
    <d v="2002-11-02T00:00:00"/>
    <x v="1"/>
    <x v="140"/>
    <x v="5"/>
    <x v="4"/>
    <x v="1"/>
    <x v="1"/>
    <x v="1"/>
    <x v="1"/>
    <s v="NO"/>
  </r>
  <r>
    <x v="145"/>
    <x v="1"/>
    <s v="Finima"/>
    <x v="0"/>
    <s v="Akwa Ibom"/>
    <x v="133"/>
    <x v="3"/>
    <d v="2000-03-12T00:00:00"/>
    <x v="14"/>
    <x v="141"/>
    <x v="4"/>
    <x v="3"/>
    <x v="1"/>
    <x v="0"/>
    <x v="0"/>
    <x v="0"/>
    <s v="NO"/>
  </r>
  <r>
    <x v="146"/>
    <x v="0"/>
    <s v="Longhouse"/>
    <x v="1"/>
    <s v="Rivers"/>
    <x v="134"/>
    <x v="3"/>
    <d v="1994-11-27T00:00:00"/>
    <x v="22"/>
    <x v="142"/>
    <x v="5"/>
    <x v="4"/>
    <x v="1"/>
    <x v="0"/>
    <x v="0"/>
    <x v="0"/>
    <s v="NO"/>
  </r>
  <r>
    <x v="147"/>
    <x v="0"/>
    <s v="Finima "/>
    <x v="1"/>
    <s v="Rivers state"/>
    <x v="135"/>
    <x v="0"/>
    <d v="2005-11-05T00:00:00"/>
    <x v="7"/>
    <x v="143"/>
    <x v="7"/>
    <x v="6"/>
    <x v="1"/>
    <x v="2"/>
    <x v="2"/>
    <x v="2"/>
    <s v="YES"/>
  </r>
  <r>
    <x v="148"/>
    <x v="1"/>
    <s v="G.R.A"/>
    <x v="1"/>
    <s v="Imo"/>
    <x v="136"/>
    <x v="2"/>
    <d v="2006-02-13T00:00:00"/>
    <x v="7"/>
    <x v="144"/>
    <x v="5"/>
    <x v="4"/>
    <x v="1"/>
    <x v="2"/>
    <x v="2"/>
    <x v="2"/>
    <s v="YES"/>
  </r>
  <r>
    <x v="149"/>
    <x v="11"/>
    <s v="Finima "/>
    <x v="1"/>
    <s v="Rivers state"/>
    <x v="137"/>
    <x v="2"/>
    <d v="2007-08-07T00:00:00"/>
    <x v="12"/>
    <x v="145"/>
    <x v="4"/>
    <x v="3"/>
    <x v="1"/>
    <x v="0"/>
    <x v="0"/>
    <x v="0"/>
    <s v="NO"/>
  </r>
  <r>
    <x v="150"/>
    <x v="1"/>
    <s v="G.R.A"/>
    <x v="0"/>
    <s v="Ondo"/>
    <x v="138"/>
    <x v="0"/>
    <d v="2006-10-30T00:00:00"/>
    <x v="2"/>
    <x v="146"/>
    <x v="8"/>
    <x v="7"/>
    <x v="1"/>
    <x v="0"/>
    <x v="0"/>
    <x v="0"/>
    <s v="NO"/>
  </r>
  <r>
    <x v="151"/>
    <x v="0"/>
    <s v="Finima "/>
    <x v="0"/>
    <s v="Borno State "/>
    <x v="139"/>
    <x v="3"/>
    <d v="1999-04-17T00:00:00"/>
    <x v="14"/>
    <x v="147"/>
    <x v="9"/>
    <x v="1"/>
    <x v="1"/>
    <x v="2"/>
    <x v="2"/>
    <x v="2"/>
    <s v="YES"/>
  </r>
  <r>
    <x v="152"/>
    <x v="0"/>
    <s v="Longhouse"/>
    <x v="0"/>
    <s v="Abia State"/>
    <x v="103"/>
    <x v="3"/>
    <d v="1979-09-10T00:00:00"/>
    <x v="23"/>
    <x v="148"/>
    <x v="9"/>
    <x v="1"/>
    <x v="1"/>
    <x v="2"/>
    <x v="2"/>
    <x v="2"/>
    <s v="YES"/>
  </r>
  <r>
    <x v="153"/>
    <x v="0"/>
    <s v="Finima "/>
    <x v="1"/>
    <s v="Edo State "/>
    <x v="140"/>
    <x v="0"/>
    <d v="2002-11-24T00:00:00"/>
    <x v="1"/>
    <x v="149"/>
    <x v="9"/>
    <x v="1"/>
    <x v="1"/>
    <x v="2"/>
    <x v="2"/>
    <x v="2"/>
    <s v="YES"/>
  </r>
  <r>
    <x v="154"/>
    <x v="0"/>
    <s v="G.R.A"/>
    <x v="0"/>
    <s v="Imo "/>
    <x v="141"/>
    <x v="2"/>
    <d v="2009-09-09T00:00:00"/>
    <x v="15"/>
    <x v="150"/>
    <x v="8"/>
    <x v="7"/>
    <x v="1"/>
    <x v="2"/>
    <x v="2"/>
    <x v="2"/>
    <s v="YES"/>
  </r>
  <r>
    <x v="155"/>
    <x v="0"/>
    <s v="Finima"/>
    <x v="1"/>
    <s v="Rivers"/>
    <x v="142"/>
    <x v="1"/>
    <d v="2010-10-23T00:00:00"/>
    <x v="11"/>
    <x v="151"/>
    <x v="5"/>
    <x v="4"/>
    <x v="1"/>
    <x v="2"/>
    <x v="2"/>
    <x v="2"/>
    <s v="YES"/>
  </r>
  <r>
    <x v="156"/>
    <x v="0"/>
    <s v="Longhouse"/>
    <x v="1"/>
    <s v="Imo "/>
    <x v="143"/>
    <x v="2"/>
    <d v="2008-07-26T00:00:00"/>
    <x v="6"/>
    <x v="152"/>
    <x v="5"/>
    <x v="4"/>
    <x v="1"/>
    <x v="2"/>
    <x v="2"/>
    <x v="2"/>
    <s v="YES"/>
  </r>
  <r>
    <x v="157"/>
    <x v="0"/>
    <s v="Longhouse"/>
    <x v="1"/>
    <s v="Rivers"/>
    <x v="29"/>
    <x v="2"/>
    <d v="2006-11-25T00:00:00"/>
    <x v="2"/>
    <x v="153"/>
    <x v="9"/>
    <x v="1"/>
    <x v="1"/>
    <x v="2"/>
    <x v="2"/>
    <x v="2"/>
    <s v="YES"/>
  </r>
  <r>
    <x v="158"/>
    <x v="1"/>
    <s v="Longhouse"/>
    <x v="0"/>
    <s v="Rivers"/>
    <x v="144"/>
    <x v="2"/>
    <d v="2006-08-06T00:00:00"/>
    <x v="2"/>
    <x v="154"/>
    <x v="14"/>
    <x v="11"/>
    <x v="1"/>
    <x v="0"/>
    <x v="0"/>
    <x v="0"/>
    <s v="NO"/>
  </r>
  <r>
    <x v="159"/>
    <x v="0"/>
    <s v="G.R.A"/>
    <x v="0"/>
    <s v="Imo "/>
    <x v="145"/>
    <x v="2"/>
    <d v="2008-07-12T00:00:00"/>
    <x v="6"/>
    <x v="91"/>
    <x v="7"/>
    <x v="6"/>
    <x v="1"/>
    <x v="2"/>
    <x v="2"/>
    <x v="2"/>
    <s v="YES"/>
  </r>
  <r>
    <x v="160"/>
    <x v="3"/>
    <s v="Finima"/>
    <x v="1"/>
    <s v="Rivers"/>
    <x v="146"/>
    <x v="0"/>
    <d v="2002-08-12T00:00:00"/>
    <x v="1"/>
    <x v="155"/>
    <x v="6"/>
    <x v="5"/>
    <x v="1"/>
    <x v="1"/>
    <x v="1"/>
    <x v="1"/>
    <s v="NO"/>
  </r>
  <r>
    <x v="161"/>
    <x v="0"/>
    <s v="Longhouse"/>
    <x v="1"/>
    <s v="Abia State"/>
    <x v="147"/>
    <x v="0"/>
    <d v="2002-09-22T00:00:00"/>
    <x v="1"/>
    <x v="156"/>
    <x v="9"/>
    <x v="1"/>
    <x v="1"/>
    <x v="0"/>
    <x v="0"/>
    <x v="0"/>
    <s v="NO"/>
  </r>
  <r>
    <x v="162"/>
    <x v="0"/>
    <s v="Finima "/>
    <x v="0"/>
    <s v="Imo "/>
    <x v="148"/>
    <x v="0"/>
    <d v="2003-10-01T00:00:00"/>
    <x v="4"/>
    <x v="157"/>
    <x v="4"/>
    <x v="3"/>
    <x v="1"/>
    <x v="2"/>
    <x v="2"/>
    <x v="2"/>
    <s v="YES"/>
  </r>
  <r>
    <x v="163"/>
    <x v="9"/>
    <s v="Agalanga"/>
    <x v="0"/>
    <s v="Rivers"/>
    <x v="149"/>
    <x v="2"/>
    <d v="2002-12-07T00:00:00"/>
    <x v="1"/>
    <x v="158"/>
    <x v="5"/>
    <x v="4"/>
    <x v="1"/>
    <x v="1"/>
    <x v="1"/>
    <x v="1"/>
    <s v="NO"/>
  </r>
  <r>
    <x v="164"/>
    <x v="0"/>
    <s v="Finima"/>
    <x v="1"/>
    <s v="Rivers"/>
    <x v="99"/>
    <x v="1"/>
    <d v="2008-08-08T00:00:00"/>
    <x v="6"/>
    <x v="159"/>
    <x v="5"/>
    <x v="4"/>
    <x v="1"/>
    <x v="2"/>
    <x v="2"/>
    <x v="2"/>
    <s v="YES"/>
  </r>
  <r>
    <x v="165"/>
    <x v="0"/>
    <s v="Finima "/>
    <x v="0"/>
    <s v="Akwa-Ibom"/>
    <x v="150"/>
    <x v="0"/>
    <d v="2003-01-01T00:00:00"/>
    <x v="1"/>
    <x v="160"/>
    <x v="5"/>
    <x v="4"/>
    <x v="1"/>
    <x v="0"/>
    <x v="0"/>
    <x v="0"/>
    <s v="NO"/>
  </r>
  <r>
    <x v="166"/>
    <x v="0"/>
    <s v="Longhouse"/>
    <x v="1"/>
    <s v="Delta"/>
    <x v="151"/>
    <x v="2"/>
    <d v="2008-03-23T00:00:00"/>
    <x v="12"/>
    <x v="161"/>
    <x v="6"/>
    <x v="5"/>
    <x v="1"/>
    <x v="0"/>
    <x v="0"/>
    <x v="0"/>
    <s v="NO"/>
  </r>
  <r>
    <x v="167"/>
    <x v="0"/>
    <s v="Finima"/>
    <x v="0"/>
    <s v="Rivers"/>
    <x v="152"/>
    <x v="1"/>
    <d v="2006-01-10T00:00:00"/>
    <x v="7"/>
    <x v="162"/>
    <x v="3"/>
    <x v="2"/>
    <x v="1"/>
    <x v="0"/>
    <x v="0"/>
    <x v="0"/>
    <s v="NO"/>
  </r>
  <r>
    <x v="168"/>
    <x v="3"/>
    <s v="Finima"/>
    <x v="1"/>
    <s v="Rivers"/>
    <x v="153"/>
    <x v="0"/>
    <d v="2004-07-10T00:00:00"/>
    <x v="5"/>
    <x v="163"/>
    <x v="5"/>
    <x v="4"/>
    <x v="1"/>
    <x v="2"/>
    <x v="2"/>
    <x v="2"/>
    <s v="YES"/>
  </r>
  <r>
    <x v="169"/>
    <x v="5"/>
    <s v="G.R.A"/>
    <x v="0"/>
    <s v="Rivers"/>
    <x v="154"/>
    <x v="2"/>
    <d v="2008-04-28T00:00:00"/>
    <x v="6"/>
    <x v="164"/>
    <x v="6"/>
    <x v="5"/>
    <x v="1"/>
    <x v="0"/>
    <x v="0"/>
    <x v="0"/>
    <s v="NO"/>
  </r>
  <r>
    <x v="170"/>
    <x v="6"/>
    <s v="Finima"/>
    <x v="0"/>
    <s v="Akwa Ibom"/>
    <x v="155"/>
    <x v="3"/>
    <d v="2000-06-25T00:00:00"/>
    <x v="0"/>
    <x v="165"/>
    <x v="9"/>
    <x v="1"/>
    <x v="1"/>
    <x v="0"/>
    <x v="0"/>
    <x v="0"/>
    <s v="NO"/>
  </r>
  <r>
    <x v="171"/>
    <x v="0"/>
    <s v="G.R.A"/>
    <x v="0"/>
    <s v="Rivers state"/>
    <x v="156"/>
    <x v="3"/>
    <d v="1988-05-09T00:00:00"/>
    <x v="24"/>
    <x v="166"/>
    <x v="4"/>
    <x v="3"/>
    <x v="1"/>
    <x v="0"/>
    <x v="0"/>
    <x v="0"/>
    <s v="NO"/>
  </r>
  <r>
    <x v="172"/>
    <x v="0"/>
    <s v="Finima"/>
    <x v="0"/>
    <s v="Imo"/>
    <x v="157"/>
    <x v="3"/>
    <d v="2006-03-03T00:00:00"/>
    <x v="7"/>
    <x v="167"/>
    <x v="9"/>
    <x v="1"/>
    <x v="1"/>
    <x v="1"/>
    <x v="1"/>
    <x v="1"/>
    <s v="NO"/>
  </r>
  <r>
    <x v="173"/>
    <x v="0"/>
    <s v="Finima "/>
    <x v="1"/>
    <s v="Kogi "/>
    <x v="158"/>
    <x v="2"/>
    <d v="2007-01-06T00:00:00"/>
    <x v="2"/>
    <x v="168"/>
    <x v="6"/>
    <x v="5"/>
    <x v="1"/>
    <x v="2"/>
    <x v="2"/>
    <x v="2"/>
    <s v="YES"/>
  </r>
  <r>
    <x v="174"/>
    <x v="0"/>
    <s v="G.R.A"/>
    <x v="1"/>
    <s v="Rivers state"/>
    <x v="159"/>
    <x v="2"/>
    <d v="2007-04-30T00:00:00"/>
    <x v="12"/>
    <x v="169"/>
    <x v="15"/>
    <x v="3"/>
    <x v="2"/>
    <x v="0"/>
    <x v="0"/>
    <x v="0"/>
    <s v="NO"/>
  </r>
  <r>
    <x v="175"/>
    <x v="10"/>
    <s v="G.R.A"/>
    <x v="0"/>
    <s v="Abia State"/>
    <x v="160"/>
    <x v="3"/>
    <d v="2007-01-09T00:00:00"/>
    <x v="2"/>
    <x v="170"/>
    <x v="16"/>
    <x v="7"/>
    <x v="2"/>
    <x v="2"/>
    <x v="2"/>
    <x v="2"/>
    <s v="YES"/>
  </r>
  <r>
    <x v="176"/>
    <x v="0"/>
    <s v="Finima "/>
    <x v="1"/>
    <s v="Rivers state"/>
    <x v="84"/>
    <x v="2"/>
    <d v="2010-08-25T00:00:00"/>
    <x v="11"/>
    <x v="171"/>
    <x v="17"/>
    <x v="6"/>
    <x v="2"/>
    <x v="2"/>
    <x v="2"/>
    <x v="2"/>
    <s v="YES"/>
  </r>
  <r>
    <x v="177"/>
    <x v="0"/>
    <s v="Longhouse"/>
    <x v="0"/>
    <s v="Rivers state"/>
    <x v="161"/>
    <x v="3"/>
    <d v="1997-01-06T00:00:00"/>
    <x v="17"/>
    <x v="172"/>
    <x v="17"/>
    <x v="6"/>
    <x v="2"/>
    <x v="0"/>
    <x v="0"/>
    <x v="0"/>
    <s v="NO"/>
  </r>
  <r>
    <x v="178"/>
    <x v="0"/>
    <s v="Bonny"/>
    <x v="0"/>
    <s v="Delta"/>
    <x v="162"/>
    <x v="3"/>
    <d v="2000-04-13T00:00:00"/>
    <x v="0"/>
    <x v="173"/>
    <x v="15"/>
    <x v="3"/>
    <x v="2"/>
    <x v="2"/>
    <x v="2"/>
    <x v="2"/>
    <s v="YES"/>
  </r>
  <r>
    <x v="179"/>
    <x v="1"/>
    <s v="Finima "/>
    <x v="1"/>
    <s v="Rivers state"/>
    <x v="163"/>
    <x v="3"/>
    <d v="2002-08-20T00:00:00"/>
    <x v="1"/>
    <x v="174"/>
    <x v="18"/>
    <x v="1"/>
    <x v="2"/>
    <x v="0"/>
    <x v="0"/>
    <x v="0"/>
    <s v="NO"/>
  </r>
  <r>
    <x v="180"/>
    <x v="0"/>
    <s v="Finima "/>
    <x v="0"/>
    <s v="Rivers state"/>
    <x v="164"/>
    <x v="3"/>
    <d v="2000-12-25T00:00:00"/>
    <x v="0"/>
    <x v="46"/>
    <x v="17"/>
    <x v="6"/>
    <x v="2"/>
    <x v="0"/>
    <x v="0"/>
    <x v="0"/>
    <s v="NO"/>
  </r>
  <r>
    <x v="181"/>
    <x v="2"/>
    <s v="Longhouse"/>
    <x v="0"/>
    <s v="Acrra"/>
    <x v="165"/>
    <x v="3"/>
    <d v="2003-11-24T00:00:00"/>
    <x v="4"/>
    <x v="175"/>
    <x v="19"/>
    <x v="2"/>
    <x v="2"/>
    <x v="2"/>
    <x v="2"/>
    <x v="2"/>
    <s v="YES"/>
  </r>
  <r>
    <x v="182"/>
    <x v="12"/>
    <s v="Finima "/>
    <x v="1"/>
    <s v="Rivers state"/>
    <x v="166"/>
    <x v="0"/>
    <d v="2000-11-20T00:00:00"/>
    <x v="0"/>
    <x v="176"/>
    <x v="20"/>
    <x v="10"/>
    <x v="2"/>
    <x v="2"/>
    <x v="2"/>
    <x v="2"/>
    <s v="YES"/>
  </r>
  <r>
    <x v="183"/>
    <x v="0"/>
    <s v="Longhouse"/>
    <x v="0"/>
    <s v="Rivers state"/>
    <x v="167"/>
    <x v="1"/>
    <d v="2010-05-23T00:00:00"/>
    <x v="11"/>
    <x v="177"/>
    <x v="21"/>
    <x v="7"/>
    <x v="2"/>
    <x v="2"/>
    <x v="2"/>
    <x v="2"/>
    <s v="YES"/>
  </r>
  <r>
    <x v="184"/>
    <x v="1"/>
    <s v="G.R.A"/>
    <x v="1"/>
    <s v="Osun "/>
    <x v="168"/>
    <x v="0"/>
    <d v="2006-03-23T00:00:00"/>
    <x v="7"/>
    <x v="178"/>
    <x v="22"/>
    <x v="0"/>
    <x v="2"/>
    <x v="0"/>
    <x v="0"/>
    <x v="0"/>
    <s v="NO"/>
  </r>
  <r>
    <x v="185"/>
    <x v="0"/>
    <s v="Finima "/>
    <x v="1"/>
    <s v="Delta"/>
    <x v="169"/>
    <x v="3"/>
    <d v="1997-12-17T00:00:00"/>
    <x v="13"/>
    <x v="179"/>
    <x v="23"/>
    <x v="3"/>
    <x v="2"/>
    <x v="2"/>
    <x v="2"/>
    <x v="2"/>
    <s v="YES"/>
  </r>
  <r>
    <x v="186"/>
    <x v="0"/>
    <s v="Zion City "/>
    <x v="0"/>
    <s v="Imo "/>
    <x v="170"/>
    <x v="2"/>
    <d v="2008-06-03T00:00:00"/>
    <x v="6"/>
    <x v="180"/>
    <x v="24"/>
    <x v="6"/>
    <x v="2"/>
    <x v="2"/>
    <x v="2"/>
    <x v="2"/>
    <s v="YES"/>
  </r>
  <r>
    <x v="187"/>
    <x v="0"/>
    <s v="Finima "/>
    <x v="0"/>
    <s v="Rivers state"/>
    <x v="171"/>
    <x v="2"/>
    <d v="2006-06-21T00:00:00"/>
    <x v="2"/>
    <x v="181"/>
    <x v="17"/>
    <x v="6"/>
    <x v="2"/>
    <x v="2"/>
    <x v="2"/>
    <x v="2"/>
    <s v="YES"/>
  </r>
  <r>
    <x v="188"/>
    <x v="13"/>
    <s v="Finima "/>
    <x v="0"/>
    <s v="Imo "/>
    <x v="172"/>
    <x v="0"/>
    <d v="2004-09-27T00:00:00"/>
    <x v="5"/>
    <x v="182"/>
    <x v="25"/>
    <x v="11"/>
    <x v="2"/>
    <x v="2"/>
    <x v="2"/>
    <x v="2"/>
    <s v="YES"/>
  </r>
  <r>
    <x v="189"/>
    <x v="0"/>
    <s v="Longhouse"/>
    <x v="0"/>
    <s v="Rivers state"/>
    <x v="173"/>
    <x v="0"/>
    <d v="2006-05-09T00:00:00"/>
    <x v="2"/>
    <x v="183"/>
    <x v="18"/>
    <x v="1"/>
    <x v="2"/>
    <x v="2"/>
    <x v="2"/>
    <x v="2"/>
    <s v="YES"/>
  </r>
  <r>
    <x v="190"/>
    <x v="8"/>
    <s v="Finima "/>
    <x v="0"/>
    <s v="Rivers state"/>
    <x v="174"/>
    <x v="0"/>
    <d v="2005-02-28T00:00:00"/>
    <x v="5"/>
    <x v="184"/>
    <x v="15"/>
    <x v="3"/>
    <x v="2"/>
    <x v="0"/>
    <x v="0"/>
    <x v="0"/>
    <s v="NO"/>
  </r>
  <r>
    <x v="191"/>
    <x v="0"/>
    <s v="Longhouse"/>
    <x v="1"/>
    <s v="Rivers state"/>
    <x v="175"/>
    <x v="2"/>
    <d v="2008-05-04T00:00:00"/>
    <x v="6"/>
    <x v="177"/>
    <x v="15"/>
    <x v="3"/>
    <x v="2"/>
    <x v="2"/>
    <x v="2"/>
    <x v="2"/>
    <s v="YES"/>
  </r>
  <r>
    <x v="192"/>
    <x v="3"/>
    <s v="Longhouse"/>
    <x v="1"/>
    <s v="Rivers state"/>
    <x v="176"/>
    <x v="0"/>
    <d v="2004-05-02T00:00:00"/>
    <x v="5"/>
    <x v="185"/>
    <x v="18"/>
    <x v="1"/>
    <x v="2"/>
    <x v="2"/>
    <x v="2"/>
    <x v="2"/>
    <s v="YES"/>
  </r>
  <r>
    <x v="193"/>
    <x v="0"/>
    <s v="Agalaga "/>
    <x v="1"/>
    <s v="Rivers state"/>
    <x v="177"/>
    <x v="3"/>
    <d v="1993-03-20T00:00:00"/>
    <x v="20"/>
    <x v="186"/>
    <x v="21"/>
    <x v="7"/>
    <x v="2"/>
    <x v="2"/>
    <x v="2"/>
    <x v="2"/>
    <s v="YES"/>
  </r>
  <r>
    <x v="194"/>
    <x v="0"/>
    <s v="Longhouse"/>
    <x v="0"/>
    <s v="Akwa-Ibom"/>
    <x v="178"/>
    <x v="3"/>
    <d v="1993-06-03T00:00:00"/>
    <x v="25"/>
    <x v="187"/>
    <x v="26"/>
    <x v="4"/>
    <x v="2"/>
    <x v="2"/>
    <x v="2"/>
    <x v="2"/>
    <s v="YES"/>
  </r>
  <r>
    <x v="195"/>
    <x v="0"/>
    <s v="Longhouse"/>
    <x v="1"/>
    <s v="Akwa-Ibom"/>
    <x v="179"/>
    <x v="2"/>
    <d v="2007-05-11T00:00:00"/>
    <x v="12"/>
    <x v="188"/>
    <x v="15"/>
    <x v="3"/>
    <x v="2"/>
    <x v="2"/>
    <x v="2"/>
    <x v="2"/>
    <s v="YES"/>
  </r>
  <r>
    <x v="196"/>
    <x v="0"/>
    <s v="G.R.A"/>
    <x v="0"/>
    <s v="Delta"/>
    <x v="180"/>
    <x v="0"/>
    <d v="2007-08-16T00:00:00"/>
    <x v="12"/>
    <x v="189"/>
    <x v="18"/>
    <x v="1"/>
    <x v="2"/>
    <x v="2"/>
    <x v="2"/>
    <x v="2"/>
    <s v="YES"/>
  </r>
  <r>
    <x v="197"/>
    <x v="0"/>
    <s v="Longhouse"/>
    <x v="1"/>
    <s v="Abia State"/>
    <x v="181"/>
    <x v="2"/>
    <d v="2007-01-05T00:00:00"/>
    <x v="2"/>
    <x v="190"/>
    <x v="27"/>
    <x v="9"/>
    <x v="2"/>
    <x v="2"/>
    <x v="2"/>
    <x v="2"/>
    <s v="YES"/>
  </r>
  <r>
    <x v="198"/>
    <x v="14"/>
    <s v="Finima "/>
    <x v="1"/>
    <s v="Rivers state"/>
    <x v="182"/>
    <x v="3"/>
    <d v="2003-03-16T00:00:00"/>
    <x v="1"/>
    <x v="191"/>
    <x v="18"/>
    <x v="1"/>
    <x v="2"/>
    <x v="0"/>
    <x v="0"/>
    <x v="0"/>
    <s v="NO"/>
  </r>
  <r>
    <x v="199"/>
    <x v="0"/>
    <s v="G.R.A"/>
    <x v="0"/>
    <s v="Edo State "/>
    <x v="183"/>
    <x v="3"/>
    <d v="2003-05-19T00:00:00"/>
    <x v="4"/>
    <x v="192"/>
    <x v="28"/>
    <x v="11"/>
    <x v="2"/>
    <x v="0"/>
    <x v="0"/>
    <x v="0"/>
    <s v="NO"/>
  </r>
  <r>
    <x v="200"/>
    <x v="9"/>
    <s v="Finima "/>
    <x v="0"/>
    <s v="Rivers state"/>
    <x v="184"/>
    <x v="3"/>
    <d v="1998-06-07T00:00:00"/>
    <x v="10"/>
    <x v="193"/>
    <x v="29"/>
    <x v="7"/>
    <x v="2"/>
    <x v="0"/>
    <x v="0"/>
    <x v="0"/>
    <s v="NO"/>
  </r>
  <r>
    <x v="201"/>
    <x v="0"/>
    <s v="Finima "/>
    <x v="1"/>
    <s v="Rivers state"/>
    <x v="185"/>
    <x v="2"/>
    <d v="2006-10-07T00:00:00"/>
    <x v="2"/>
    <x v="194"/>
    <x v="15"/>
    <x v="3"/>
    <x v="2"/>
    <x v="2"/>
    <x v="2"/>
    <x v="2"/>
    <s v="YES"/>
  </r>
  <r>
    <x v="202"/>
    <x v="3"/>
    <s v="Finima "/>
    <x v="1"/>
    <s v="Rivers state"/>
    <x v="186"/>
    <x v="0"/>
    <d v="2005-11-05T00:00:00"/>
    <x v="7"/>
    <x v="171"/>
    <x v="17"/>
    <x v="6"/>
    <x v="2"/>
    <x v="1"/>
    <x v="1"/>
    <x v="1"/>
    <s v="NO"/>
  </r>
  <r>
    <x v="203"/>
    <x v="0"/>
    <s v="Longhouse"/>
    <x v="0"/>
    <s v="Rivers state"/>
    <x v="187"/>
    <x v="1"/>
    <d v="2011-10-27T00:00:00"/>
    <x v="26"/>
    <x v="195"/>
    <x v="17"/>
    <x v="6"/>
    <x v="2"/>
    <x v="2"/>
    <x v="2"/>
    <x v="2"/>
    <s v="YES"/>
  </r>
  <r>
    <x v="204"/>
    <x v="0"/>
    <s v="Finima "/>
    <x v="0"/>
    <s v="Rivers state"/>
    <x v="188"/>
    <x v="3"/>
    <d v="2000-10-05T00:00:00"/>
    <x v="0"/>
    <x v="196"/>
    <x v="15"/>
    <x v="3"/>
    <x v="2"/>
    <x v="2"/>
    <x v="2"/>
    <x v="2"/>
    <s v="YES"/>
  </r>
  <r>
    <x v="205"/>
    <x v="0"/>
    <s v="G.R.A"/>
    <x v="1"/>
    <s v="Rivers"/>
    <x v="72"/>
    <x v="0"/>
    <d v="2005-08-30T00:00:00"/>
    <x v="7"/>
    <x v="197"/>
    <x v="27"/>
    <x v="9"/>
    <x v="2"/>
    <x v="0"/>
    <x v="0"/>
    <x v="0"/>
    <s v="NO"/>
  </r>
  <r>
    <x v="206"/>
    <x v="0"/>
    <s v="Agalaga "/>
    <x v="0"/>
    <s v="Abia"/>
    <x v="189"/>
    <x v="3"/>
    <d v="2006-12-17T00:00:00"/>
    <x v="2"/>
    <x v="198"/>
    <x v="30"/>
    <x v="1"/>
    <x v="2"/>
    <x v="2"/>
    <x v="2"/>
    <x v="2"/>
    <s v="YES"/>
  </r>
  <r>
    <x v="207"/>
    <x v="0"/>
    <s v="Finima "/>
    <x v="1"/>
    <s v="Rivers state"/>
    <x v="171"/>
    <x v="2"/>
    <d v="2009-10-23T00:00:00"/>
    <x v="15"/>
    <x v="181"/>
    <x v="17"/>
    <x v="6"/>
    <x v="2"/>
    <x v="2"/>
    <x v="2"/>
    <x v="2"/>
    <s v="YES"/>
  </r>
  <r>
    <x v="208"/>
    <x v="0"/>
    <s v="Longhouse"/>
    <x v="0"/>
    <s v="Ekiti"/>
    <x v="190"/>
    <x v="1"/>
    <d v="2010-03-25T00:00:00"/>
    <x v="15"/>
    <x v="199"/>
    <x v="26"/>
    <x v="4"/>
    <x v="2"/>
    <x v="0"/>
    <x v="0"/>
    <x v="0"/>
    <s v="NO"/>
  </r>
  <r>
    <x v="209"/>
    <x v="0"/>
    <s v="Longhouse"/>
    <x v="1"/>
    <s v="Rivers"/>
    <x v="191"/>
    <x v="3"/>
    <d v="1991-06-24T00:00:00"/>
    <x v="16"/>
    <x v="110"/>
    <x v="19"/>
    <x v="2"/>
    <x v="2"/>
    <x v="0"/>
    <x v="0"/>
    <x v="0"/>
    <s v="NO"/>
  </r>
  <r>
    <x v="210"/>
    <x v="0"/>
    <s v="Finima "/>
    <x v="1"/>
    <s v="Rivers state"/>
    <x v="192"/>
    <x v="2"/>
    <d v="2009-04-21T00:00:00"/>
    <x v="15"/>
    <x v="200"/>
    <x v="15"/>
    <x v="3"/>
    <x v="2"/>
    <x v="2"/>
    <x v="2"/>
    <x v="2"/>
    <s v="YES"/>
  </r>
  <r>
    <x v="211"/>
    <x v="0"/>
    <s v="Finima "/>
    <x v="1"/>
    <s v="Delta"/>
    <x v="193"/>
    <x v="2"/>
    <d v="2009-02-06T00:00:00"/>
    <x v="6"/>
    <x v="201"/>
    <x v="31"/>
    <x v="10"/>
    <x v="2"/>
    <x v="0"/>
    <x v="0"/>
    <x v="0"/>
    <s v="NO"/>
  </r>
  <r>
    <x v="212"/>
    <x v="0"/>
    <s v="Longhouse"/>
    <x v="1"/>
    <s v="Akwa-Ibom"/>
    <x v="194"/>
    <x v="2"/>
    <d v="2008-07-07T00:00:00"/>
    <x v="6"/>
    <x v="202"/>
    <x v="15"/>
    <x v="3"/>
    <x v="2"/>
    <x v="2"/>
    <x v="2"/>
    <x v="2"/>
    <s v="YES"/>
  </r>
  <r>
    <x v="213"/>
    <x v="0"/>
    <s v="Finima "/>
    <x v="1"/>
    <s v="Rivers state"/>
    <x v="195"/>
    <x v="2"/>
    <d v="2008-10-08T00:00:00"/>
    <x v="6"/>
    <x v="181"/>
    <x v="17"/>
    <x v="6"/>
    <x v="2"/>
    <x v="2"/>
    <x v="2"/>
    <x v="2"/>
    <s v="YES"/>
  </r>
  <r>
    <x v="214"/>
    <x v="0"/>
    <s v="Longhouse"/>
    <x v="1"/>
    <s v="Rivers state"/>
    <x v="196"/>
    <x v="2"/>
    <d v="2011-01-17T00:00:00"/>
    <x v="11"/>
    <x v="203"/>
    <x v="27"/>
    <x v="9"/>
    <x v="2"/>
    <x v="1"/>
    <x v="1"/>
    <x v="1"/>
    <s v="NO"/>
  </r>
  <r>
    <x v="215"/>
    <x v="0"/>
    <s v="Finima "/>
    <x v="0"/>
    <s v="Akwa-Ibom"/>
    <x v="197"/>
    <x v="2"/>
    <d v="2006-02-25T00:00:00"/>
    <x v="7"/>
    <x v="204"/>
    <x v="17"/>
    <x v="6"/>
    <x v="2"/>
    <x v="1"/>
    <x v="1"/>
    <x v="1"/>
    <s v="NO"/>
  </r>
  <r>
    <x v="216"/>
    <x v="0"/>
    <s v="Finima"/>
    <x v="1"/>
    <s v="Nassarawa"/>
    <x v="198"/>
    <x v="1"/>
    <d v="2011-03-03T00:00:00"/>
    <x v="11"/>
    <x v="205"/>
    <x v="15"/>
    <x v="3"/>
    <x v="2"/>
    <x v="2"/>
    <x v="2"/>
    <x v="2"/>
    <s v="YES"/>
  </r>
  <r>
    <x v="217"/>
    <x v="0"/>
    <s v="Finima "/>
    <x v="1"/>
    <s v="Akwa-Ibom"/>
    <x v="199"/>
    <x v="2"/>
    <d v="2009-09-27T00:00:00"/>
    <x v="15"/>
    <x v="206"/>
    <x v="15"/>
    <x v="3"/>
    <x v="2"/>
    <x v="2"/>
    <x v="2"/>
    <x v="2"/>
    <s v="YES"/>
  </r>
  <r>
    <x v="218"/>
    <x v="0"/>
    <s v="Longhouse"/>
    <x v="1"/>
    <s v="Imo "/>
    <x v="81"/>
    <x v="2"/>
    <d v="2009-12-10T00:00:00"/>
    <x v="15"/>
    <x v="207"/>
    <x v="32"/>
    <x v="11"/>
    <x v="3"/>
    <x v="1"/>
    <x v="1"/>
    <x v="1"/>
    <s v="NO"/>
  </r>
  <r>
    <x v="219"/>
    <x v="0"/>
    <s v="Longhouse"/>
    <x v="1"/>
    <s v="Rivers state"/>
    <x v="187"/>
    <x v="3"/>
    <d v="1978-04-14T00:00:00"/>
    <x v="27"/>
    <x v="208"/>
    <x v="33"/>
    <x v="6"/>
    <x v="3"/>
    <x v="2"/>
    <x v="2"/>
    <x v="2"/>
    <s v="YES"/>
  </r>
  <r>
    <x v="220"/>
    <x v="6"/>
    <s v="G.R.A"/>
    <x v="0"/>
    <s v="Akwa-Ibom"/>
    <x v="200"/>
    <x v="2"/>
    <d v="2004-10-10T00:00:00"/>
    <x v="5"/>
    <x v="209"/>
    <x v="32"/>
    <x v="11"/>
    <x v="3"/>
    <x v="2"/>
    <x v="2"/>
    <x v="2"/>
    <s v="YES"/>
  </r>
  <r>
    <x v="221"/>
    <x v="0"/>
    <s v="Longhouse"/>
    <x v="1"/>
    <s v="Akwa-Ibom"/>
    <x v="201"/>
    <x v="0"/>
    <d v="2004-07-26T00:00:00"/>
    <x v="5"/>
    <x v="210"/>
    <x v="33"/>
    <x v="6"/>
    <x v="3"/>
    <x v="2"/>
    <x v="2"/>
    <x v="2"/>
    <s v="YES"/>
  </r>
  <r>
    <x v="222"/>
    <x v="0"/>
    <s v="Finima "/>
    <x v="1"/>
    <s v="Rivers state"/>
    <x v="202"/>
    <x v="0"/>
    <d v="2002-06-06T00:00:00"/>
    <x v="1"/>
    <x v="211"/>
    <x v="34"/>
    <x v="7"/>
    <x v="3"/>
    <x v="2"/>
    <x v="2"/>
    <x v="2"/>
    <s v="YES"/>
  </r>
  <r>
    <x v="223"/>
    <x v="9"/>
    <s v="Finima "/>
    <x v="0"/>
    <s v="Rivers state"/>
    <x v="203"/>
    <x v="3"/>
    <d v="2003-07-16T00:00:00"/>
    <x v="4"/>
    <x v="212"/>
    <x v="35"/>
    <x v="4"/>
    <x v="3"/>
    <x v="0"/>
    <x v="0"/>
    <x v="0"/>
    <s v="NO"/>
  </r>
  <r>
    <x v="224"/>
    <x v="0"/>
    <s v="Finima "/>
    <x v="1"/>
    <s v="Rivers state"/>
    <x v="204"/>
    <x v="0"/>
    <d v="2002-10-08T00:00:00"/>
    <x v="1"/>
    <x v="213"/>
    <x v="35"/>
    <x v="4"/>
    <x v="3"/>
    <x v="0"/>
    <x v="0"/>
    <x v="0"/>
    <s v="NO"/>
  </r>
  <r>
    <x v="225"/>
    <x v="3"/>
    <s v="Longhouse"/>
    <x v="1"/>
    <s v="Abia"/>
    <x v="205"/>
    <x v="2"/>
    <d v="2012-12-10T00:00:00"/>
    <x v="28"/>
    <x v="214"/>
    <x v="36"/>
    <x v="3"/>
    <x v="3"/>
    <x v="2"/>
    <x v="2"/>
    <x v="2"/>
    <s v="YES"/>
  </r>
  <r>
    <x v="226"/>
    <x v="0"/>
    <s v="Longhouse"/>
    <x v="1"/>
    <s v="Abia State"/>
    <x v="129"/>
    <x v="1"/>
    <d v="2012-05-12T00:00:00"/>
    <x v="28"/>
    <x v="215"/>
    <x v="37"/>
    <x v="9"/>
    <x v="3"/>
    <x v="1"/>
    <x v="1"/>
    <x v="1"/>
    <s v="NO"/>
  </r>
  <r>
    <x v="227"/>
    <x v="14"/>
    <s v="G.R.A"/>
    <x v="0"/>
    <s v="Abia State"/>
    <x v="206"/>
    <x v="2"/>
    <d v="2012-03-27T00:00:00"/>
    <x v="28"/>
    <x v="216"/>
    <x v="38"/>
    <x v="10"/>
    <x v="3"/>
    <x v="1"/>
    <x v="1"/>
    <x v="1"/>
    <s v="NO"/>
  </r>
  <r>
    <x v="228"/>
    <x v="0"/>
    <s v="Finima "/>
    <x v="1"/>
    <s v="Rivers state"/>
    <x v="129"/>
    <x v="0"/>
    <d v="2006-03-28T00:00:00"/>
    <x v="2"/>
    <x v="217"/>
    <x v="33"/>
    <x v="6"/>
    <x v="3"/>
    <x v="0"/>
    <x v="0"/>
    <x v="0"/>
    <s v="NO"/>
  </r>
  <r>
    <x v="229"/>
    <x v="9"/>
    <s v="Longhouse"/>
    <x v="1"/>
    <s v="Abia"/>
    <x v="110"/>
    <x v="2"/>
    <d v="2008-03-23T00:00:00"/>
    <x v="12"/>
    <x v="218"/>
    <x v="39"/>
    <x v="10"/>
    <x v="3"/>
    <x v="1"/>
    <x v="1"/>
    <x v="1"/>
    <s v="NO"/>
  </r>
  <r>
    <x v="230"/>
    <x v="13"/>
    <s v="Longhouse"/>
    <x v="1"/>
    <s v="Ebonyi "/>
    <x v="207"/>
    <x v="0"/>
    <d v="2008-03-18T00:00:00"/>
    <x v="12"/>
    <x v="219"/>
    <x v="40"/>
    <x v="6"/>
    <x v="3"/>
    <x v="0"/>
    <x v="0"/>
    <x v="0"/>
    <s v="NO"/>
  </r>
  <r>
    <x v="231"/>
    <x v="3"/>
    <s v="Finima "/>
    <x v="1"/>
    <s v="Imo "/>
    <x v="208"/>
    <x v="0"/>
    <d v="2003-07-08T00:00:00"/>
    <x v="4"/>
    <x v="220"/>
    <x v="41"/>
    <x v="1"/>
    <x v="3"/>
    <x v="2"/>
    <x v="2"/>
    <x v="2"/>
    <s v="YES"/>
  </r>
  <r>
    <x v="232"/>
    <x v="0"/>
    <s v="Finima "/>
    <x v="1"/>
    <s v="Imo "/>
    <x v="209"/>
    <x v="0"/>
    <d v="2005-04-23T00:00:00"/>
    <x v="7"/>
    <x v="221"/>
    <x v="42"/>
    <x v="1"/>
    <x v="3"/>
    <x v="0"/>
    <x v="0"/>
    <x v="0"/>
    <s v="NO"/>
  </r>
  <r>
    <x v="233"/>
    <x v="5"/>
    <s v="G.R.A"/>
    <x v="0"/>
    <s v="Akwa-Ibom"/>
    <x v="210"/>
    <x v="0"/>
    <d v="2007-08-20T00:00:00"/>
    <x v="12"/>
    <x v="222"/>
    <x v="39"/>
    <x v="10"/>
    <x v="3"/>
    <x v="0"/>
    <x v="0"/>
    <x v="0"/>
    <s v="NO"/>
  </r>
  <r>
    <x v="234"/>
    <x v="0"/>
    <s v="Finima "/>
    <x v="1"/>
    <s v="Nassarawa"/>
    <x v="211"/>
    <x v="2"/>
    <d v="2009-11-11T00:00:00"/>
    <x v="15"/>
    <x v="133"/>
    <x v="40"/>
    <x v="6"/>
    <x v="3"/>
    <x v="2"/>
    <x v="2"/>
    <x v="2"/>
    <s v="YES"/>
  </r>
  <r>
    <x v="235"/>
    <x v="9"/>
    <s v="G.R.A"/>
    <x v="1"/>
    <s v="Ogun "/>
    <x v="212"/>
    <x v="0"/>
    <d v="2009-04-08T00:00:00"/>
    <x v="15"/>
    <x v="223"/>
    <x v="43"/>
    <x v="5"/>
    <x v="3"/>
    <x v="2"/>
    <x v="2"/>
    <x v="2"/>
    <s v="YES"/>
  </r>
  <r>
    <x v="236"/>
    <x v="15"/>
    <s v="Finima "/>
    <x v="0"/>
    <s v="Rivers state"/>
    <x v="213"/>
    <x v="1"/>
    <d v="2008-10-20T00:00:00"/>
    <x v="6"/>
    <x v="224"/>
    <x v="44"/>
    <x v="2"/>
    <x v="3"/>
    <x v="0"/>
    <x v="0"/>
    <x v="0"/>
    <s v="NO"/>
  </r>
  <r>
    <x v="237"/>
    <x v="0"/>
    <s v="Finima"/>
    <x v="1"/>
    <s v="Akwa Ibom"/>
    <x v="214"/>
    <x v="1"/>
    <d v="2009-11-22T00:00:00"/>
    <x v="15"/>
    <x v="225"/>
    <x v="45"/>
    <x v="5"/>
    <x v="3"/>
    <x v="0"/>
    <x v="0"/>
    <x v="0"/>
    <s v="NO"/>
  </r>
  <r>
    <x v="238"/>
    <x v="0"/>
    <s v="Longhouse"/>
    <x v="0"/>
    <s v="Abia State"/>
    <x v="215"/>
    <x v="0"/>
    <d v="2006-01-23T00:00:00"/>
    <x v="7"/>
    <x v="226"/>
    <x v="46"/>
    <x v="8"/>
    <x v="3"/>
    <x v="2"/>
    <x v="2"/>
    <x v="2"/>
    <s v="YES"/>
  </r>
  <r>
    <x v="239"/>
    <x v="1"/>
    <s v="Longhouse"/>
    <x v="0"/>
    <s v="Rivers state"/>
    <x v="216"/>
    <x v="0"/>
    <d v="2009-04-03T00:00:00"/>
    <x v="15"/>
    <x v="227"/>
    <x v="38"/>
    <x v="10"/>
    <x v="3"/>
    <x v="0"/>
    <x v="0"/>
    <x v="0"/>
    <s v="NO"/>
  </r>
  <r>
    <x v="240"/>
    <x v="13"/>
    <s v="Longhouse"/>
    <x v="1"/>
    <s v="Rivers state"/>
    <x v="217"/>
    <x v="2"/>
    <d v="2006-11-28T00:00:00"/>
    <x v="2"/>
    <x v="228"/>
    <x v="46"/>
    <x v="8"/>
    <x v="3"/>
    <x v="0"/>
    <x v="0"/>
    <x v="0"/>
    <s v="NO"/>
  </r>
  <r>
    <x v="241"/>
    <x v="0"/>
    <s v="Longhouse"/>
    <x v="1"/>
    <s v="Accra "/>
    <x v="218"/>
    <x v="0"/>
    <d v="2002-01-26T00:00:00"/>
    <x v="3"/>
    <x v="229"/>
    <x v="33"/>
    <x v="6"/>
    <x v="3"/>
    <x v="2"/>
    <x v="2"/>
    <x v="2"/>
    <s v="YES"/>
  </r>
  <r>
    <x v="242"/>
    <x v="6"/>
    <s v="Finima "/>
    <x v="1"/>
    <s v="Cross River"/>
    <x v="219"/>
    <x v="3"/>
    <d v="2007-07-12T00:00:00"/>
    <x v="12"/>
    <x v="230"/>
    <x v="47"/>
    <x v="1"/>
    <x v="3"/>
    <x v="2"/>
    <x v="2"/>
    <x v="2"/>
    <s v="YES"/>
  </r>
  <r>
    <x v="243"/>
    <x v="0"/>
    <s v="Finima "/>
    <x v="1"/>
    <s v="Rivers state"/>
    <x v="220"/>
    <x v="3"/>
    <d v="2003-12-09T00:00:00"/>
    <x v="4"/>
    <x v="231"/>
    <x v="48"/>
    <x v="4"/>
    <x v="3"/>
    <x v="2"/>
    <x v="2"/>
    <x v="2"/>
    <s v="YES"/>
  </r>
  <r>
    <x v="244"/>
    <x v="0"/>
    <s v="Agalaga "/>
    <x v="1"/>
    <s v="Rivers state"/>
    <x v="221"/>
    <x v="1"/>
    <d v="2012-05-31T00:00:00"/>
    <x v="28"/>
    <x v="232"/>
    <x v="49"/>
    <x v="6"/>
    <x v="3"/>
    <x v="2"/>
    <x v="2"/>
    <x v="2"/>
    <s v="YES"/>
  </r>
  <r>
    <x v="245"/>
    <x v="0"/>
    <s v="Longhouse"/>
    <x v="1"/>
    <s v="Rivers state"/>
    <x v="222"/>
    <x v="0"/>
    <d v="2005-11-26T00:00:00"/>
    <x v="7"/>
    <x v="233"/>
    <x v="33"/>
    <x v="6"/>
    <x v="3"/>
    <x v="2"/>
    <x v="2"/>
    <x v="2"/>
    <s v="YES"/>
  </r>
  <r>
    <x v="246"/>
    <x v="0"/>
    <s v="Finima "/>
    <x v="1"/>
    <s v="Akwa-Ibom"/>
    <x v="223"/>
    <x v="1"/>
    <d v="2012-06-12T00:00:00"/>
    <x v="28"/>
    <x v="234"/>
    <x v="37"/>
    <x v="9"/>
    <x v="3"/>
    <x v="2"/>
    <x v="2"/>
    <x v="2"/>
    <s v="YES"/>
  </r>
  <r>
    <x v="247"/>
    <x v="1"/>
    <s v="Agalaga "/>
    <x v="1"/>
    <s v="Rivers state"/>
    <x v="224"/>
    <x v="4"/>
    <d v="1967-03-03T00:00:00"/>
    <x v="29"/>
    <x v="235"/>
    <x v="50"/>
    <x v="10"/>
    <x v="3"/>
    <x v="0"/>
    <x v="0"/>
    <x v="0"/>
    <s v="NO"/>
  </r>
  <r>
    <x v="248"/>
    <x v="13"/>
    <s v="Longhouse"/>
    <x v="1"/>
    <s v="Bayelsa"/>
    <x v="225"/>
    <x v="3"/>
    <d v="1996-05-05T00:00:00"/>
    <x v="17"/>
    <x v="236"/>
    <x v="51"/>
    <x v="8"/>
    <x v="3"/>
    <x v="0"/>
    <x v="0"/>
    <x v="0"/>
    <s v="NO"/>
  </r>
  <r>
    <x v="249"/>
    <x v="0"/>
    <s v="Finima "/>
    <x v="0"/>
    <s v="Cross River"/>
    <x v="226"/>
    <x v="3"/>
    <d v="2001-12-15T00:00:00"/>
    <x v="3"/>
    <x v="237"/>
    <x v="38"/>
    <x v="10"/>
    <x v="3"/>
    <x v="2"/>
    <x v="2"/>
    <x v="2"/>
    <s v="YES"/>
  </r>
  <r>
    <x v="250"/>
    <x v="0"/>
    <s v="G.R.A"/>
    <x v="1"/>
    <s v="Akwa-Ibom"/>
    <x v="227"/>
    <x v="8"/>
    <d v="2013-06-17T00:00:00"/>
    <x v="30"/>
    <x v="238"/>
    <x v="52"/>
    <x v="1"/>
    <x v="3"/>
    <x v="2"/>
    <x v="2"/>
    <x v="2"/>
    <s v="YES"/>
  </r>
  <r>
    <x v="251"/>
    <x v="0"/>
    <s v="Finima "/>
    <x v="1"/>
    <s v="Akwa-Ibom"/>
    <x v="228"/>
    <x v="2"/>
    <d v="2006-12-19T00:00:00"/>
    <x v="2"/>
    <x v="239"/>
    <x v="53"/>
    <x v="9"/>
    <x v="3"/>
    <x v="1"/>
    <x v="1"/>
    <x v="1"/>
    <s v="NO"/>
  </r>
  <r>
    <x v="252"/>
    <x v="16"/>
    <s v="Longhouse"/>
    <x v="1"/>
    <s v="Abia"/>
    <x v="229"/>
    <x v="0"/>
    <d v="2001-02-21T00:00:00"/>
    <x v="0"/>
    <x v="190"/>
    <x v="44"/>
    <x v="2"/>
    <x v="3"/>
    <x v="2"/>
    <x v="2"/>
    <x v="2"/>
    <s v="YES"/>
  </r>
  <r>
    <x v="253"/>
    <x v="0"/>
    <s v="RA NLNG"/>
    <x v="1"/>
    <s v="Kwara "/>
    <x v="230"/>
    <x v="0"/>
    <d v="2004-05-25T00:00:00"/>
    <x v="5"/>
    <x v="240"/>
    <x v="44"/>
    <x v="2"/>
    <x v="3"/>
    <x v="0"/>
    <x v="0"/>
    <x v="0"/>
    <s v="NO"/>
  </r>
  <r>
    <x v="254"/>
    <x v="0"/>
    <s v="Finima "/>
    <x v="1"/>
    <s v="Akwa-Ibom"/>
    <x v="231"/>
    <x v="2"/>
    <d v="2009-12-04T00:00:00"/>
    <x v="15"/>
    <x v="241"/>
    <x v="44"/>
    <x v="2"/>
    <x v="3"/>
    <x v="0"/>
    <x v="0"/>
    <x v="0"/>
    <s v="NO"/>
  </r>
  <r>
    <x v="255"/>
    <x v="12"/>
    <s v="Finima "/>
    <x v="0"/>
    <s v="Imo "/>
    <x v="232"/>
    <x v="3"/>
    <d v="1990-08-24T00:00:00"/>
    <x v="31"/>
    <x v="242"/>
    <x v="44"/>
    <x v="2"/>
    <x v="3"/>
    <x v="0"/>
    <x v="0"/>
    <x v="0"/>
    <s v="NO"/>
  </r>
  <r>
    <x v="256"/>
    <x v="17"/>
    <s v="Longhouse"/>
    <x v="1"/>
    <s v="Akwa-Ibom"/>
    <x v="233"/>
    <x v="2"/>
    <d v="2008-03-02T00:00:00"/>
    <x v="12"/>
    <x v="243"/>
    <x v="35"/>
    <x v="4"/>
    <x v="3"/>
    <x v="2"/>
    <x v="2"/>
    <x v="2"/>
    <s v="YES"/>
  </r>
  <r>
    <x v="257"/>
    <x v="8"/>
    <s v="Finima "/>
    <x v="0"/>
    <s v="Rivers state"/>
    <x v="234"/>
    <x v="3"/>
    <d v="1996-11-25T00:00:00"/>
    <x v="17"/>
    <x v="244"/>
    <x v="42"/>
    <x v="1"/>
    <x v="3"/>
    <x v="0"/>
    <x v="0"/>
    <x v="0"/>
    <s v="NO"/>
  </r>
  <r>
    <x v="258"/>
    <x v="0"/>
    <s v="Finima "/>
    <x v="1"/>
    <s v="Imo "/>
    <x v="235"/>
    <x v="0"/>
    <d v="2004-12-25T00:00:00"/>
    <x v="5"/>
    <x v="245"/>
    <x v="46"/>
    <x v="8"/>
    <x v="3"/>
    <x v="2"/>
    <x v="2"/>
    <x v="2"/>
    <s v="YES"/>
  </r>
  <r>
    <x v="259"/>
    <x v="0"/>
    <s v="Zion City "/>
    <x v="0"/>
    <s v="Imo "/>
    <x v="236"/>
    <x v="3"/>
    <d v="2004-03-07T00:00:00"/>
    <x v="4"/>
    <x v="246"/>
    <x v="40"/>
    <x v="6"/>
    <x v="3"/>
    <x v="0"/>
    <x v="0"/>
    <x v="0"/>
    <s v="NO"/>
  </r>
  <r>
    <x v="260"/>
    <x v="3"/>
    <s v="Finima "/>
    <x v="0"/>
    <s v="Rivers state"/>
    <x v="237"/>
    <x v="2"/>
    <d v="2009-02-23T00:00:00"/>
    <x v="6"/>
    <x v="247"/>
    <x v="54"/>
    <x v="3"/>
    <x v="3"/>
    <x v="2"/>
    <x v="2"/>
    <x v="2"/>
    <s v="YES"/>
  </r>
  <r>
    <x v="261"/>
    <x v="0"/>
    <s v="Finima "/>
    <x v="1"/>
    <s v="Rivers state"/>
    <x v="238"/>
    <x v="0"/>
    <d v="2003-03-23T00:00:00"/>
    <x v="1"/>
    <x v="248"/>
    <x v="44"/>
    <x v="2"/>
    <x v="3"/>
    <x v="1"/>
    <x v="1"/>
    <x v="1"/>
    <s v="NO"/>
  </r>
  <r>
    <x v="262"/>
    <x v="0"/>
    <s v="Longhouse"/>
    <x v="0"/>
    <s v="Akwa-Ibom"/>
    <x v="239"/>
    <x v="2"/>
    <d v="2006-06-27T00:00:00"/>
    <x v="2"/>
    <x v="249"/>
    <x v="33"/>
    <x v="6"/>
    <x v="3"/>
    <x v="2"/>
    <x v="2"/>
    <x v="2"/>
    <s v="YES"/>
  </r>
  <r>
    <x v="263"/>
    <x v="0"/>
    <s v="Longhouse"/>
    <x v="1"/>
    <s v="Akwa-Ibom"/>
    <x v="239"/>
    <x v="1"/>
    <d v="2010-10-06T00:00:00"/>
    <x v="11"/>
    <x v="250"/>
    <x v="55"/>
    <x v="7"/>
    <x v="3"/>
    <x v="2"/>
    <x v="2"/>
    <x v="2"/>
    <s v="YES"/>
  </r>
  <r>
    <x v="264"/>
    <x v="0"/>
    <s v="Longhouse"/>
    <x v="0"/>
    <s v="Rivers state"/>
    <x v="240"/>
    <x v="1"/>
    <d v="2011-03-13T00:00:00"/>
    <x v="11"/>
    <x v="251"/>
    <x v="53"/>
    <x v="9"/>
    <x v="3"/>
    <x v="2"/>
    <x v="2"/>
    <x v="2"/>
    <s v="YES"/>
  </r>
  <r>
    <x v="265"/>
    <x v="0"/>
    <s v="Finima "/>
    <x v="1"/>
    <s v="Delta"/>
    <x v="241"/>
    <x v="2"/>
    <d v="2008-05-23T00:00:00"/>
    <x v="6"/>
    <x v="252"/>
    <x v="33"/>
    <x v="6"/>
    <x v="3"/>
    <x v="2"/>
    <x v="2"/>
    <x v="2"/>
    <s v="YES"/>
  </r>
  <r>
    <x v="266"/>
    <x v="14"/>
    <s v="Longhouse"/>
    <x v="1"/>
    <s v="Akwa-Ibom"/>
    <x v="242"/>
    <x v="2"/>
    <d v="2004-10-02T00:00:00"/>
    <x v="5"/>
    <x v="253"/>
    <x v="46"/>
    <x v="8"/>
    <x v="3"/>
    <x v="2"/>
    <x v="2"/>
    <x v="2"/>
    <s v="YES"/>
  </r>
  <r>
    <x v="267"/>
    <x v="0"/>
    <s v="Finima "/>
    <x v="1"/>
    <s v="Akwa-Ibom"/>
    <x v="243"/>
    <x v="0"/>
    <d v="2001-06-07T00:00:00"/>
    <x v="3"/>
    <x v="254"/>
    <x v="35"/>
    <x v="4"/>
    <x v="3"/>
    <x v="2"/>
    <x v="2"/>
    <x v="2"/>
    <s v="YES"/>
  </r>
  <r>
    <x v="268"/>
    <x v="0"/>
    <s v="Finima "/>
    <x v="0"/>
    <s v="Abia"/>
    <x v="244"/>
    <x v="2"/>
    <d v="2008-04-30T00:00:00"/>
    <x v="6"/>
    <x v="255"/>
    <x v="41"/>
    <x v="1"/>
    <x v="3"/>
    <x v="1"/>
    <x v="1"/>
    <x v="1"/>
    <s v="NO"/>
  </r>
  <r>
    <x v="269"/>
    <x v="3"/>
    <s v="Longhouse"/>
    <x v="1"/>
    <s v="Rivers state"/>
    <x v="173"/>
    <x v="2"/>
    <d v="2009-09-14T00:00:00"/>
    <x v="15"/>
    <x v="256"/>
    <x v="56"/>
    <x v="6"/>
    <x v="3"/>
    <x v="1"/>
    <x v="1"/>
    <x v="1"/>
    <s v="NO"/>
  </r>
  <r>
    <x v="270"/>
    <x v="0"/>
    <s v="Longhouse"/>
    <x v="1"/>
    <s v="Abia State"/>
    <x v="245"/>
    <x v="0"/>
    <d v="2005-06-25T00:00:00"/>
    <x v="7"/>
    <x v="257"/>
    <x v="33"/>
    <x v="6"/>
    <x v="3"/>
    <x v="0"/>
    <x v="0"/>
    <x v="0"/>
    <s v="NO"/>
  </r>
  <r>
    <x v="271"/>
    <x v="0"/>
    <s v="Finima"/>
    <x v="1"/>
    <s v="Imo"/>
    <x v="246"/>
    <x v="2"/>
    <d v="2004-09-03T00:00:00"/>
    <x v="5"/>
    <x v="258"/>
    <x v="57"/>
    <x v="8"/>
    <x v="3"/>
    <x v="0"/>
    <x v="0"/>
    <x v="0"/>
    <s v="NO"/>
  </r>
  <r>
    <x v="272"/>
    <x v="0"/>
    <s v="Finima "/>
    <x v="1"/>
    <s v="Delta"/>
    <x v="247"/>
    <x v="0"/>
    <d v="2000-04-16T00:00:00"/>
    <x v="0"/>
    <x v="259"/>
    <x v="42"/>
    <x v="1"/>
    <x v="3"/>
    <x v="0"/>
    <x v="0"/>
    <x v="0"/>
    <s v="NO"/>
  </r>
  <r>
    <x v="273"/>
    <x v="0"/>
    <s v="G.R.A"/>
    <x v="1"/>
    <s v="Rivers state"/>
    <x v="248"/>
    <x v="0"/>
    <d v="2003-02-27T00:00:00"/>
    <x v="1"/>
    <x v="260"/>
    <x v="58"/>
    <x v="3"/>
    <x v="3"/>
    <x v="2"/>
    <x v="2"/>
    <x v="2"/>
    <s v="YES"/>
  </r>
  <r>
    <x v="274"/>
    <x v="0"/>
    <s v="Finima "/>
    <x v="1"/>
    <s v="Lagos"/>
    <x v="249"/>
    <x v="3"/>
    <d v="2001-11-19T00:00:00"/>
    <x v="3"/>
    <x v="261"/>
    <x v="59"/>
    <x v="9"/>
    <x v="3"/>
    <x v="2"/>
    <x v="2"/>
    <x v="2"/>
    <s v="YES"/>
  </r>
  <r>
    <x v="275"/>
    <x v="6"/>
    <s v="Longhouse"/>
    <x v="0"/>
    <s v="Edo State "/>
    <x v="250"/>
    <x v="0"/>
    <d v="2001-03-15T00:00:00"/>
    <x v="0"/>
    <x v="262"/>
    <x v="56"/>
    <x v="6"/>
    <x v="3"/>
    <x v="0"/>
    <x v="0"/>
    <x v="0"/>
    <s v="NO"/>
  </r>
  <r>
    <x v="276"/>
    <x v="3"/>
    <s v="Longhouse"/>
    <x v="1"/>
    <s v="Rivers state"/>
    <x v="251"/>
    <x v="3"/>
    <d v="1999-11-12T00:00:00"/>
    <x v="14"/>
    <x v="263"/>
    <x v="60"/>
    <x v="4"/>
    <x v="4"/>
    <x v="1"/>
    <x v="1"/>
    <x v="1"/>
    <s v="NO"/>
  </r>
  <r>
    <x v="277"/>
    <x v="9"/>
    <s v="Longhouse"/>
    <x v="1"/>
    <s v="Ogun "/>
    <x v="252"/>
    <x v="0"/>
    <d v="2009-04-26T00:00:00"/>
    <x v="15"/>
    <x v="264"/>
    <x v="61"/>
    <x v="5"/>
    <x v="4"/>
    <x v="2"/>
    <x v="2"/>
    <x v="2"/>
    <s v="YES"/>
  </r>
  <r>
    <x v="278"/>
    <x v="0"/>
    <s v="Finima "/>
    <x v="1"/>
    <s v="Lagos"/>
    <x v="253"/>
    <x v="3"/>
    <d v="1977-01-12T00:00:00"/>
    <x v="32"/>
    <x v="265"/>
    <x v="60"/>
    <x v="4"/>
    <x v="4"/>
    <x v="0"/>
    <x v="0"/>
    <x v="0"/>
    <s v="NO"/>
  </r>
  <r>
    <x v="279"/>
    <x v="6"/>
    <s v="Finima "/>
    <x v="1"/>
    <s v="Delta"/>
    <x v="254"/>
    <x v="0"/>
    <d v="2000-12-29T00:00:00"/>
    <x v="0"/>
    <x v="266"/>
    <x v="60"/>
    <x v="4"/>
    <x v="4"/>
    <x v="0"/>
    <x v="0"/>
    <x v="0"/>
    <s v="NO"/>
  </r>
  <r>
    <x v="280"/>
    <x v="0"/>
    <s v="Longhouse"/>
    <x v="0"/>
    <s v="Ondo "/>
    <x v="255"/>
    <x v="2"/>
    <d v="2009-04-09T00:00:00"/>
    <x v="6"/>
    <x v="267"/>
    <x v="62"/>
    <x v="10"/>
    <x v="4"/>
    <x v="2"/>
    <x v="2"/>
    <x v="2"/>
    <s v="YES"/>
  </r>
  <r>
    <x v="281"/>
    <x v="13"/>
    <s v="Finima "/>
    <x v="1"/>
    <s v="Ondo "/>
    <x v="256"/>
    <x v="2"/>
    <d v="2009-09-06T00:00:00"/>
    <x v="15"/>
    <x v="268"/>
    <x v="63"/>
    <x v="10"/>
    <x v="4"/>
    <x v="2"/>
    <x v="2"/>
    <x v="2"/>
    <s v="YES"/>
  </r>
  <r>
    <x v="282"/>
    <x v="0"/>
    <s v="G.R.A"/>
    <x v="0"/>
    <s v="Cross River"/>
    <x v="257"/>
    <x v="2"/>
    <d v="2011-11-13T00:00:00"/>
    <x v="26"/>
    <x v="269"/>
    <x v="64"/>
    <x v="10"/>
    <x v="4"/>
    <x v="2"/>
    <x v="2"/>
    <x v="2"/>
    <s v="YES"/>
  </r>
  <r>
    <x v="283"/>
    <x v="10"/>
    <s v="Longhouse"/>
    <x v="0"/>
    <s v="Rivers state"/>
    <x v="258"/>
    <x v="3"/>
    <d v="2007-12-08T00:00:00"/>
    <x v="12"/>
    <x v="270"/>
    <x v="60"/>
    <x v="4"/>
    <x v="4"/>
    <x v="0"/>
    <x v="0"/>
    <x v="0"/>
    <s v="NO"/>
  </r>
  <r>
    <x v="284"/>
    <x v="13"/>
    <s v="Longhouse"/>
    <x v="1"/>
    <s v="Imo "/>
    <x v="259"/>
    <x v="1"/>
    <d v="2011-03-03T00:00:00"/>
    <x v="11"/>
    <x v="207"/>
    <x v="65"/>
    <x v="1"/>
    <x v="4"/>
    <x v="2"/>
    <x v="2"/>
    <x v="2"/>
    <s v="YES"/>
  </r>
  <r>
    <x v="285"/>
    <x v="0"/>
    <s v="Finima "/>
    <x v="0"/>
    <s v="Rivers state"/>
    <x v="260"/>
    <x v="2"/>
    <d v="2009-08-10T00:00:00"/>
    <x v="15"/>
    <x v="271"/>
    <x v="66"/>
    <x v="7"/>
    <x v="4"/>
    <x v="1"/>
    <x v="1"/>
    <x v="1"/>
    <s v="NO"/>
  </r>
  <r>
    <x v="286"/>
    <x v="0"/>
    <s v="Finima "/>
    <x v="1"/>
    <s v="Rivers state"/>
    <x v="260"/>
    <x v="2"/>
    <d v="2006-05-30T00:00:00"/>
    <x v="2"/>
    <x v="272"/>
    <x v="66"/>
    <x v="7"/>
    <x v="4"/>
    <x v="2"/>
    <x v="2"/>
    <x v="2"/>
    <s v="YES"/>
  </r>
  <r>
    <x v="287"/>
    <x v="0"/>
    <s v="Finima "/>
    <x v="0"/>
    <s v="Rivers state"/>
    <x v="261"/>
    <x v="3"/>
    <d v="1990-10-11T00:00:00"/>
    <x v="31"/>
    <x v="273"/>
    <x v="60"/>
    <x v="4"/>
    <x v="4"/>
    <x v="0"/>
    <x v="0"/>
    <x v="0"/>
    <s v="NO"/>
  </r>
  <r>
    <x v="288"/>
    <x v="0"/>
    <s v="Finima "/>
    <x v="0"/>
    <s v="Imo "/>
    <x v="262"/>
    <x v="0"/>
    <d v="2001-01-06T00:00:00"/>
    <x v="0"/>
    <x v="274"/>
    <x v="60"/>
    <x v="4"/>
    <x v="4"/>
    <x v="2"/>
    <x v="2"/>
    <x v="2"/>
    <s v="YES"/>
  </r>
  <r>
    <x v="289"/>
    <x v="8"/>
    <s v="Finima "/>
    <x v="1"/>
    <s v="Rivers state"/>
    <x v="263"/>
    <x v="0"/>
    <d v="2008-09-17T00:00:00"/>
    <x v="6"/>
    <x v="275"/>
    <x v="67"/>
    <x v="7"/>
    <x v="4"/>
    <x v="2"/>
    <x v="2"/>
    <x v="2"/>
    <s v="YES"/>
  </r>
  <r>
    <x v="290"/>
    <x v="16"/>
    <s v="Finima "/>
    <x v="0"/>
    <s v="Cross River"/>
    <x v="264"/>
    <x v="3"/>
    <d v="2000-10-21T00:00:00"/>
    <x v="0"/>
    <x v="276"/>
    <x v="60"/>
    <x v="4"/>
    <x v="4"/>
    <x v="1"/>
    <x v="1"/>
    <x v="1"/>
    <s v="NO"/>
  </r>
  <r>
    <x v="291"/>
    <x v="0"/>
    <s v="Finima "/>
    <x v="0"/>
    <s v="Akwa-Ibom"/>
    <x v="265"/>
    <x v="3"/>
    <d v="2002-10-10T00:00:00"/>
    <x v="1"/>
    <x v="277"/>
    <x v="68"/>
    <x v="11"/>
    <x v="4"/>
    <x v="2"/>
    <x v="2"/>
    <x v="2"/>
    <s v="YES"/>
  </r>
  <r>
    <x v="292"/>
    <x v="8"/>
    <s v="Finima "/>
    <x v="1"/>
    <s v="Rivers state"/>
    <x v="266"/>
    <x v="8"/>
    <d v="2014-03-03T00:00:00"/>
    <x v="30"/>
    <x v="278"/>
    <x v="69"/>
    <x v="6"/>
    <x v="4"/>
    <x v="2"/>
    <x v="2"/>
    <x v="2"/>
    <s v="YES"/>
  </r>
  <r>
    <x v="293"/>
    <x v="6"/>
    <s v="Finima "/>
    <x v="1"/>
    <s v="Rivers state"/>
    <x v="267"/>
    <x v="0"/>
    <d v="2003-04-28T00:00:00"/>
    <x v="4"/>
    <x v="279"/>
    <x v="60"/>
    <x v="4"/>
    <x v="4"/>
    <x v="2"/>
    <x v="2"/>
    <x v="2"/>
    <s v="YES"/>
  </r>
  <r>
    <x v="294"/>
    <x v="0"/>
    <s v="Zone 2"/>
    <x v="0"/>
    <s v="Rivers state"/>
    <x v="268"/>
    <x v="0"/>
    <d v="2002-04-16T00:00:00"/>
    <x v="1"/>
    <x v="280"/>
    <x v="60"/>
    <x v="4"/>
    <x v="4"/>
    <x v="1"/>
    <x v="1"/>
    <x v="1"/>
    <s v="NO"/>
  </r>
  <r>
    <x v="295"/>
    <x v="1"/>
    <s v="Finima "/>
    <x v="1"/>
    <s v="Rivers state"/>
    <x v="269"/>
    <x v="2"/>
    <d v="2011-10-18T00:00:00"/>
    <x v="26"/>
    <x v="281"/>
    <x v="66"/>
    <x v="7"/>
    <x v="4"/>
    <x v="0"/>
    <x v="0"/>
    <x v="0"/>
    <s v="NO"/>
  </r>
  <r>
    <x v="296"/>
    <x v="0"/>
    <s v="Amarira "/>
    <x v="0"/>
    <s v="Rivers state"/>
    <x v="270"/>
    <x v="3"/>
    <d v="2001-04-24T00:00:00"/>
    <x v="3"/>
    <x v="282"/>
    <x v="67"/>
    <x v="7"/>
    <x v="4"/>
    <x v="2"/>
    <x v="2"/>
    <x v="2"/>
    <s v="YES"/>
  </r>
  <r>
    <x v="297"/>
    <x v="3"/>
    <s v="Finima "/>
    <x v="1"/>
    <s v="Rivers state"/>
    <x v="271"/>
    <x v="2"/>
    <d v="2008-10-12T00:00:00"/>
    <x v="6"/>
    <x v="283"/>
    <x v="62"/>
    <x v="10"/>
    <x v="4"/>
    <x v="2"/>
    <x v="2"/>
    <x v="2"/>
    <s v="YES"/>
  </r>
  <r>
    <x v="298"/>
    <x v="0"/>
    <s v="Finima "/>
    <x v="1"/>
    <s v="Rivers state"/>
    <x v="272"/>
    <x v="2"/>
    <d v="2007-05-25T00:00:00"/>
    <x v="12"/>
    <x v="275"/>
    <x v="64"/>
    <x v="10"/>
    <x v="4"/>
    <x v="0"/>
    <x v="0"/>
    <x v="0"/>
    <s v="NO"/>
  </r>
  <r>
    <x v="299"/>
    <x v="0"/>
    <s v="Finima "/>
    <x v="0"/>
    <s v="Rivers state"/>
    <x v="273"/>
    <x v="0"/>
    <d v="2000-01-26T00:00:00"/>
    <x v="14"/>
    <x v="284"/>
    <x v="61"/>
    <x v="5"/>
    <x v="4"/>
    <x v="0"/>
    <x v="0"/>
    <x v="0"/>
    <s v="NO"/>
  </r>
  <r>
    <x v="300"/>
    <x v="8"/>
    <s v="Finima "/>
    <x v="0"/>
    <s v="Akwa-Ibom"/>
    <x v="274"/>
    <x v="3"/>
    <d v="1998-04-25T00:00:00"/>
    <x v="10"/>
    <x v="285"/>
    <x v="70"/>
    <x v="6"/>
    <x v="4"/>
    <x v="0"/>
    <x v="0"/>
    <x v="0"/>
    <s v="NO"/>
  </r>
  <r>
    <x v="301"/>
    <x v="1"/>
    <s v="Finima "/>
    <x v="1"/>
    <s v="Abia State"/>
    <x v="275"/>
    <x v="0"/>
    <d v="2003-07-12T00:00:00"/>
    <x v="4"/>
    <x v="286"/>
    <x v="71"/>
    <x v="7"/>
    <x v="4"/>
    <x v="0"/>
    <x v="0"/>
    <x v="0"/>
    <s v="NO"/>
  </r>
  <r>
    <x v="302"/>
    <x v="0"/>
    <s v="Longhouse"/>
    <x v="1"/>
    <s v="Abia State"/>
    <x v="129"/>
    <x v="2"/>
    <d v="2010-04-01T00:00:00"/>
    <x v="11"/>
    <x v="215"/>
    <x v="72"/>
    <x v="2"/>
    <x v="4"/>
    <x v="1"/>
    <x v="1"/>
    <x v="1"/>
    <s v="NO"/>
  </r>
  <r>
    <x v="303"/>
    <x v="10"/>
    <s v="Zion City "/>
    <x v="0"/>
    <s v="Cross River"/>
    <x v="276"/>
    <x v="2"/>
    <d v="2008-01-01T00:00:00"/>
    <x v="12"/>
    <x v="287"/>
    <x v="67"/>
    <x v="7"/>
    <x v="4"/>
    <x v="2"/>
    <x v="2"/>
    <x v="2"/>
    <s v="YES"/>
  </r>
  <r>
    <x v="304"/>
    <x v="0"/>
    <s v="Longhouse"/>
    <x v="0"/>
    <s v="Imo "/>
    <x v="277"/>
    <x v="2"/>
    <d v="2008-06-07T00:00:00"/>
    <x v="6"/>
    <x v="288"/>
    <x v="73"/>
    <x v="7"/>
    <x v="4"/>
    <x v="3"/>
    <x v="3"/>
    <x v="3"/>
    <s v="NO"/>
  </r>
  <r>
    <x v="305"/>
    <x v="8"/>
    <s v="G.R.A"/>
    <x v="0"/>
    <s v="Rivers state"/>
    <x v="278"/>
    <x v="3"/>
    <d v="1994-02-07T00:00:00"/>
    <x v="25"/>
    <x v="289"/>
    <x v="64"/>
    <x v="10"/>
    <x v="4"/>
    <x v="0"/>
    <x v="0"/>
    <x v="0"/>
    <s v="NO"/>
  </r>
  <r>
    <x v="306"/>
    <x v="0"/>
    <s v="G.R.A"/>
    <x v="1"/>
    <s v="Imo "/>
    <x v="279"/>
    <x v="0"/>
    <d v="2005-10-10T00:00:00"/>
    <x v="7"/>
    <x v="290"/>
    <x v="74"/>
    <x v="6"/>
    <x v="4"/>
    <x v="2"/>
    <x v="2"/>
    <x v="2"/>
    <s v="YES"/>
  </r>
  <r>
    <x v="307"/>
    <x v="0"/>
    <s v="Longhouse"/>
    <x v="1"/>
    <s v="Rivers state"/>
    <x v="280"/>
    <x v="0"/>
    <d v="2007-11-07T00:00:00"/>
    <x v="12"/>
    <x v="291"/>
    <x v="68"/>
    <x v="11"/>
    <x v="4"/>
    <x v="2"/>
    <x v="2"/>
    <x v="2"/>
    <s v="YES"/>
  </r>
  <r>
    <x v="308"/>
    <x v="0"/>
    <s v="G.R.A"/>
    <x v="1"/>
    <s v="Oyo"/>
    <x v="281"/>
    <x v="8"/>
    <d v="2012-07-03T00:00:00"/>
    <x v="28"/>
    <x v="292"/>
    <x v="75"/>
    <x v="5"/>
    <x v="4"/>
    <x v="0"/>
    <x v="0"/>
    <x v="0"/>
    <s v="NO"/>
  </r>
  <r>
    <x v="309"/>
    <x v="5"/>
    <s v="Finima "/>
    <x v="1"/>
    <s v="Rivers state"/>
    <x v="282"/>
    <x v="2"/>
    <d v="2010-03-09T00:00:00"/>
    <x v="15"/>
    <x v="293"/>
    <x v="67"/>
    <x v="7"/>
    <x v="4"/>
    <x v="1"/>
    <x v="1"/>
    <x v="1"/>
    <s v="NO"/>
  </r>
  <r>
    <x v="310"/>
    <x v="0"/>
    <s v="Longhouse"/>
    <x v="1"/>
    <s v="Delta"/>
    <x v="283"/>
    <x v="9"/>
    <d v="2010-02-26T00:00:00"/>
    <x v="15"/>
    <x v="294"/>
    <x v="76"/>
    <x v="0"/>
    <x v="4"/>
    <x v="2"/>
    <x v="2"/>
    <x v="2"/>
    <s v="YES"/>
  </r>
  <r>
    <x v="311"/>
    <x v="15"/>
    <s v="Finima "/>
    <x v="1"/>
    <s v="Abia"/>
    <x v="284"/>
    <x v="0"/>
    <d v="2001-06-02T00:00:00"/>
    <x v="3"/>
    <x v="295"/>
    <x v="67"/>
    <x v="7"/>
    <x v="4"/>
    <x v="1"/>
    <x v="1"/>
    <x v="1"/>
    <s v="NO"/>
  </r>
  <r>
    <x v="312"/>
    <x v="18"/>
    <s v="G.R.A"/>
    <x v="1"/>
    <s v="Imo "/>
    <x v="285"/>
    <x v="6"/>
    <d v="2009-10-03T00:00:00"/>
    <x v="15"/>
    <x v="296"/>
    <x v="77"/>
    <x v="10"/>
    <x v="5"/>
    <x v="3"/>
    <x v="3"/>
    <x v="3"/>
    <s v="NO"/>
  </r>
  <r>
    <x v="313"/>
    <x v="18"/>
    <s v="G.R.A"/>
    <x v="0"/>
    <s v="Imo"/>
    <x v="286"/>
    <x v="2"/>
    <d v="2012-01-19T00:00:00"/>
    <x v="26"/>
    <x v="296"/>
    <x v="78"/>
    <x v="10"/>
    <x v="5"/>
    <x v="3"/>
    <x v="3"/>
    <x v="3"/>
    <s v="NO"/>
  </r>
  <r>
    <x v="314"/>
    <x v="0"/>
    <s v="Longhouse"/>
    <x v="1"/>
    <s v="Rivers state"/>
    <x v="287"/>
    <x v="0"/>
    <d v="2000-12-16T00:00:00"/>
    <x v="0"/>
    <x v="294"/>
    <x v="67"/>
    <x v="7"/>
    <x v="4"/>
    <x v="2"/>
    <x v="2"/>
    <x v="2"/>
    <s v="YES"/>
  </r>
  <r>
    <x v="315"/>
    <x v="0"/>
    <s v="Finima "/>
    <x v="0"/>
    <s v="Rivers state"/>
    <x v="288"/>
    <x v="2"/>
    <d v="2008-06-30T00:00:00"/>
    <x v="6"/>
    <x v="297"/>
    <x v="79"/>
    <x v="1"/>
    <x v="4"/>
    <x v="2"/>
    <x v="2"/>
    <x v="2"/>
    <s v="YES"/>
  </r>
  <r>
    <x v="316"/>
    <x v="8"/>
    <s v="Longhouse"/>
    <x v="1"/>
    <s v="Akwa-Ibom"/>
    <x v="289"/>
    <x v="2"/>
    <d v="2010-01-01T00:00:00"/>
    <x v="15"/>
    <x v="298"/>
    <x v="80"/>
    <x v="2"/>
    <x v="4"/>
    <x v="1"/>
    <x v="1"/>
    <x v="1"/>
    <s v="NO"/>
  </r>
  <r>
    <x v="317"/>
    <x v="0"/>
    <s v="Finima "/>
    <x v="0"/>
    <s v="Rivers state"/>
    <x v="23"/>
    <x v="2"/>
    <d v="2008-01-10T00:00:00"/>
    <x v="12"/>
    <x v="299"/>
    <x v="76"/>
    <x v="0"/>
    <x v="4"/>
    <x v="2"/>
    <x v="2"/>
    <x v="2"/>
    <s v="YES"/>
  </r>
  <r>
    <x v="318"/>
    <x v="11"/>
    <s v="Finima "/>
    <x v="1"/>
    <s v="Rivers state"/>
    <x v="290"/>
    <x v="0"/>
    <d v="2003-01-29T00:00:00"/>
    <x v="1"/>
    <x v="300"/>
    <x v="60"/>
    <x v="4"/>
    <x v="4"/>
    <x v="0"/>
    <x v="0"/>
    <x v="0"/>
    <s v="NO"/>
  </r>
  <r>
    <x v="319"/>
    <x v="1"/>
    <s v="Finima "/>
    <x v="1"/>
    <s v="Rivers state"/>
    <x v="290"/>
    <x v="0"/>
    <d v="2004-10-29T00:00:00"/>
    <x v="5"/>
    <x v="301"/>
    <x v="60"/>
    <x v="4"/>
    <x v="4"/>
    <x v="2"/>
    <x v="2"/>
    <x v="2"/>
    <s v="YES"/>
  </r>
  <r>
    <x v="320"/>
    <x v="6"/>
    <s v="Longhouse"/>
    <x v="0"/>
    <s v="Akwa-Ibom"/>
    <x v="291"/>
    <x v="2"/>
    <d v="2008-09-27T00:00:00"/>
    <x v="6"/>
    <x v="302"/>
    <x v="66"/>
    <x v="7"/>
    <x v="4"/>
    <x v="2"/>
    <x v="2"/>
    <x v="2"/>
    <s v="YES"/>
  </r>
  <r>
    <x v="321"/>
    <x v="0"/>
    <s v="Finima "/>
    <x v="0"/>
    <s v="Rivers state"/>
    <x v="292"/>
    <x v="1"/>
    <d v="2007-05-27T00:00:00"/>
    <x v="12"/>
    <x v="303"/>
    <x v="81"/>
    <x v="8"/>
    <x v="4"/>
    <x v="1"/>
    <x v="1"/>
    <x v="1"/>
    <s v="NO"/>
  </r>
  <r>
    <x v="322"/>
    <x v="10"/>
    <s v="Longhouse"/>
    <x v="0"/>
    <s v="Imo "/>
    <x v="143"/>
    <x v="1"/>
    <d v="2010-03-03T00:00:00"/>
    <x v="15"/>
    <x v="304"/>
    <x v="60"/>
    <x v="4"/>
    <x v="4"/>
    <x v="0"/>
    <x v="0"/>
    <x v="0"/>
    <s v="NO"/>
  </r>
  <r>
    <x v="323"/>
    <x v="0"/>
    <s v="Finima "/>
    <x v="1"/>
    <s v="Imo "/>
    <x v="293"/>
    <x v="3"/>
    <d v="2002-07-07T00:00:00"/>
    <x v="1"/>
    <x v="305"/>
    <x v="65"/>
    <x v="1"/>
    <x v="4"/>
    <x v="1"/>
    <x v="1"/>
    <x v="1"/>
    <s v="NO"/>
  </r>
  <r>
    <x v="324"/>
    <x v="0"/>
    <s v="Finima "/>
    <x v="0"/>
    <s v="Delta"/>
    <x v="294"/>
    <x v="2"/>
    <d v="2007-09-23T00:00:00"/>
    <x v="12"/>
    <x v="306"/>
    <x v="67"/>
    <x v="7"/>
    <x v="4"/>
    <x v="1"/>
    <x v="1"/>
    <x v="1"/>
    <s v="NO"/>
  </r>
  <r>
    <x v="325"/>
    <x v="0"/>
    <s v="Longhouse"/>
    <x v="0"/>
    <s v="Rivers state"/>
    <x v="187"/>
    <x v="2"/>
    <d v="2009-06-25T00:00:00"/>
    <x v="15"/>
    <x v="195"/>
    <x v="74"/>
    <x v="6"/>
    <x v="4"/>
    <x v="2"/>
    <x v="2"/>
    <x v="2"/>
    <s v="YES"/>
  </r>
  <r>
    <x v="326"/>
    <x v="0"/>
    <s v="Longhouse"/>
    <x v="1"/>
    <s v="Rivers state"/>
    <x v="106"/>
    <x v="2"/>
    <d v="2009-02-07T00:00:00"/>
    <x v="6"/>
    <x v="307"/>
    <x v="75"/>
    <x v="5"/>
    <x v="4"/>
    <x v="0"/>
    <x v="0"/>
    <x v="0"/>
    <s v="NO"/>
  </r>
  <r>
    <x v="327"/>
    <x v="0"/>
    <s v="Longhouse"/>
    <x v="1"/>
    <s v="Rivers state"/>
    <x v="187"/>
    <x v="0"/>
    <d v="2004-07-11T00:00:00"/>
    <x v="5"/>
    <x v="195"/>
    <x v="81"/>
    <x v="8"/>
    <x v="4"/>
    <x v="2"/>
    <x v="2"/>
    <x v="2"/>
    <s v="YES"/>
  </r>
  <r>
    <x v="328"/>
    <x v="0"/>
    <s v="Finima "/>
    <x v="1"/>
    <s v="Akwa-Ibom"/>
    <x v="295"/>
    <x v="2"/>
    <d v="2006-03-19T00:00:00"/>
    <x v="7"/>
    <x v="308"/>
    <x v="82"/>
    <x v="2"/>
    <x v="4"/>
    <x v="0"/>
    <x v="0"/>
    <x v="0"/>
    <s v="NO"/>
  </r>
  <r>
    <x v="329"/>
    <x v="16"/>
    <s v="Longhouse"/>
    <x v="0"/>
    <s v="Akwa-Ibom"/>
    <x v="296"/>
    <x v="2"/>
    <d v="2009-09-12T00:00:00"/>
    <x v="15"/>
    <x v="309"/>
    <x v="60"/>
    <x v="4"/>
    <x v="4"/>
    <x v="2"/>
    <x v="2"/>
    <x v="2"/>
    <s v="YES"/>
  </r>
  <r>
    <x v="330"/>
    <x v="0"/>
    <s v="Roundabout"/>
    <x v="1"/>
    <s v="Oyo"/>
    <x v="297"/>
    <x v="0"/>
    <d v="2003-09-29T00:00:00"/>
    <x v="4"/>
    <x v="310"/>
    <x v="76"/>
    <x v="0"/>
    <x v="4"/>
    <x v="2"/>
    <x v="2"/>
    <x v="2"/>
    <s v="YES"/>
  </r>
  <r>
    <x v="331"/>
    <x v="0"/>
    <s v="Finima "/>
    <x v="0"/>
    <s v="Rivers state"/>
    <x v="298"/>
    <x v="2"/>
    <d v="2007-01-30T00:00:00"/>
    <x v="2"/>
    <x v="311"/>
    <x v="82"/>
    <x v="2"/>
    <x v="4"/>
    <x v="1"/>
    <x v="1"/>
    <x v="1"/>
    <s v="NO"/>
  </r>
  <r>
    <x v="332"/>
    <x v="13"/>
    <s v="Longhouse"/>
    <x v="0"/>
    <s v="Rivers state"/>
    <x v="299"/>
    <x v="2"/>
    <d v="2010-11-20T00:00:00"/>
    <x v="11"/>
    <x v="62"/>
    <x v="65"/>
    <x v="1"/>
    <x v="4"/>
    <x v="0"/>
    <x v="0"/>
    <x v="0"/>
    <s v="NO"/>
  </r>
  <r>
    <x v="333"/>
    <x v="3"/>
    <s v="G.R.A"/>
    <x v="0"/>
    <s v="Bayelsa"/>
    <x v="300"/>
    <x v="2"/>
    <d v="2011-08-08T00:00:00"/>
    <x v="26"/>
    <x v="312"/>
    <x v="80"/>
    <x v="2"/>
    <x v="4"/>
    <x v="2"/>
    <x v="2"/>
    <x v="2"/>
    <s v="YES"/>
  </r>
  <r>
    <x v="334"/>
    <x v="0"/>
    <s v="Longhouse"/>
    <x v="0"/>
    <s v="Akwa-Ibom"/>
    <x v="301"/>
    <x v="0"/>
    <d v="2007-05-06T00:00:00"/>
    <x v="12"/>
    <x v="313"/>
    <x v="64"/>
    <x v="10"/>
    <x v="4"/>
    <x v="2"/>
    <x v="2"/>
    <x v="2"/>
    <s v="YES"/>
  </r>
  <r>
    <x v="335"/>
    <x v="0"/>
    <s v="Finima "/>
    <x v="1"/>
    <s v="Rivers state"/>
    <x v="263"/>
    <x v="2"/>
    <d v="2008-09-06T00:00:00"/>
    <x v="6"/>
    <x v="314"/>
    <x v="67"/>
    <x v="7"/>
    <x v="4"/>
    <x v="2"/>
    <x v="2"/>
    <x v="2"/>
    <s v="YES"/>
  </r>
  <r>
    <x v="336"/>
    <x v="3"/>
    <s v="Longhouse"/>
    <x v="0"/>
    <s v="Rivers state"/>
    <x v="302"/>
    <x v="2"/>
    <d v="2011-02-03T00:00:00"/>
    <x v="11"/>
    <x v="315"/>
    <x v="80"/>
    <x v="2"/>
    <x v="4"/>
    <x v="2"/>
    <x v="2"/>
    <x v="2"/>
    <s v="YES"/>
  </r>
  <r>
    <x v="337"/>
    <x v="2"/>
    <s v="Longhouse"/>
    <x v="1"/>
    <s v="Akwa-Ibom"/>
    <x v="303"/>
    <x v="1"/>
    <d v="2013-04-30T00:00:00"/>
    <x v="30"/>
    <x v="316"/>
    <x v="64"/>
    <x v="10"/>
    <x v="4"/>
    <x v="2"/>
    <x v="2"/>
    <x v="2"/>
    <s v="YES"/>
  </r>
  <r>
    <x v="338"/>
    <x v="10"/>
    <s v="Longhouse"/>
    <x v="0"/>
    <s v="Rivers state"/>
    <x v="304"/>
    <x v="3"/>
    <d v="1993-10-13T00:00:00"/>
    <x v="25"/>
    <x v="317"/>
    <x v="70"/>
    <x v="6"/>
    <x v="4"/>
    <x v="0"/>
    <x v="0"/>
    <x v="0"/>
    <s v="NO"/>
  </r>
  <r>
    <x v="339"/>
    <x v="6"/>
    <s v="Finima "/>
    <x v="1"/>
    <s v="Abia State"/>
    <x v="305"/>
    <x v="0"/>
    <d v="2009-07-01T00:00:00"/>
    <x v="15"/>
    <x v="318"/>
    <x v="64"/>
    <x v="10"/>
    <x v="4"/>
    <x v="2"/>
    <x v="2"/>
    <x v="2"/>
    <s v="YES"/>
  </r>
  <r>
    <x v="340"/>
    <x v="19"/>
    <s v="Longhouse"/>
    <x v="1"/>
    <s v="Akwa-Ibom"/>
    <x v="296"/>
    <x v="2"/>
    <d v="2007-06-07T00:00:00"/>
    <x v="12"/>
    <x v="309"/>
    <x v="60"/>
    <x v="4"/>
    <x v="4"/>
    <x v="2"/>
    <x v="2"/>
    <x v="2"/>
    <s v="YES"/>
  </r>
  <r>
    <x v="341"/>
    <x v="12"/>
    <s v="Finima "/>
    <x v="1"/>
    <s v="Nassarawa"/>
    <x v="211"/>
    <x v="1"/>
    <d v="2011-07-20T00:00:00"/>
    <x v="26"/>
    <x v="133"/>
    <x v="82"/>
    <x v="2"/>
    <x v="4"/>
    <x v="0"/>
    <x v="0"/>
    <x v="0"/>
    <s v="NO"/>
  </r>
  <r>
    <x v="342"/>
    <x v="6"/>
    <s v="Zion City "/>
    <x v="1"/>
    <s v="Rivers state"/>
    <x v="306"/>
    <x v="2"/>
    <d v="2008-04-29T00:00:00"/>
    <x v="6"/>
    <x v="319"/>
    <x v="75"/>
    <x v="5"/>
    <x v="4"/>
    <x v="2"/>
    <x v="2"/>
    <x v="2"/>
    <s v="YES"/>
  </r>
  <r>
    <x v="343"/>
    <x v="0"/>
    <s v="Finima "/>
    <x v="0"/>
    <s v="Rivers state"/>
    <x v="307"/>
    <x v="8"/>
    <d v="2011-07-21T00:00:00"/>
    <x v="26"/>
    <x v="320"/>
    <x v="81"/>
    <x v="8"/>
    <x v="4"/>
    <x v="0"/>
    <x v="0"/>
    <x v="0"/>
    <s v="NO"/>
  </r>
  <r>
    <x v="344"/>
    <x v="0"/>
    <s v="Finima "/>
    <x v="1"/>
    <s v="Nassarawa"/>
    <x v="308"/>
    <x v="2"/>
    <d v="2008-04-30T00:00:00"/>
    <x v="6"/>
    <x v="321"/>
    <x v="76"/>
    <x v="0"/>
    <x v="4"/>
    <x v="2"/>
    <x v="2"/>
    <x v="2"/>
    <s v="YES"/>
  </r>
  <r>
    <x v="345"/>
    <x v="8"/>
    <s v="Longhouse"/>
    <x v="1"/>
    <s v="Akwa-Ibom"/>
    <x v="296"/>
    <x v="8"/>
    <d v="2012-10-01T00:00:00"/>
    <x v="28"/>
    <x v="309"/>
    <x v="64"/>
    <x v="10"/>
    <x v="4"/>
    <x v="2"/>
    <x v="2"/>
    <x v="2"/>
    <s v="YES"/>
  </r>
  <r>
    <x v="346"/>
    <x v="16"/>
    <s v="Finima "/>
    <x v="1"/>
    <s v="Rivers state"/>
    <x v="309"/>
    <x v="8"/>
    <d v="2011-10-18T00:00:00"/>
    <x v="26"/>
    <x v="322"/>
    <x v="80"/>
    <x v="2"/>
    <x v="4"/>
    <x v="2"/>
    <x v="2"/>
    <x v="2"/>
    <s v="YES"/>
  </r>
  <r>
    <x v="347"/>
    <x v="0"/>
    <s v="Finima "/>
    <x v="1"/>
    <s v="Akwa-Ibom"/>
    <x v="310"/>
    <x v="0"/>
    <d v="2008-09-19T00:00:00"/>
    <x v="6"/>
    <x v="323"/>
    <x v="66"/>
    <x v="7"/>
    <x v="4"/>
    <x v="1"/>
    <x v="1"/>
    <x v="1"/>
    <s v="NO"/>
  </r>
  <r>
    <x v="348"/>
    <x v="3"/>
    <s v="Finima "/>
    <x v="1"/>
    <s v="Abia"/>
    <x v="305"/>
    <x v="2"/>
    <d v="2012-06-03T00:00:00"/>
    <x v="28"/>
    <x v="318"/>
    <x v="62"/>
    <x v="10"/>
    <x v="4"/>
    <x v="2"/>
    <x v="2"/>
    <x v="2"/>
    <s v="YES"/>
  </r>
  <r>
    <x v="349"/>
    <x v="6"/>
    <s v="G.R.A"/>
    <x v="1"/>
    <s v="Ondo "/>
    <x v="311"/>
    <x v="0"/>
    <d v="2006-04-22T00:00:00"/>
    <x v="2"/>
    <x v="324"/>
    <x v="83"/>
    <x v="6"/>
    <x v="4"/>
    <x v="1"/>
    <x v="1"/>
    <x v="1"/>
    <s v="NO"/>
  </r>
  <r>
    <x v="350"/>
    <x v="0"/>
    <s v="Longhouse"/>
    <x v="1"/>
    <s v="Imo "/>
    <x v="81"/>
    <x v="2"/>
    <d v="2007-02-17T00:00:00"/>
    <x v="2"/>
    <x v="207"/>
    <x v="81"/>
    <x v="8"/>
    <x v="4"/>
    <x v="1"/>
    <x v="1"/>
    <x v="1"/>
    <s v="NO"/>
  </r>
  <r>
    <x v="351"/>
    <x v="19"/>
    <s v="Zion City "/>
    <x v="1"/>
    <s v="Rivers state"/>
    <x v="312"/>
    <x v="0"/>
    <d v="2008-06-15T00:00:00"/>
    <x v="6"/>
    <x v="325"/>
    <x v="64"/>
    <x v="10"/>
    <x v="4"/>
    <x v="0"/>
    <x v="0"/>
    <x v="0"/>
    <s v="NO"/>
  </r>
  <r>
    <x v="352"/>
    <x v="0"/>
    <s v="Longhouse"/>
    <x v="1"/>
    <s v="Akwa-Ibom"/>
    <x v="303"/>
    <x v="1"/>
    <d v="2010-03-30T00:00:00"/>
    <x v="15"/>
    <x v="316"/>
    <x v="81"/>
    <x v="8"/>
    <x v="4"/>
    <x v="2"/>
    <x v="2"/>
    <x v="2"/>
    <s v="YES"/>
  </r>
  <r>
    <x v="353"/>
    <x v="0"/>
    <s v="G.R.A"/>
    <x v="1"/>
    <s v="Rivers state"/>
    <x v="313"/>
    <x v="0"/>
    <d v="2008-03-04T00:00:00"/>
    <x v="12"/>
    <x v="326"/>
    <x v="64"/>
    <x v="10"/>
    <x v="4"/>
    <x v="2"/>
    <x v="2"/>
    <x v="2"/>
    <s v="YES"/>
  </r>
  <r>
    <x v="354"/>
    <x v="0"/>
    <s v="Finima "/>
    <x v="1"/>
    <s v="Rivers state"/>
    <x v="314"/>
    <x v="0"/>
    <d v="2004-04-20T00:00:00"/>
    <x v="5"/>
    <x v="327"/>
    <x v="82"/>
    <x v="2"/>
    <x v="4"/>
    <x v="2"/>
    <x v="2"/>
    <x v="2"/>
    <s v="YES"/>
  </r>
  <r>
    <x v="355"/>
    <x v="11"/>
    <s v="Longhouse"/>
    <x v="1"/>
    <s v="Akwa-Ibom"/>
    <x v="315"/>
    <x v="2"/>
    <d v="2010-03-27T00:00:00"/>
    <x v="11"/>
    <x v="328"/>
    <x v="60"/>
    <x v="4"/>
    <x v="4"/>
    <x v="1"/>
    <x v="1"/>
    <x v="1"/>
    <s v="NO"/>
  </r>
  <r>
    <x v="356"/>
    <x v="0"/>
    <s v="Finima "/>
    <x v="1"/>
    <s v="Abia State"/>
    <x v="90"/>
    <x v="0"/>
    <d v="2003-06-13T00:00:00"/>
    <x v="4"/>
    <x v="329"/>
    <x v="64"/>
    <x v="10"/>
    <x v="4"/>
    <x v="2"/>
    <x v="2"/>
    <x v="2"/>
    <s v="YES"/>
  </r>
  <r>
    <x v="357"/>
    <x v="0"/>
    <s v="G.R.A"/>
    <x v="0"/>
    <s v="Rivers state"/>
    <x v="278"/>
    <x v="3"/>
    <d v="2004-10-04T00:00:00"/>
    <x v="5"/>
    <x v="330"/>
    <x v="84"/>
    <x v="8"/>
    <x v="4"/>
    <x v="2"/>
    <x v="2"/>
    <x v="2"/>
    <s v="YES"/>
  </r>
  <r>
    <x v="358"/>
    <x v="0"/>
    <s v="G.R.A"/>
    <x v="0"/>
    <s v="Akwa-Ibom"/>
    <x v="316"/>
    <x v="0"/>
    <d v="2006-11-09T00:00:00"/>
    <x v="2"/>
    <x v="331"/>
    <x v="85"/>
    <x v="1"/>
    <x v="4"/>
    <x v="0"/>
    <x v="0"/>
    <x v="0"/>
    <s v="NO"/>
  </r>
  <r>
    <x v="359"/>
    <x v="0"/>
    <s v="Finima "/>
    <x v="0"/>
    <s v="Abia State"/>
    <x v="317"/>
    <x v="2"/>
    <d v="2010-01-18T00:00:00"/>
    <x v="15"/>
    <x v="332"/>
    <x v="64"/>
    <x v="10"/>
    <x v="4"/>
    <x v="0"/>
    <x v="0"/>
    <x v="0"/>
    <s v="NO"/>
  </r>
  <r>
    <x v="360"/>
    <x v="0"/>
    <s v="Longhouse"/>
    <x v="1"/>
    <s v="Imo "/>
    <x v="318"/>
    <x v="1"/>
    <d v="2009-08-18T00:00:00"/>
    <x v="15"/>
    <x v="333"/>
    <x v="60"/>
    <x v="4"/>
    <x v="4"/>
    <x v="3"/>
    <x v="3"/>
    <x v="3"/>
    <s v="NO"/>
  </r>
  <r>
    <x v="361"/>
    <x v="0"/>
    <s v="Longhouse"/>
    <x v="1"/>
    <s v="Delta"/>
    <x v="319"/>
    <x v="2"/>
    <d v="2008-05-09T00:00:00"/>
    <x v="6"/>
    <x v="334"/>
    <x v="81"/>
    <x v="8"/>
    <x v="4"/>
    <x v="2"/>
    <x v="2"/>
    <x v="2"/>
    <s v="YES"/>
  </r>
  <r>
    <x v="362"/>
    <x v="0"/>
    <s v="Finima "/>
    <x v="0"/>
    <s v="Imo "/>
    <x v="320"/>
    <x v="2"/>
    <d v="2006-03-10T00:00:00"/>
    <x v="7"/>
    <x v="335"/>
    <x v="61"/>
    <x v="5"/>
    <x v="4"/>
    <x v="0"/>
    <x v="0"/>
    <x v="0"/>
    <s v="NO"/>
  </r>
  <r>
    <x v="363"/>
    <x v="0"/>
    <s v="Finima "/>
    <x v="1"/>
    <s v="Abia"/>
    <x v="321"/>
    <x v="2"/>
    <d v="2010-11-29T00:00:00"/>
    <x v="11"/>
    <x v="42"/>
    <x v="61"/>
    <x v="5"/>
    <x v="4"/>
    <x v="2"/>
    <x v="2"/>
    <x v="2"/>
    <s v="YES"/>
  </r>
  <r>
    <x v="364"/>
    <x v="8"/>
    <s v="Zion City "/>
    <x v="0"/>
    <s v="Akwa-Ibom"/>
    <x v="129"/>
    <x v="2"/>
    <d v="2004-06-16T00:00:00"/>
    <x v="5"/>
    <x v="336"/>
    <x v="61"/>
    <x v="5"/>
    <x v="4"/>
    <x v="1"/>
    <x v="1"/>
    <x v="1"/>
    <s v="NO"/>
  </r>
  <r>
    <x v="365"/>
    <x v="0"/>
    <s v="Longhouse"/>
    <x v="0"/>
    <s v="Akwa-Ibom"/>
    <x v="322"/>
    <x v="8"/>
    <d v="2011-11-03T00:00:00"/>
    <x v="26"/>
    <x v="337"/>
    <x v="60"/>
    <x v="4"/>
    <x v="4"/>
    <x v="2"/>
    <x v="2"/>
    <x v="2"/>
    <s v="YES"/>
  </r>
  <r>
    <x v="366"/>
    <x v="17"/>
    <s v="Longhouse"/>
    <x v="0"/>
    <s v="Akwa-Ibom"/>
    <x v="322"/>
    <x v="2"/>
    <d v="2009-06-28T00:00:00"/>
    <x v="15"/>
    <x v="338"/>
    <x v="60"/>
    <x v="4"/>
    <x v="4"/>
    <x v="2"/>
    <x v="2"/>
    <x v="2"/>
    <s v="YES"/>
  </r>
  <r>
    <x v="367"/>
    <x v="0"/>
    <s v="Finima "/>
    <x v="1"/>
    <s v="Kogi "/>
    <x v="323"/>
    <x v="0"/>
    <d v="2009-06-08T00:00:00"/>
    <x v="15"/>
    <x v="339"/>
    <x v="66"/>
    <x v="7"/>
    <x v="4"/>
    <x v="2"/>
    <x v="2"/>
    <x v="2"/>
    <s v="YES"/>
  </r>
  <r>
    <x v="368"/>
    <x v="0"/>
    <s v="Ajikolo "/>
    <x v="1"/>
    <s v="Rivers state"/>
    <x v="324"/>
    <x v="2"/>
    <d v="2009-12-25T00:00:00"/>
    <x v="15"/>
    <x v="340"/>
    <x v="64"/>
    <x v="10"/>
    <x v="4"/>
    <x v="0"/>
    <x v="0"/>
    <x v="0"/>
    <s v="NO"/>
  </r>
  <r>
    <x v="369"/>
    <x v="0"/>
    <s v="Finima "/>
    <x v="1"/>
    <s v="Rivers state"/>
    <x v="325"/>
    <x v="0"/>
    <d v="2004-01-24T00:00:00"/>
    <x v="4"/>
    <x v="341"/>
    <x v="60"/>
    <x v="4"/>
    <x v="4"/>
    <x v="2"/>
    <x v="2"/>
    <x v="2"/>
    <s v="YES"/>
  </r>
  <r>
    <x v="370"/>
    <x v="8"/>
    <s v="G.R.A"/>
    <x v="0"/>
    <s v="Delta"/>
    <x v="326"/>
    <x v="3"/>
    <d v="1994-05-05T00:00:00"/>
    <x v="22"/>
    <x v="342"/>
    <x v="86"/>
    <x v="4"/>
    <x v="4"/>
    <x v="1"/>
    <x v="1"/>
    <x v="1"/>
    <s v="NO"/>
  </r>
  <r>
    <x v="371"/>
    <x v="6"/>
    <s v="Bonny"/>
    <x v="1"/>
    <s v="Rivers state"/>
    <x v="327"/>
    <x v="3"/>
    <d v="2002-11-10T00:00:00"/>
    <x v="1"/>
    <x v="343"/>
    <x v="60"/>
    <x v="4"/>
    <x v="4"/>
    <x v="0"/>
    <x v="0"/>
    <x v="0"/>
    <s v="NO"/>
  </r>
  <r>
    <x v="372"/>
    <x v="0"/>
    <s v="Finima "/>
    <x v="1"/>
    <s v="Rivers state"/>
    <x v="14"/>
    <x v="2"/>
    <d v="2009-07-31T00:00:00"/>
    <x v="15"/>
    <x v="176"/>
    <x v="66"/>
    <x v="7"/>
    <x v="4"/>
    <x v="2"/>
    <x v="2"/>
    <x v="2"/>
    <s v="YES"/>
  </r>
  <r>
    <x v="373"/>
    <x v="0"/>
    <s v="Finima "/>
    <x v="1"/>
    <s v="Ogun "/>
    <x v="328"/>
    <x v="0"/>
    <d v="2003-10-30T00:00:00"/>
    <x v="4"/>
    <x v="344"/>
    <x v="85"/>
    <x v="1"/>
    <x v="4"/>
    <x v="2"/>
    <x v="2"/>
    <x v="2"/>
    <s v="YES"/>
  </r>
  <r>
    <x v="374"/>
    <x v="1"/>
    <s v="Zion City "/>
    <x v="1"/>
    <s v="Rivers state"/>
    <x v="329"/>
    <x v="0"/>
    <d v="2007-12-23T00:00:00"/>
    <x v="12"/>
    <x v="345"/>
    <x v="84"/>
    <x v="8"/>
    <x v="4"/>
    <x v="0"/>
    <x v="0"/>
    <x v="0"/>
    <s v="NO"/>
  </r>
  <r>
    <x v="375"/>
    <x v="0"/>
    <s v="Finima "/>
    <x v="0"/>
    <s v="Rivers state"/>
    <x v="330"/>
    <x v="8"/>
    <d v="2012-03-03T00:00:00"/>
    <x v="26"/>
    <x v="346"/>
    <x v="61"/>
    <x v="5"/>
    <x v="4"/>
    <x v="0"/>
    <x v="0"/>
    <x v="0"/>
    <s v="NO"/>
  </r>
  <r>
    <x v="376"/>
    <x v="1"/>
    <s v="Agalaga "/>
    <x v="1"/>
    <s v="Rivers state"/>
    <x v="331"/>
    <x v="2"/>
    <d v="2009-10-15T00:00:00"/>
    <x v="15"/>
    <x v="347"/>
    <x v="76"/>
    <x v="0"/>
    <x v="4"/>
    <x v="2"/>
    <x v="2"/>
    <x v="2"/>
    <s v="YES"/>
  </r>
  <r>
    <x v="377"/>
    <x v="0"/>
    <s v="Finima "/>
    <x v="0"/>
    <s v="Ondo "/>
    <x v="332"/>
    <x v="2"/>
    <d v="2008-03-27T00:00:00"/>
    <x v="12"/>
    <x v="348"/>
    <x v="62"/>
    <x v="10"/>
    <x v="4"/>
    <x v="2"/>
    <x v="2"/>
    <x v="2"/>
    <s v="YES"/>
  </r>
  <r>
    <x v="378"/>
    <x v="0"/>
    <s v="Finima "/>
    <x v="1"/>
    <s v="Rivers state"/>
    <x v="333"/>
    <x v="2"/>
    <d v="2009-11-15T00:00:00"/>
    <x v="15"/>
    <x v="349"/>
    <x v="65"/>
    <x v="1"/>
    <x v="4"/>
    <x v="1"/>
    <x v="1"/>
    <x v="1"/>
    <s v="NO"/>
  </r>
  <r>
    <x v="379"/>
    <x v="9"/>
    <s v="Longhouse"/>
    <x v="0"/>
    <s v="Rivers state"/>
    <x v="334"/>
    <x v="3"/>
    <d v="1997-01-05T00:00:00"/>
    <x v="17"/>
    <x v="350"/>
    <x v="60"/>
    <x v="4"/>
    <x v="4"/>
    <x v="2"/>
    <x v="2"/>
    <x v="2"/>
    <s v="YES"/>
  </r>
  <r>
    <x v="380"/>
    <x v="0"/>
    <s v="Finima "/>
    <x v="1"/>
    <s v="Delta"/>
    <x v="335"/>
    <x v="3"/>
    <d v="2001-12-23T00:00:00"/>
    <x v="3"/>
    <x v="351"/>
    <x v="60"/>
    <x v="4"/>
    <x v="4"/>
    <x v="2"/>
    <x v="2"/>
    <x v="2"/>
    <s v="YES"/>
  </r>
  <r>
    <x v="381"/>
    <x v="2"/>
    <s v="Zion City "/>
    <x v="0"/>
    <s v="Akwa-Ibom"/>
    <x v="336"/>
    <x v="2"/>
    <d v="2004-03-31T00:00:00"/>
    <x v="4"/>
    <x v="352"/>
    <x v="60"/>
    <x v="4"/>
    <x v="4"/>
    <x v="2"/>
    <x v="2"/>
    <x v="2"/>
    <s v="YES"/>
  </r>
  <r>
    <x v="382"/>
    <x v="8"/>
    <s v="Longhouse"/>
    <x v="1"/>
    <s v="Akwa-Ibom"/>
    <x v="150"/>
    <x v="3"/>
    <d v="1999-11-17T00:00:00"/>
    <x v="14"/>
    <x v="353"/>
    <x v="81"/>
    <x v="8"/>
    <x v="4"/>
    <x v="1"/>
    <x v="1"/>
    <x v="1"/>
    <s v="NO"/>
  </r>
  <r>
    <x v="383"/>
    <x v="0"/>
    <s v="Kadada RD"/>
    <x v="1"/>
    <s v="Ogun "/>
    <x v="337"/>
    <x v="0"/>
    <d v="2003-10-30T00:00:00"/>
    <x v="4"/>
    <x v="354"/>
    <x v="60"/>
    <x v="4"/>
    <x v="4"/>
    <x v="2"/>
    <x v="2"/>
    <x v="2"/>
    <s v="YES"/>
  </r>
  <r>
    <x v="384"/>
    <x v="8"/>
    <s v="Longhouse"/>
    <x v="1"/>
    <s v="Akwa-Ibom"/>
    <x v="338"/>
    <x v="8"/>
    <d v="2011-04-26T00:00:00"/>
    <x v="26"/>
    <x v="355"/>
    <x v="80"/>
    <x v="2"/>
    <x v="4"/>
    <x v="0"/>
    <x v="0"/>
    <x v="0"/>
    <s v="NO"/>
  </r>
  <r>
    <x v="385"/>
    <x v="0"/>
    <s v="G.R.A"/>
    <x v="0"/>
    <s v="Oyo"/>
    <x v="281"/>
    <x v="8"/>
    <d v="2012-11-06T00:00:00"/>
    <x v="28"/>
    <x v="292"/>
    <x v="75"/>
    <x v="5"/>
    <x v="4"/>
    <x v="0"/>
    <x v="0"/>
    <x v="0"/>
    <s v="NO"/>
  </r>
  <r>
    <x v="386"/>
    <x v="3"/>
    <s v="Finima "/>
    <x v="0"/>
    <s v="Accra "/>
    <x v="339"/>
    <x v="0"/>
    <d v="2007-11-15T00:00:00"/>
    <x v="12"/>
    <x v="356"/>
    <x v="63"/>
    <x v="10"/>
    <x v="4"/>
    <x v="0"/>
    <x v="0"/>
    <x v="0"/>
    <s v="NO"/>
  </r>
  <r>
    <x v="387"/>
    <x v="0"/>
    <s v="G.R.A"/>
    <x v="1"/>
    <s v="Rivers state"/>
    <x v="340"/>
    <x v="0"/>
    <d v="2006-03-26T00:00:00"/>
    <x v="7"/>
    <x v="357"/>
    <x v="82"/>
    <x v="2"/>
    <x v="4"/>
    <x v="2"/>
    <x v="2"/>
    <x v="2"/>
    <s v="YES"/>
  </r>
  <r>
    <x v="388"/>
    <x v="6"/>
    <s v="G.R.A"/>
    <x v="1"/>
    <s v="Ondo "/>
    <x v="311"/>
    <x v="0"/>
    <d v="2006-04-22T00:00:00"/>
    <x v="2"/>
    <x v="324"/>
    <x v="83"/>
    <x v="6"/>
    <x v="4"/>
    <x v="0"/>
    <x v="0"/>
    <x v="0"/>
    <s v="NO"/>
  </r>
  <r>
    <x v="389"/>
    <x v="0"/>
    <s v="G.R.A"/>
    <x v="0"/>
    <s v="Abia State"/>
    <x v="206"/>
    <x v="2"/>
    <d v="2010-04-18T00:00:00"/>
    <x v="11"/>
    <x v="358"/>
    <x v="66"/>
    <x v="7"/>
    <x v="4"/>
    <x v="2"/>
    <x v="2"/>
    <x v="2"/>
    <s v="YES"/>
  </r>
  <r>
    <x v="390"/>
    <x v="0"/>
    <s v="Finima "/>
    <x v="1"/>
    <s v="Akwa-Ibom"/>
    <x v="341"/>
    <x v="0"/>
    <d v="2000-11-04T00:00:00"/>
    <x v="0"/>
    <x v="359"/>
    <x v="75"/>
    <x v="5"/>
    <x v="4"/>
    <x v="2"/>
    <x v="2"/>
    <x v="2"/>
    <s v="YES"/>
  </r>
  <r>
    <x v="391"/>
    <x v="10"/>
    <s v="Longhouse"/>
    <x v="1"/>
    <s v="Akwa-Ibom"/>
    <x v="342"/>
    <x v="1"/>
    <d v="2010-10-30T00:00:00"/>
    <x v="11"/>
    <x v="360"/>
    <x v="64"/>
    <x v="10"/>
    <x v="4"/>
    <x v="2"/>
    <x v="2"/>
    <x v="2"/>
    <s v="YES"/>
  </r>
  <r>
    <x v="392"/>
    <x v="0"/>
    <s v="Finima "/>
    <x v="1"/>
    <s v="Rivers state"/>
    <x v="252"/>
    <x v="0"/>
    <d v="2006-09-03T00:00:00"/>
    <x v="2"/>
    <x v="361"/>
    <x v="66"/>
    <x v="7"/>
    <x v="4"/>
    <x v="2"/>
    <x v="2"/>
    <x v="2"/>
    <s v="YES"/>
  </r>
  <r>
    <x v="393"/>
    <x v="9"/>
    <s v="Longhouse"/>
    <x v="1"/>
    <s v="Rivers state"/>
    <x v="343"/>
    <x v="2"/>
    <d v="2011-07-01T00:00:00"/>
    <x v="26"/>
    <x v="362"/>
    <x v="81"/>
    <x v="8"/>
    <x v="4"/>
    <x v="3"/>
    <x v="3"/>
    <x v="3"/>
    <s v="NO"/>
  </r>
  <r>
    <x v="394"/>
    <x v="1"/>
    <s v="Finima "/>
    <x v="0"/>
    <s v="Anambra "/>
    <x v="344"/>
    <x v="3"/>
    <d v="1976-10-02T00:00:00"/>
    <x v="32"/>
    <x v="363"/>
    <x v="86"/>
    <x v="4"/>
    <x v="4"/>
    <x v="0"/>
    <x v="0"/>
    <x v="0"/>
    <s v="NO"/>
  </r>
  <r>
    <x v="395"/>
    <x v="0"/>
    <s v="Longhouse"/>
    <x v="0"/>
    <s v="Akwa-Ibom"/>
    <x v="345"/>
    <x v="0"/>
    <d v="2000-12-25T00:00:00"/>
    <x v="0"/>
    <x v="364"/>
    <x v="60"/>
    <x v="4"/>
    <x v="4"/>
    <x v="1"/>
    <x v="1"/>
    <x v="1"/>
    <s v="NO"/>
  </r>
  <r>
    <x v="396"/>
    <x v="0"/>
    <s v="Finima "/>
    <x v="0"/>
    <s v="Imo "/>
    <x v="346"/>
    <x v="3"/>
    <d v="1989-05-13T00:00:00"/>
    <x v="19"/>
    <x v="365"/>
    <x v="84"/>
    <x v="8"/>
    <x v="4"/>
    <x v="2"/>
    <x v="2"/>
    <x v="2"/>
    <s v="YES"/>
  </r>
  <r>
    <x v="397"/>
    <x v="0"/>
    <s v="Longhouse"/>
    <x v="1"/>
    <s v="Ebonyi "/>
    <x v="347"/>
    <x v="0"/>
    <d v="2003-10-27T00:00:00"/>
    <x v="4"/>
    <x v="366"/>
    <x v="64"/>
    <x v="10"/>
    <x v="4"/>
    <x v="2"/>
    <x v="2"/>
    <x v="2"/>
    <s v="YES"/>
  </r>
  <r>
    <x v="398"/>
    <x v="0"/>
    <s v="Finima "/>
    <x v="0"/>
    <s v="Enugu "/>
    <x v="348"/>
    <x v="3"/>
    <d v="1986-04-03T00:00:00"/>
    <x v="33"/>
    <x v="367"/>
    <x v="64"/>
    <x v="10"/>
    <x v="4"/>
    <x v="2"/>
    <x v="2"/>
    <x v="2"/>
    <s v="YES"/>
  </r>
  <r>
    <x v="399"/>
    <x v="2"/>
    <s v="Longhouse"/>
    <x v="1"/>
    <s v="Ondo "/>
    <x v="255"/>
    <x v="2"/>
    <d v="2007-04-09T00:00:00"/>
    <x v="2"/>
    <x v="267"/>
    <x v="61"/>
    <x v="5"/>
    <x v="4"/>
    <x v="2"/>
    <x v="2"/>
    <x v="2"/>
    <s v="YES"/>
  </r>
  <r>
    <x v="400"/>
    <x v="0"/>
    <s v="Finima "/>
    <x v="0"/>
    <s v="Ekiti"/>
    <x v="349"/>
    <x v="3"/>
    <d v="1977-09-13T00:00:00"/>
    <x v="21"/>
    <x v="368"/>
    <x v="62"/>
    <x v="10"/>
    <x v="4"/>
    <x v="0"/>
    <x v="0"/>
    <x v="0"/>
    <s v="NO"/>
  </r>
  <r>
    <x v="401"/>
    <x v="8"/>
    <s v="Longhouse"/>
    <x v="1"/>
    <s v="Abia"/>
    <x v="321"/>
    <x v="2"/>
    <d v="2010-11-29T00:00:00"/>
    <x v="11"/>
    <x v="369"/>
    <x v="60"/>
    <x v="4"/>
    <x v="4"/>
    <x v="0"/>
    <x v="0"/>
    <x v="0"/>
    <s v="NO"/>
  </r>
  <r>
    <x v="402"/>
    <x v="0"/>
    <s v="Finima "/>
    <x v="1"/>
    <s v="Abia"/>
    <x v="350"/>
    <x v="1"/>
    <d v="2010-11-09T00:00:00"/>
    <x v="11"/>
    <x v="370"/>
    <x v="60"/>
    <x v="4"/>
    <x v="4"/>
    <x v="2"/>
    <x v="2"/>
    <x v="2"/>
    <s v="YES"/>
  </r>
  <r>
    <x v="403"/>
    <x v="0"/>
    <s v="Finima "/>
    <x v="0"/>
    <s v="Abia State"/>
    <x v="351"/>
    <x v="2"/>
    <d v="2011-10-22T00:00:00"/>
    <x v="26"/>
    <x v="371"/>
    <x v="64"/>
    <x v="10"/>
    <x v="4"/>
    <x v="2"/>
    <x v="2"/>
    <x v="2"/>
    <s v="YES"/>
  </r>
  <r>
    <x v="404"/>
    <x v="1"/>
    <s v="Agalaga "/>
    <x v="1"/>
    <s v="Edo State "/>
    <x v="352"/>
    <x v="2"/>
    <d v="2009-09-05T00:00:00"/>
    <x v="15"/>
    <x v="372"/>
    <x v="87"/>
    <x v="10"/>
    <x v="4"/>
    <x v="0"/>
    <x v="0"/>
    <x v="0"/>
    <s v="NO"/>
  </r>
  <r>
    <x v="405"/>
    <x v="10"/>
    <s v="Finima "/>
    <x v="1"/>
    <s v="Rivers state"/>
    <x v="353"/>
    <x v="2"/>
    <d v="2006-12-21T00:00:00"/>
    <x v="2"/>
    <x v="373"/>
    <x v="60"/>
    <x v="4"/>
    <x v="4"/>
    <x v="3"/>
    <x v="3"/>
    <x v="3"/>
    <s v="NO"/>
  </r>
  <r>
    <x v="406"/>
    <x v="0"/>
    <s v="Finima "/>
    <x v="0"/>
    <s v="Akwa-Ibom"/>
    <x v="354"/>
    <x v="2"/>
    <d v="2010-05-19T00:00:00"/>
    <x v="11"/>
    <x v="374"/>
    <x v="82"/>
    <x v="2"/>
    <x v="4"/>
    <x v="0"/>
    <x v="0"/>
    <x v="0"/>
    <s v="NO"/>
  </r>
  <r>
    <x v="407"/>
    <x v="0"/>
    <s v="Longhouse"/>
    <x v="1"/>
    <s v="Delta"/>
    <x v="319"/>
    <x v="1"/>
    <d v="2011-04-13T00:00:00"/>
    <x v="26"/>
    <x v="375"/>
    <x v="64"/>
    <x v="10"/>
    <x v="4"/>
    <x v="2"/>
    <x v="2"/>
    <x v="2"/>
    <s v="YES"/>
  </r>
  <r>
    <x v="408"/>
    <x v="11"/>
    <s v="G.R.A"/>
    <x v="1"/>
    <s v="Rivers state"/>
    <x v="355"/>
    <x v="0"/>
    <d v="2007-05-01T00:00:00"/>
    <x v="12"/>
    <x v="376"/>
    <x v="64"/>
    <x v="10"/>
    <x v="4"/>
    <x v="2"/>
    <x v="2"/>
    <x v="2"/>
    <s v="YES"/>
  </r>
  <r>
    <x v="409"/>
    <x v="0"/>
    <s v="Finima "/>
    <x v="0"/>
    <s v="Imo "/>
    <x v="285"/>
    <x v="2"/>
    <d v="2012-01-19T00:00:00"/>
    <x v="26"/>
    <x v="377"/>
    <x v="63"/>
    <x v="10"/>
    <x v="4"/>
    <x v="2"/>
    <x v="2"/>
    <x v="2"/>
    <s v="YES"/>
  </r>
  <r>
    <x v="410"/>
    <x v="0"/>
    <s v="Finima "/>
    <x v="1"/>
    <s v="Edo State "/>
    <x v="356"/>
    <x v="3"/>
    <d v="2001-05-01T00:00:00"/>
    <x v="3"/>
    <x v="376"/>
    <x v="81"/>
    <x v="8"/>
    <x v="4"/>
    <x v="2"/>
    <x v="2"/>
    <x v="2"/>
    <s v="YES"/>
  </r>
  <r>
    <x v="411"/>
    <x v="0"/>
    <s v="Finima "/>
    <x v="0"/>
    <s v="Edo State "/>
    <x v="7"/>
    <x v="0"/>
    <d v="2007-10-05T00:00:00"/>
    <x v="12"/>
    <x v="378"/>
    <x v="60"/>
    <x v="4"/>
    <x v="4"/>
    <x v="2"/>
    <x v="2"/>
    <x v="2"/>
    <s v="YES"/>
  </r>
  <r>
    <x v="412"/>
    <x v="3"/>
    <s v="Longhouse"/>
    <x v="1"/>
    <s v="Akwa-Ibom"/>
    <x v="239"/>
    <x v="1"/>
    <d v="2010-10-04T00:00:00"/>
    <x v="11"/>
    <x v="379"/>
    <x v="60"/>
    <x v="4"/>
    <x v="4"/>
    <x v="2"/>
    <x v="2"/>
    <x v="2"/>
    <s v="YES"/>
  </r>
  <r>
    <x v="413"/>
    <x v="8"/>
    <s v="Finima "/>
    <x v="1"/>
    <s v="Rivers state"/>
    <x v="357"/>
    <x v="2"/>
    <d v="2008-05-28T00:00:00"/>
    <x v="6"/>
    <x v="380"/>
    <x v="67"/>
    <x v="7"/>
    <x v="4"/>
    <x v="2"/>
    <x v="2"/>
    <x v="2"/>
    <s v="YES"/>
  </r>
  <r>
    <x v="414"/>
    <x v="0"/>
    <s v="Finima "/>
    <x v="0"/>
    <s v="Edo State "/>
    <x v="358"/>
    <x v="3"/>
    <d v="1990-07-20T00:00:00"/>
    <x v="31"/>
    <x v="381"/>
    <x v="84"/>
    <x v="8"/>
    <x v="4"/>
    <x v="2"/>
    <x v="2"/>
    <x v="2"/>
    <s v="YES"/>
  </r>
  <r>
    <x v="415"/>
    <x v="0"/>
    <s v="Longhouse"/>
    <x v="0"/>
    <s v="Rivers state"/>
    <x v="359"/>
    <x v="2"/>
    <d v="2011-11-22T00:00:00"/>
    <x v="26"/>
    <x v="382"/>
    <x v="64"/>
    <x v="10"/>
    <x v="4"/>
    <x v="2"/>
    <x v="2"/>
    <x v="2"/>
    <s v="YES"/>
  </r>
  <r>
    <x v="416"/>
    <x v="0"/>
    <s v="G.R.A"/>
    <x v="1"/>
    <s v="Rivers state"/>
    <x v="360"/>
    <x v="0"/>
    <d v="2007-07-29T00:00:00"/>
    <x v="12"/>
    <x v="383"/>
    <x v="88"/>
    <x v="5"/>
    <x v="4"/>
    <x v="1"/>
    <x v="1"/>
    <x v="1"/>
    <s v="NO"/>
  </r>
  <r>
    <x v="417"/>
    <x v="0"/>
    <s v="Longhouse"/>
    <x v="0"/>
    <s v="Rivers state"/>
    <x v="292"/>
    <x v="9"/>
    <d v="2008-05-23T00:00:00"/>
    <x v="6"/>
    <x v="384"/>
    <x v="82"/>
    <x v="2"/>
    <x v="4"/>
    <x v="0"/>
    <x v="0"/>
    <x v="0"/>
    <s v="NO"/>
  </r>
  <r>
    <x v="418"/>
    <x v="0"/>
    <s v="Finima "/>
    <x v="1"/>
    <s v="Rivers state"/>
    <x v="361"/>
    <x v="0"/>
    <d v="2005-05-07T00:00:00"/>
    <x v="7"/>
    <x v="385"/>
    <x v="60"/>
    <x v="4"/>
    <x v="4"/>
    <x v="2"/>
    <x v="2"/>
    <x v="2"/>
    <s v="YES"/>
  </r>
  <r>
    <x v="419"/>
    <x v="8"/>
    <s v="Longhouse"/>
    <x v="0"/>
    <s v="Akwa-Ibom"/>
    <x v="362"/>
    <x v="3"/>
    <d v="2002-06-07T00:00:00"/>
    <x v="1"/>
    <x v="386"/>
    <x v="74"/>
    <x v="6"/>
    <x v="4"/>
    <x v="2"/>
    <x v="2"/>
    <x v="2"/>
    <s v="YES"/>
  </r>
  <r>
    <x v="209"/>
    <x v="0"/>
    <s v="Longhouse"/>
    <x v="1"/>
    <s v="Rivers state"/>
    <x v="363"/>
    <x v="3"/>
    <d v="1991-06-24T00:00:00"/>
    <x v="16"/>
    <x v="387"/>
    <x v="69"/>
    <x v="6"/>
    <x v="4"/>
    <x v="2"/>
    <x v="2"/>
    <x v="2"/>
    <s v="YES"/>
  </r>
  <r>
    <x v="420"/>
    <x v="3"/>
    <s v="Finima "/>
    <x v="0"/>
    <s v="Akwa-Ibom"/>
    <x v="364"/>
    <x v="0"/>
    <d v="2006-04-24T00:00:00"/>
    <x v="2"/>
    <x v="388"/>
    <x v="82"/>
    <x v="2"/>
    <x v="4"/>
    <x v="0"/>
    <x v="0"/>
    <x v="0"/>
    <s v="NO"/>
  </r>
  <r>
    <x v="421"/>
    <x v="0"/>
    <s v="Finima "/>
    <x v="1"/>
    <s v="Edo State "/>
    <x v="365"/>
    <x v="0"/>
    <d v="2008-05-18T00:00:00"/>
    <x v="6"/>
    <x v="389"/>
    <x v="89"/>
    <x v="3"/>
    <x v="4"/>
    <x v="2"/>
    <x v="2"/>
    <x v="2"/>
    <s v="YES"/>
  </r>
  <r>
    <x v="422"/>
    <x v="0"/>
    <s v="Finima "/>
    <x v="1"/>
    <s v="Bayelsa"/>
    <x v="366"/>
    <x v="2"/>
    <d v="2006-12-13T00:00:00"/>
    <x v="2"/>
    <x v="390"/>
    <x v="67"/>
    <x v="7"/>
    <x v="4"/>
    <x v="2"/>
    <x v="2"/>
    <x v="2"/>
    <s v="YES"/>
  </r>
  <r>
    <x v="423"/>
    <x v="13"/>
    <s v="Finima "/>
    <x v="1"/>
    <s v="Ondo "/>
    <x v="367"/>
    <x v="0"/>
    <d v="2006-05-26T00:00:00"/>
    <x v="2"/>
    <x v="391"/>
    <x v="64"/>
    <x v="10"/>
    <x v="4"/>
    <x v="2"/>
    <x v="2"/>
    <x v="2"/>
    <s v="YES"/>
  </r>
  <r>
    <x v="424"/>
    <x v="10"/>
    <s v="Finima "/>
    <x v="1"/>
    <s v="Lagos"/>
    <x v="249"/>
    <x v="2"/>
    <d v="2008-01-03T00:00:00"/>
    <x v="12"/>
    <x v="261"/>
    <x v="82"/>
    <x v="2"/>
    <x v="4"/>
    <x v="2"/>
    <x v="2"/>
    <x v="2"/>
    <s v="YES"/>
  </r>
  <r>
    <x v="425"/>
    <x v="0"/>
    <s v="Longhouse"/>
    <x v="1"/>
    <s v="Rivers state"/>
    <x v="368"/>
    <x v="0"/>
    <d v="2007-08-15T00:00:00"/>
    <x v="12"/>
    <x v="392"/>
    <x v="69"/>
    <x v="6"/>
    <x v="4"/>
    <x v="2"/>
    <x v="2"/>
    <x v="2"/>
    <s v="YES"/>
  </r>
  <r>
    <x v="426"/>
    <x v="0"/>
    <s v="Finima "/>
    <x v="0"/>
    <s v="Abia"/>
    <x v="244"/>
    <x v="0"/>
    <d v="2009-04-30T00:00:00"/>
    <x v="15"/>
    <x v="255"/>
    <x v="83"/>
    <x v="6"/>
    <x v="4"/>
    <x v="1"/>
    <x v="1"/>
    <x v="1"/>
    <s v="NO"/>
  </r>
  <r>
    <x v="427"/>
    <x v="0"/>
    <s v="Longhouse"/>
    <x v="0"/>
    <s v="Imo "/>
    <x v="369"/>
    <x v="1"/>
    <d v="2012-11-22T00:00:00"/>
    <x v="28"/>
    <x v="393"/>
    <x v="90"/>
    <x v="3"/>
    <x v="4"/>
    <x v="2"/>
    <x v="2"/>
    <x v="2"/>
    <s v="YES"/>
  </r>
  <r>
    <x v="428"/>
    <x v="6"/>
    <s v="Finima "/>
    <x v="0"/>
    <s v="Rivers state"/>
    <x v="370"/>
    <x v="0"/>
    <d v="2005-12-15T00:00:00"/>
    <x v="7"/>
    <x v="394"/>
    <x v="74"/>
    <x v="6"/>
    <x v="4"/>
    <x v="2"/>
    <x v="2"/>
    <x v="2"/>
    <s v="YES"/>
  </r>
  <r>
    <x v="429"/>
    <x v="0"/>
    <s v="Zion City "/>
    <x v="1"/>
    <s v="Imo "/>
    <x v="371"/>
    <x v="2"/>
    <d v="2008-11-24T00:00:00"/>
    <x v="6"/>
    <x v="395"/>
    <x v="64"/>
    <x v="10"/>
    <x v="4"/>
    <x v="0"/>
    <x v="0"/>
    <x v="0"/>
    <s v="NO"/>
  </r>
  <r>
    <x v="430"/>
    <x v="8"/>
    <s v="Finima "/>
    <x v="1"/>
    <s v="Abia"/>
    <x v="305"/>
    <x v="0"/>
    <d v="2007-04-20T00:00:00"/>
    <x v="12"/>
    <x v="318"/>
    <x v="83"/>
    <x v="6"/>
    <x v="4"/>
    <x v="0"/>
    <x v="0"/>
    <x v="0"/>
    <s v="NO"/>
  </r>
  <r>
    <x v="431"/>
    <x v="0"/>
    <s v="Longhouse"/>
    <x v="1"/>
    <s v="Rivers state"/>
    <x v="187"/>
    <x v="2"/>
    <d v="2007-06-23T00:00:00"/>
    <x v="12"/>
    <x v="195"/>
    <x v="74"/>
    <x v="6"/>
    <x v="4"/>
    <x v="2"/>
    <x v="2"/>
    <x v="2"/>
    <s v="YES"/>
  </r>
  <r>
    <x v="432"/>
    <x v="0"/>
    <s v="Finima "/>
    <x v="0"/>
    <s v="Akwa-Ibom"/>
    <x v="372"/>
    <x v="3"/>
    <d v="1999-01-23T00:00:00"/>
    <x v="10"/>
    <x v="241"/>
    <x v="66"/>
    <x v="7"/>
    <x v="4"/>
    <x v="2"/>
    <x v="2"/>
    <x v="2"/>
    <s v="YES"/>
  </r>
  <r>
    <x v="433"/>
    <x v="6"/>
    <s v="Longhouse"/>
    <x v="1"/>
    <s v="Imo "/>
    <x v="94"/>
    <x v="1"/>
    <d v="2011-11-15T00:00:00"/>
    <x v="26"/>
    <x v="396"/>
    <x v="72"/>
    <x v="2"/>
    <x v="4"/>
    <x v="2"/>
    <x v="2"/>
    <x v="2"/>
    <s v="YES"/>
  </r>
  <r>
    <x v="434"/>
    <x v="0"/>
    <s v="Ajikolo "/>
    <x v="1"/>
    <s v="Rivers state"/>
    <x v="373"/>
    <x v="0"/>
    <d v="2007-09-14T00:00:00"/>
    <x v="12"/>
    <x v="397"/>
    <x v="64"/>
    <x v="10"/>
    <x v="4"/>
    <x v="2"/>
    <x v="2"/>
    <x v="2"/>
    <s v="YES"/>
  </r>
  <r>
    <x v="435"/>
    <x v="3"/>
    <s v="G.R.A"/>
    <x v="1"/>
    <s v="Akwa-Ibom"/>
    <x v="316"/>
    <x v="0"/>
    <d v="2005-03-10T00:00:00"/>
    <x v="5"/>
    <x v="331"/>
    <x v="74"/>
    <x v="6"/>
    <x v="4"/>
    <x v="2"/>
    <x v="2"/>
    <x v="2"/>
    <s v="YES"/>
  </r>
  <r>
    <x v="436"/>
    <x v="0"/>
    <s v="Finima "/>
    <x v="1"/>
    <s v="Rivers state"/>
    <x v="374"/>
    <x v="2"/>
    <d v="2005-01-04T00:00:00"/>
    <x v="5"/>
    <x v="398"/>
    <x v="60"/>
    <x v="4"/>
    <x v="4"/>
    <x v="2"/>
    <x v="2"/>
    <x v="2"/>
    <s v="YES"/>
  </r>
  <r>
    <x v="437"/>
    <x v="0"/>
    <s v="Finima "/>
    <x v="1"/>
    <s v="Rivers state"/>
    <x v="375"/>
    <x v="1"/>
    <d v="2011-01-18T00:00:00"/>
    <x v="11"/>
    <x v="399"/>
    <x v="60"/>
    <x v="4"/>
    <x v="4"/>
    <x v="0"/>
    <x v="0"/>
    <x v="0"/>
    <s v="NO"/>
  </r>
  <r>
    <x v="438"/>
    <x v="0"/>
    <s v="Finima "/>
    <x v="1"/>
    <s v="Akwa-Ibom"/>
    <x v="376"/>
    <x v="2"/>
    <d v="2012-09-21T00:00:00"/>
    <x v="28"/>
    <x v="400"/>
    <x v="63"/>
    <x v="10"/>
    <x v="4"/>
    <x v="3"/>
    <x v="3"/>
    <x v="3"/>
    <s v="NO"/>
  </r>
  <r>
    <x v="439"/>
    <x v="13"/>
    <s v="G.R.A"/>
    <x v="0"/>
    <s v="Akwa-Ibom"/>
    <x v="377"/>
    <x v="2"/>
    <d v="2007-09-30T00:00:00"/>
    <x v="12"/>
    <x v="401"/>
    <x v="60"/>
    <x v="4"/>
    <x v="4"/>
    <x v="0"/>
    <x v="0"/>
    <x v="0"/>
    <s v="NO"/>
  </r>
  <r>
    <x v="440"/>
    <x v="0"/>
    <s v="Longhouse"/>
    <x v="1"/>
    <s v="Ebonyi "/>
    <x v="378"/>
    <x v="0"/>
    <d v="2007-08-18T00:00:00"/>
    <x v="12"/>
    <x v="366"/>
    <x v="82"/>
    <x v="2"/>
    <x v="4"/>
    <x v="2"/>
    <x v="2"/>
    <x v="2"/>
    <s v="YES"/>
  </r>
  <r>
    <x v="441"/>
    <x v="0"/>
    <s v="Finima "/>
    <x v="0"/>
    <s v="Rivers state"/>
    <x v="379"/>
    <x v="3"/>
    <d v="2005-12-25T00:00:00"/>
    <x v="7"/>
    <x v="402"/>
    <x v="91"/>
    <x v="0"/>
    <x v="4"/>
    <x v="1"/>
    <x v="1"/>
    <x v="1"/>
    <s v="NO"/>
  </r>
  <r>
    <x v="442"/>
    <x v="10"/>
    <s v="G.R.A"/>
    <x v="1"/>
    <s v="Rivers state"/>
    <x v="237"/>
    <x v="2"/>
    <d v="2006-04-27T00:00:00"/>
    <x v="2"/>
    <x v="247"/>
    <x v="67"/>
    <x v="7"/>
    <x v="4"/>
    <x v="0"/>
    <x v="0"/>
    <x v="0"/>
    <s v="NO"/>
  </r>
  <r>
    <x v="443"/>
    <x v="0"/>
    <s v="Zion City "/>
    <x v="1"/>
    <s v="Rivers state"/>
    <x v="306"/>
    <x v="1"/>
    <d v="2011-05-30T00:00:00"/>
    <x v="26"/>
    <x v="403"/>
    <x v="75"/>
    <x v="5"/>
    <x v="4"/>
    <x v="0"/>
    <x v="0"/>
    <x v="0"/>
    <s v="NO"/>
  </r>
  <r>
    <x v="444"/>
    <x v="0"/>
    <s v="Finima "/>
    <x v="1"/>
    <s v="Akwa-Ibom"/>
    <x v="380"/>
    <x v="0"/>
    <d v="2008-04-01T00:00:00"/>
    <x v="12"/>
    <x v="404"/>
    <x v="64"/>
    <x v="10"/>
    <x v="4"/>
    <x v="2"/>
    <x v="2"/>
    <x v="2"/>
    <s v="YES"/>
  </r>
  <r>
    <x v="445"/>
    <x v="0"/>
    <s v="Finima "/>
    <x v="0"/>
    <s v="Oyo"/>
    <x v="381"/>
    <x v="2"/>
    <d v="2011-09-01T00:00:00"/>
    <x v="26"/>
    <x v="405"/>
    <x v="63"/>
    <x v="10"/>
    <x v="4"/>
    <x v="1"/>
    <x v="1"/>
    <x v="1"/>
    <s v="NO"/>
  </r>
  <r>
    <x v="446"/>
    <x v="0"/>
    <s v="Finima "/>
    <x v="0"/>
    <s v="Rivers state"/>
    <x v="382"/>
    <x v="2"/>
    <d v="2005-03-10T00:00:00"/>
    <x v="5"/>
    <x v="406"/>
    <x v="92"/>
    <x v="0"/>
    <x v="5"/>
    <x v="1"/>
    <x v="1"/>
    <x v="1"/>
    <s v="NO"/>
  </r>
  <r>
    <x v="447"/>
    <x v="0"/>
    <s v="Finima "/>
    <x v="1"/>
    <s v="Abia State"/>
    <x v="383"/>
    <x v="2"/>
    <d v="2005-08-17T00:00:00"/>
    <x v="7"/>
    <x v="407"/>
    <x v="92"/>
    <x v="0"/>
    <x v="5"/>
    <x v="3"/>
    <x v="3"/>
    <x v="3"/>
    <s v="NO"/>
  </r>
  <r>
    <x v="448"/>
    <x v="0"/>
    <s v="Finima "/>
    <x v="0"/>
    <s v="Abia State"/>
    <x v="384"/>
    <x v="0"/>
    <d v="2001-12-01T00:00:00"/>
    <x v="3"/>
    <x v="408"/>
    <x v="92"/>
    <x v="0"/>
    <x v="5"/>
    <x v="2"/>
    <x v="2"/>
    <x v="2"/>
    <s v="YES"/>
  </r>
  <r>
    <x v="449"/>
    <x v="0"/>
    <s v="Finima "/>
    <x v="0"/>
    <s v="Rivers state"/>
    <x v="385"/>
    <x v="0"/>
    <d v="2000-07-31T00:00:00"/>
    <x v="0"/>
    <x v="409"/>
    <x v="92"/>
    <x v="0"/>
    <x v="5"/>
    <x v="1"/>
    <x v="1"/>
    <x v="1"/>
    <s v="NO"/>
  </r>
  <r>
    <x v="450"/>
    <x v="0"/>
    <s v="Finima "/>
    <x v="0"/>
    <s v="Rivers state"/>
    <x v="386"/>
    <x v="0"/>
    <d v="2003-11-16T00:00:00"/>
    <x v="4"/>
    <x v="410"/>
    <x v="92"/>
    <x v="0"/>
    <x v="5"/>
    <x v="2"/>
    <x v="2"/>
    <x v="2"/>
    <s v="YES"/>
  </r>
  <r>
    <x v="451"/>
    <x v="0"/>
    <s v="Finima "/>
    <x v="0"/>
    <s v="Edo State "/>
    <x v="387"/>
    <x v="2"/>
    <d v="2007-10-05T00:00:00"/>
    <x v="12"/>
    <x v="411"/>
    <x v="93"/>
    <x v="4"/>
    <x v="5"/>
    <x v="0"/>
    <x v="0"/>
    <x v="0"/>
    <s v="NO"/>
  </r>
  <r>
    <x v="452"/>
    <x v="7"/>
    <s v="Finima "/>
    <x v="1"/>
    <s v="Imo "/>
    <x v="388"/>
    <x v="0"/>
    <d v="1998-07-27T00:00:00"/>
    <x v="10"/>
    <x v="412"/>
    <x v="94"/>
    <x v="10"/>
    <x v="5"/>
    <x v="0"/>
    <x v="0"/>
    <x v="0"/>
    <s v="NO"/>
  </r>
  <r>
    <x v="453"/>
    <x v="0"/>
    <s v="Finima "/>
    <x v="0"/>
    <s v="Kaduna "/>
    <x v="389"/>
    <x v="3"/>
    <d v="1999-12-15T00:00:00"/>
    <x v="14"/>
    <x v="413"/>
    <x v="92"/>
    <x v="0"/>
    <x v="5"/>
    <x v="1"/>
    <x v="1"/>
    <x v="1"/>
    <s v="NO"/>
  </r>
  <r>
    <x v="454"/>
    <x v="0"/>
    <s v="Longhouse"/>
    <x v="1"/>
    <s v="Akwa-Ibom"/>
    <x v="129"/>
    <x v="0"/>
    <d v="1999-10-05T00:00:00"/>
    <x v="14"/>
    <x v="414"/>
    <x v="95"/>
    <x v="8"/>
    <x v="5"/>
    <x v="0"/>
    <x v="0"/>
    <x v="0"/>
    <s v="NO"/>
  </r>
  <r>
    <x v="455"/>
    <x v="0"/>
    <s v="Finima "/>
    <x v="0"/>
    <s v="Rivers state"/>
    <x v="390"/>
    <x v="3"/>
    <d v="2009-01-18T00:00:00"/>
    <x v="6"/>
    <x v="415"/>
    <x v="92"/>
    <x v="0"/>
    <x v="5"/>
    <x v="2"/>
    <x v="2"/>
    <x v="2"/>
    <s v="YES"/>
  </r>
  <r>
    <x v="456"/>
    <x v="3"/>
    <s v="RA NLNG"/>
    <x v="0"/>
    <s v="Abia State"/>
    <x v="391"/>
    <x v="3"/>
    <d v="1999-08-21T00:00:00"/>
    <x v="14"/>
    <x v="416"/>
    <x v="96"/>
    <x v="4"/>
    <x v="5"/>
    <x v="3"/>
    <x v="3"/>
    <x v="3"/>
    <s v="NO"/>
  </r>
  <r>
    <x v="457"/>
    <x v="0"/>
    <s v="G.R.A"/>
    <x v="1"/>
    <s v="Rivers state"/>
    <x v="280"/>
    <x v="2"/>
    <d v="2007-11-05T00:00:00"/>
    <x v="12"/>
    <x v="417"/>
    <x v="97"/>
    <x v="6"/>
    <x v="5"/>
    <x v="2"/>
    <x v="2"/>
    <x v="2"/>
    <s v="YES"/>
  </r>
  <r>
    <x v="458"/>
    <x v="0"/>
    <s v="Longhouse"/>
    <x v="1"/>
    <s v="Delta"/>
    <x v="29"/>
    <x v="0"/>
    <d v="2004-05-31T00:00:00"/>
    <x v="5"/>
    <x v="418"/>
    <x v="97"/>
    <x v="6"/>
    <x v="5"/>
    <x v="2"/>
    <x v="2"/>
    <x v="2"/>
    <s v="YES"/>
  </r>
  <r>
    <x v="459"/>
    <x v="0"/>
    <s v="Longhouse"/>
    <x v="1"/>
    <s v="Akwa-Ibom"/>
    <x v="392"/>
    <x v="2"/>
    <d v="2012-08-01T00:00:00"/>
    <x v="28"/>
    <x v="237"/>
    <x v="77"/>
    <x v="10"/>
    <x v="5"/>
    <x v="2"/>
    <x v="2"/>
    <x v="2"/>
    <s v="YES"/>
  </r>
  <r>
    <x v="460"/>
    <x v="0"/>
    <s v="Zion City "/>
    <x v="1"/>
    <s v="Cross River"/>
    <x v="129"/>
    <x v="4"/>
    <d v="1995-08-25T00:00:00"/>
    <x v="9"/>
    <x v="419"/>
    <x v="98"/>
    <x v="7"/>
    <x v="5"/>
    <x v="0"/>
    <x v="0"/>
    <x v="0"/>
    <s v="NO"/>
  </r>
  <r>
    <x v="461"/>
    <x v="10"/>
    <s v="Longhouse"/>
    <x v="0"/>
    <s v="Imo "/>
    <x v="94"/>
    <x v="8"/>
    <d v="2013-10-29T00:00:00"/>
    <x v="30"/>
    <x v="396"/>
    <x v="99"/>
    <x v="9"/>
    <x v="5"/>
    <x v="3"/>
    <x v="3"/>
    <x v="3"/>
    <s v="NO"/>
  </r>
  <r>
    <x v="462"/>
    <x v="0"/>
    <s v="Finima "/>
    <x v="1"/>
    <s v="Akwa-Ibom"/>
    <x v="393"/>
    <x v="8"/>
    <d v="2010-06-06T00:00:00"/>
    <x v="11"/>
    <x v="420"/>
    <x v="92"/>
    <x v="0"/>
    <x v="5"/>
    <x v="0"/>
    <x v="0"/>
    <x v="0"/>
    <s v="NO"/>
  </r>
  <r>
    <x v="463"/>
    <x v="0"/>
    <s v="Longhouse"/>
    <x v="0"/>
    <s v="Akwa-Ibom"/>
    <x v="394"/>
    <x v="3"/>
    <d v="2002-07-20T00:00:00"/>
    <x v="1"/>
    <x v="421"/>
    <x v="100"/>
    <x v="8"/>
    <x v="5"/>
    <x v="1"/>
    <x v="1"/>
    <x v="1"/>
    <s v="NO"/>
  </r>
  <r>
    <x v="464"/>
    <x v="0"/>
    <s v="Finima "/>
    <x v="0"/>
    <s v="Edo State "/>
    <x v="108"/>
    <x v="0"/>
    <d v="2010-09-19T00:00:00"/>
    <x v="11"/>
    <x v="235"/>
    <x v="101"/>
    <x v="11"/>
    <x v="5"/>
    <x v="3"/>
    <x v="3"/>
    <x v="3"/>
    <s v="NO"/>
  </r>
  <r>
    <x v="465"/>
    <x v="3"/>
    <s v="Finima "/>
    <x v="1"/>
    <s v="Bayelsa"/>
    <x v="395"/>
    <x v="2"/>
    <d v="2007-10-13T00:00:00"/>
    <x v="12"/>
    <x v="422"/>
    <x v="102"/>
    <x v="9"/>
    <x v="5"/>
    <x v="1"/>
    <x v="1"/>
    <x v="1"/>
    <s v="NO"/>
  </r>
  <r>
    <x v="466"/>
    <x v="0"/>
    <s v="Longhouse"/>
    <x v="1"/>
    <s v="Rivers state"/>
    <x v="396"/>
    <x v="0"/>
    <d v="2000-08-10T00:00:00"/>
    <x v="0"/>
    <x v="423"/>
    <x v="103"/>
    <x v="1"/>
    <x v="5"/>
    <x v="2"/>
    <x v="2"/>
    <x v="2"/>
    <s v="YES"/>
  </r>
  <r>
    <x v="466"/>
    <x v="7"/>
    <s v="Bonny"/>
    <x v="1"/>
    <s v="Rivers state"/>
    <x v="397"/>
    <x v="0"/>
    <d v="2000-08-10T00:00:00"/>
    <x v="0"/>
    <x v="424"/>
    <x v="92"/>
    <x v="0"/>
    <x v="5"/>
    <x v="0"/>
    <x v="0"/>
    <x v="0"/>
    <s v="NO"/>
  </r>
  <r>
    <x v="467"/>
    <x v="0"/>
    <s v="Finima "/>
    <x v="1"/>
    <s v="Edo State "/>
    <x v="398"/>
    <x v="0"/>
    <d v="2003-11-04T00:00:00"/>
    <x v="4"/>
    <x v="425"/>
    <x v="92"/>
    <x v="0"/>
    <x v="5"/>
    <x v="2"/>
    <x v="2"/>
    <x v="2"/>
    <s v="YES"/>
  </r>
  <r>
    <x v="468"/>
    <x v="8"/>
    <s v="G.R.A"/>
    <x v="1"/>
    <s v="Imo "/>
    <x v="399"/>
    <x v="2"/>
    <d v="2011-05-15T00:00:00"/>
    <x v="26"/>
    <x v="426"/>
    <x v="94"/>
    <x v="10"/>
    <x v="5"/>
    <x v="3"/>
    <x v="3"/>
    <x v="3"/>
    <s v="NO"/>
  </r>
  <r>
    <x v="469"/>
    <x v="0"/>
    <s v="Finima "/>
    <x v="0"/>
    <s v="Akwa-Ibom"/>
    <x v="400"/>
    <x v="2"/>
    <d v="2006-09-26T00:00:00"/>
    <x v="2"/>
    <x v="427"/>
    <x v="92"/>
    <x v="0"/>
    <x v="5"/>
    <x v="2"/>
    <x v="2"/>
    <x v="2"/>
    <s v="YES"/>
  </r>
  <r>
    <x v="470"/>
    <x v="6"/>
    <s v="Finima "/>
    <x v="0"/>
    <s v="Rivers state"/>
    <x v="401"/>
    <x v="3"/>
    <d v="2002-10-16T00:00:00"/>
    <x v="1"/>
    <x v="428"/>
    <x v="95"/>
    <x v="8"/>
    <x v="5"/>
    <x v="0"/>
    <x v="0"/>
    <x v="0"/>
    <s v="NO"/>
  </r>
  <r>
    <x v="471"/>
    <x v="10"/>
    <s v="Finima "/>
    <x v="1"/>
    <s v="Abia"/>
    <x v="402"/>
    <x v="2"/>
    <d v="2009-06-08T00:00:00"/>
    <x v="15"/>
    <x v="429"/>
    <x v="99"/>
    <x v="9"/>
    <x v="5"/>
    <x v="3"/>
    <x v="3"/>
    <x v="3"/>
    <s v="NO"/>
  </r>
  <r>
    <x v="472"/>
    <x v="0"/>
    <s v="Finima "/>
    <x v="1"/>
    <s v="Akwa-Ibom"/>
    <x v="403"/>
    <x v="0"/>
    <d v="1992-02-18T00:00:00"/>
    <x v="16"/>
    <x v="430"/>
    <x v="104"/>
    <x v="1"/>
    <x v="5"/>
    <x v="1"/>
    <x v="1"/>
    <x v="1"/>
    <s v="NO"/>
  </r>
  <r>
    <x v="473"/>
    <x v="0"/>
    <s v="Finima "/>
    <x v="1"/>
    <s v="Rivers state"/>
    <x v="404"/>
    <x v="2"/>
    <d v="2003-12-17T00:00:00"/>
    <x v="4"/>
    <x v="431"/>
    <x v="92"/>
    <x v="0"/>
    <x v="5"/>
    <x v="3"/>
    <x v="3"/>
    <x v="3"/>
    <s v="NO"/>
  </r>
  <r>
    <x v="474"/>
    <x v="3"/>
    <s v="Finima "/>
    <x v="1"/>
    <s v="Imo "/>
    <x v="405"/>
    <x v="3"/>
    <d v="1990-05-05T00:00:00"/>
    <x v="31"/>
    <x v="392"/>
    <x v="99"/>
    <x v="9"/>
    <x v="5"/>
    <x v="3"/>
    <x v="3"/>
    <x v="3"/>
    <s v="NO"/>
  </r>
  <r>
    <x v="475"/>
    <x v="0"/>
    <s v="Finima "/>
    <x v="0"/>
    <s v="Edo State "/>
    <x v="49"/>
    <x v="2"/>
    <d v="2005-02-24T00:00:00"/>
    <x v="5"/>
    <x v="432"/>
    <x v="92"/>
    <x v="0"/>
    <x v="5"/>
    <x v="1"/>
    <x v="1"/>
    <x v="1"/>
    <s v="NO"/>
  </r>
  <r>
    <x v="476"/>
    <x v="2"/>
    <s v="Longhouse"/>
    <x v="1"/>
    <s v="Cross River"/>
    <x v="406"/>
    <x v="3"/>
    <d v="1970-09-09T00:00:00"/>
    <x v="34"/>
    <x v="433"/>
    <x v="100"/>
    <x v="8"/>
    <x v="5"/>
    <x v="3"/>
    <x v="3"/>
    <x v="3"/>
    <s v="NO"/>
  </r>
  <r>
    <x v="52"/>
    <x v="0"/>
    <s v="Finima "/>
    <x v="1"/>
    <s v="Rivers state"/>
    <x v="407"/>
    <x v="0"/>
    <d v="2002-01-04T00:00:00"/>
    <x v="3"/>
    <x v="434"/>
    <x v="92"/>
    <x v="0"/>
    <x v="5"/>
    <x v="2"/>
    <x v="2"/>
    <x v="2"/>
    <s v="YES"/>
  </r>
  <r>
    <x v="477"/>
    <x v="0"/>
    <s v="Finima "/>
    <x v="0"/>
    <s v="Akwa-Ibom"/>
    <x v="408"/>
    <x v="0"/>
    <d v="2002-08-27T00:00:00"/>
    <x v="1"/>
    <x v="435"/>
    <x v="92"/>
    <x v="0"/>
    <x v="5"/>
    <x v="0"/>
    <x v="0"/>
    <x v="0"/>
    <s v="NO"/>
  </r>
  <r>
    <x v="478"/>
    <x v="0"/>
    <s v="Longhouse"/>
    <x v="1"/>
    <s v="Akwa-Ibom"/>
    <x v="129"/>
    <x v="0"/>
    <d v="2005-01-11T00:00:00"/>
    <x v="5"/>
    <x v="309"/>
    <x v="105"/>
    <x v="6"/>
    <x v="5"/>
    <x v="2"/>
    <x v="2"/>
    <x v="2"/>
    <s v="YES"/>
  </r>
  <r>
    <x v="479"/>
    <x v="0"/>
    <s v="Finima "/>
    <x v="0"/>
    <s v="Akwa-Ibom"/>
    <x v="409"/>
    <x v="0"/>
    <d v="2005-09-07T00:00:00"/>
    <x v="7"/>
    <x v="436"/>
    <x v="105"/>
    <x v="6"/>
    <x v="5"/>
    <x v="2"/>
    <x v="2"/>
    <x v="2"/>
    <s v="YES"/>
  </r>
  <r>
    <x v="480"/>
    <x v="13"/>
    <s v="Finima "/>
    <x v="0"/>
    <s v="Rivers state"/>
    <x v="410"/>
    <x v="3"/>
    <d v="2000-08-08T00:00:00"/>
    <x v="0"/>
    <x v="437"/>
    <x v="106"/>
    <x v="2"/>
    <x v="5"/>
    <x v="2"/>
    <x v="2"/>
    <x v="2"/>
    <s v="YES"/>
  </r>
  <r>
    <x v="481"/>
    <x v="0"/>
    <s v="Finima "/>
    <x v="1"/>
    <s v="Delta"/>
    <x v="411"/>
    <x v="2"/>
    <d v="2008-05-23T00:00:00"/>
    <x v="6"/>
    <x v="252"/>
    <x v="93"/>
    <x v="4"/>
    <x v="5"/>
    <x v="2"/>
    <x v="2"/>
    <x v="2"/>
    <s v="YES"/>
  </r>
  <r>
    <x v="482"/>
    <x v="6"/>
    <s v="Finima "/>
    <x v="0"/>
    <s v="Akwa-Ibom"/>
    <x v="412"/>
    <x v="3"/>
    <d v="2002-02-16T00:00:00"/>
    <x v="3"/>
    <x v="438"/>
    <x v="107"/>
    <x v="3"/>
    <x v="5"/>
    <x v="1"/>
    <x v="1"/>
    <x v="1"/>
    <s v="NO"/>
  </r>
  <r>
    <x v="483"/>
    <x v="0"/>
    <s v="Finima "/>
    <x v="0"/>
    <s v="Delta"/>
    <x v="411"/>
    <x v="2"/>
    <d v="2005-12-02T00:00:00"/>
    <x v="7"/>
    <x v="252"/>
    <x v="108"/>
    <x v="6"/>
    <x v="5"/>
    <x v="2"/>
    <x v="2"/>
    <x v="2"/>
    <s v="YES"/>
  </r>
  <r>
    <x v="484"/>
    <x v="0"/>
    <s v="Longhouse"/>
    <x v="1"/>
    <s v="Rivers state"/>
    <x v="413"/>
    <x v="2"/>
    <d v="2005-01-20T00:00:00"/>
    <x v="5"/>
    <x v="439"/>
    <x v="92"/>
    <x v="0"/>
    <x v="5"/>
    <x v="0"/>
    <x v="0"/>
    <x v="0"/>
    <s v="NO"/>
  </r>
  <r>
    <x v="485"/>
    <x v="0"/>
    <s v="Finima "/>
    <x v="1"/>
    <s v="Rivers state"/>
    <x v="414"/>
    <x v="0"/>
    <d v="1999-11-01T00:00:00"/>
    <x v="14"/>
    <x v="440"/>
    <x v="92"/>
    <x v="0"/>
    <x v="5"/>
    <x v="2"/>
    <x v="2"/>
    <x v="2"/>
    <s v="YES"/>
  </r>
  <r>
    <x v="486"/>
    <x v="14"/>
    <s v="Finima "/>
    <x v="0"/>
    <s v="Rivers state"/>
    <x v="415"/>
    <x v="0"/>
    <d v="2002-04-29T00:00:00"/>
    <x v="1"/>
    <x v="441"/>
    <x v="92"/>
    <x v="0"/>
    <x v="5"/>
    <x v="0"/>
    <x v="0"/>
    <x v="0"/>
    <s v="NO"/>
  </r>
  <r>
    <x v="487"/>
    <x v="6"/>
    <s v="Longhouse"/>
    <x v="0"/>
    <s v="Imo "/>
    <x v="94"/>
    <x v="2"/>
    <d v="2009-04-01T00:00:00"/>
    <x v="6"/>
    <x v="396"/>
    <x v="109"/>
    <x v="10"/>
    <x v="5"/>
    <x v="3"/>
    <x v="3"/>
    <x v="3"/>
    <s v="NO"/>
  </r>
  <r>
    <x v="488"/>
    <x v="0"/>
    <s v="G.R.A"/>
    <x v="1"/>
    <s v="Bayelsa"/>
    <x v="395"/>
    <x v="6"/>
    <d v="2007-10-13T00:00:00"/>
    <x v="12"/>
    <x v="442"/>
    <x v="98"/>
    <x v="7"/>
    <x v="5"/>
    <x v="3"/>
    <x v="3"/>
    <x v="3"/>
    <s v="NO"/>
  </r>
  <r>
    <x v="489"/>
    <x v="0"/>
    <s v="G.R.A"/>
    <x v="0"/>
    <s v="Bayelsa"/>
    <x v="395"/>
    <x v="2"/>
    <d v="2011-08-07T00:00:00"/>
    <x v="26"/>
    <x v="442"/>
    <x v="98"/>
    <x v="7"/>
    <x v="5"/>
    <x v="3"/>
    <x v="3"/>
    <x v="3"/>
    <s v="NO"/>
  </r>
  <r>
    <x v="490"/>
    <x v="0"/>
    <s v="G.R.A"/>
    <x v="1"/>
    <s v="Abia"/>
    <x v="205"/>
    <x v="2"/>
    <d v="2012-12-10T00:00:00"/>
    <x v="28"/>
    <x v="443"/>
    <x v="105"/>
    <x v="6"/>
    <x v="5"/>
    <x v="3"/>
    <x v="3"/>
    <x v="3"/>
    <s v="NO"/>
  </r>
  <r>
    <x v="491"/>
    <x v="0"/>
    <s v="Finima "/>
    <x v="0"/>
    <s v="Abia"/>
    <x v="416"/>
    <x v="6"/>
    <d v="2009-04-30T00:00:00"/>
    <x v="15"/>
    <x v="444"/>
    <x v="105"/>
    <x v="6"/>
    <x v="5"/>
    <x v="3"/>
    <x v="3"/>
    <x v="3"/>
    <s v="NO"/>
  </r>
  <r>
    <x v="492"/>
    <x v="0"/>
    <s v="Finima "/>
    <x v="0"/>
    <s v="Osun "/>
    <x v="417"/>
    <x v="3"/>
    <d v="2003-03-15T00:00:00"/>
    <x v="1"/>
    <x v="445"/>
    <x v="110"/>
    <x v="3"/>
    <x v="6"/>
    <x v="3"/>
    <x v="3"/>
    <x v="3"/>
    <s v="NO"/>
  </r>
  <r>
    <x v="493"/>
    <x v="0"/>
    <s v="Finima "/>
    <x v="0"/>
    <s v="Rivers state"/>
    <x v="418"/>
    <x v="0"/>
    <d v="2006-06-28T00:00:00"/>
    <x v="2"/>
    <x v="446"/>
    <x v="111"/>
    <x v="3"/>
    <x v="6"/>
    <x v="3"/>
    <x v="3"/>
    <x v="3"/>
    <s v="NO"/>
  </r>
  <r>
    <x v="494"/>
    <x v="0"/>
    <s v="Zion City "/>
    <x v="0"/>
    <s v="Rivers state"/>
    <x v="419"/>
    <x v="2"/>
    <d v="2009-04-12T00:00:00"/>
    <x v="15"/>
    <x v="447"/>
    <x v="112"/>
    <x v="9"/>
    <x v="6"/>
    <x v="3"/>
    <x v="3"/>
    <x v="3"/>
    <s v="NO"/>
  </r>
  <r>
    <x v="495"/>
    <x v="19"/>
    <s v="Finima "/>
    <x v="1"/>
    <s v="Ogun "/>
    <x v="420"/>
    <x v="4"/>
    <d v="1984-03-22T00:00:00"/>
    <x v="35"/>
    <x v="235"/>
    <x v="113"/>
    <x v="1"/>
    <x v="6"/>
    <x v="3"/>
    <x v="3"/>
    <x v="3"/>
    <s v="NO"/>
  </r>
  <r>
    <x v="496"/>
    <x v="0"/>
    <s v="Agalaga "/>
    <x v="1"/>
    <s v="Rivers state"/>
    <x v="421"/>
    <x v="4"/>
    <d v="1991-02-14T00:00:00"/>
    <x v="31"/>
    <x v="176"/>
    <x v="114"/>
    <x v="9"/>
    <x v="6"/>
    <x v="3"/>
    <x v="3"/>
    <x v="3"/>
    <s v="NO"/>
  </r>
  <r>
    <x v="210"/>
    <x v="0"/>
    <s v="Finima "/>
    <x v="1"/>
    <s v="Rivers state"/>
    <x v="192"/>
    <x v="2"/>
    <d v="2006-04-02T00:00:00"/>
    <x v="7"/>
    <x v="200"/>
    <x v="115"/>
    <x v="8"/>
    <x v="6"/>
    <x v="3"/>
    <x v="3"/>
    <x v="3"/>
    <s v="NO"/>
  </r>
  <r>
    <x v="497"/>
    <x v="20"/>
    <s v="G.R.A"/>
    <x v="0"/>
    <s v="Rivers"/>
    <x v="422"/>
    <x v="10"/>
    <d v="2000-12-26T00:00:00"/>
    <x v="0"/>
    <x v="448"/>
    <x v="96"/>
    <x v="4"/>
    <x v="5"/>
    <x v="3"/>
    <x v="3"/>
    <x v="3"/>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96E4C-A720-4D36-8EC2-EE7D05A4C931}"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Students by Church">
  <location ref="A3:B25" firstHeaderRow="1" firstDataRow="1" firstDataCol="1"/>
  <pivotFields count="19">
    <pivotField dataField="1" showAll="0"/>
    <pivotField axis="axisRow" showAll="0" sortType="ascending">
      <items count="22">
        <item sd="0" x="10"/>
        <item sd="0" x="2"/>
        <item sd="0" x="11"/>
        <item sd="0" x="19"/>
        <item sd="0" x="5"/>
        <item sd="0" x="12"/>
        <item sd="0" x="15"/>
        <item sd="0" x="6"/>
        <item sd="0" x="17"/>
        <item sd="0" x="3"/>
        <item sd="0" x="9"/>
        <item sd="0" x="7"/>
        <item sd="0" x="13"/>
        <item x="18"/>
        <item sd="0" x="0"/>
        <item sd="0" x="4"/>
        <item sd="0" x="16"/>
        <item sd="0" x="1"/>
        <item x="20"/>
        <item sd="0" x="14"/>
        <item sd="0" x="8"/>
        <item t="default" sd="0"/>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NAME" fld="0" subtotal="count" baseField="0" baseItem="0"/>
  </dataFields>
  <formats count="6">
    <format dxfId="136">
      <pivotArea type="all" dataOnly="0" outline="0" fieldPosition="0"/>
    </format>
    <format dxfId="135">
      <pivotArea outline="0" collapsedLevelsAreSubtotals="1" fieldPosition="0"/>
    </format>
    <format dxfId="134">
      <pivotArea field="1" type="button" dataOnly="0" labelOnly="1" outline="0" axis="axisRow" fieldPosition="0"/>
    </format>
    <format dxfId="133">
      <pivotArea dataOnly="0" labelOnly="1" fieldPosition="0">
        <references count="1">
          <reference field="1" count="0"/>
        </references>
      </pivotArea>
    </format>
    <format dxfId="132">
      <pivotArea dataOnly="0" labelOnly="1" grandRow="1" outline="0" fieldPosition="0"/>
    </format>
    <format dxfId="1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749775-B32B-44A8-8205-044853CC5B5D}" name="phone "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Phone Number">
  <location ref="L3:L427" firstHeaderRow="1" firstDataRow="1" firstDataCol="1"/>
  <pivotFields count="19">
    <pivotField showAll="0">
      <items count="499">
        <item x="0"/>
        <item x="276"/>
        <item x="277"/>
        <item x="492"/>
        <item x="278"/>
        <item x="1"/>
        <item x="279"/>
        <item x="280"/>
        <item x="281"/>
        <item x="85"/>
        <item x="282"/>
        <item x="283"/>
        <item x="2"/>
        <item x="86"/>
        <item x="218"/>
        <item x="284"/>
        <item x="3"/>
        <item x="4"/>
        <item x="285"/>
        <item x="286"/>
        <item x="174"/>
        <item x="87"/>
        <item x="287"/>
        <item x="446"/>
        <item x="447"/>
        <item x="448"/>
        <item x="219"/>
        <item x="175"/>
        <item x="88"/>
        <item x="220"/>
        <item x="89"/>
        <item x="176"/>
        <item x="177"/>
        <item x="5"/>
        <item x="90"/>
        <item x="449"/>
        <item x="6"/>
        <item x="221"/>
        <item x="450"/>
        <item x="178"/>
        <item x="451"/>
        <item x="7"/>
        <item x="179"/>
        <item x="288"/>
        <item x="452"/>
        <item x="91"/>
        <item x="289"/>
        <item x="8"/>
        <item x="180"/>
        <item x="453"/>
        <item x="9"/>
        <item x="10"/>
        <item x="454"/>
        <item x="92"/>
        <item x="11"/>
        <item x="290"/>
        <item x="181"/>
        <item x="291"/>
        <item x="292"/>
        <item x="12"/>
        <item x="13"/>
        <item x="497"/>
        <item x="293"/>
        <item x="222"/>
        <item x="14"/>
        <item x="294"/>
        <item x="15"/>
        <item x="295"/>
        <item x="223"/>
        <item x="224"/>
        <item x="455"/>
        <item x="182"/>
        <item x="296"/>
        <item x="16"/>
        <item x="297"/>
        <item x="298"/>
        <item x="93"/>
        <item x="299"/>
        <item x="300"/>
        <item x="94"/>
        <item x="301"/>
        <item x="95"/>
        <item x="225"/>
        <item x="96"/>
        <item x="302"/>
        <item x="226"/>
        <item x="227"/>
        <item x="303"/>
        <item x="17"/>
        <item x="304"/>
        <item x="18"/>
        <item x="305"/>
        <item x="97"/>
        <item x="98"/>
        <item x="99"/>
        <item x="19"/>
        <item x="456"/>
        <item x="306"/>
        <item x="100"/>
        <item x="183"/>
        <item x="20"/>
        <item x="21"/>
        <item x="101"/>
        <item x="102"/>
        <item x="22"/>
        <item x="23"/>
        <item x="24"/>
        <item x="307"/>
        <item x="103"/>
        <item x="308"/>
        <item x="457"/>
        <item x="309"/>
        <item x="25"/>
        <item x="26"/>
        <item x="310"/>
        <item x="311"/>
        <item x="184"/>
        <item x="312"/>
        <item x="104"/>
        <item x="314"/>
        <item x="105"/>
        <item x="185"/>
        <item x="27"/>
        <item x="186"/>
        <item x="315"/>
        <item x="106"/>
        <item x="187"/>
        <item x="228"/>
        <item x="229"/>
        <item x="316"/>
        <item x="230"/>
        <item x="107"/>
        <item x="458"/>
        <item x="108"/>
        <item x="28"/>
        <item x="231"/>
        <item x="317"/>
        <item x="29"/>
        <item x="30"/>
        <item x="31"/>
        <item x="32"/>
        <item x="232"/>
        <item x="33"/>
        <item x="459"/>
        <item x="318"/>
        <item x="319"/>
        <item x="233"/>
        <item x="320"/>
        <item x="34"/>
        <item x="321"/>
        <item x="35"/>
        <item x="109"/>
        <item x="188"/>
        <item x="189"/>
        <item x="493"/>
        <item x="110"/>
        <item x="322"/>
        <item x="323"/>
        <item x="460"/>
        <item x="234"/>
        <item x="324"/>
        <item x="111"/>
        <item x="494"/>
        <item x="325"/>
        <item x="112"/>
        <item x="461"/>
        <item x="326"/>
        <item x="113"/>
        <item x="114"/>
        <item x="115"/>
        <item x="327"/>
        <item x="328"/>
        <item x="329"/>
        <item x="116"/>
        <item x="117"/>
        <item x="330"/>
        <item x="331"/>
        <item x="332"/>
        <item x="235"/>
        <item x="236"/>
        <item x="237"/>
        <item x="238"/>
        <item x="118"/>
        <item x="333"/>
        <item x="334"/>
        <item x="335"/>
        <item x="336"/>
        <item x="239"/>
        <item x="313"/>
        <item x="337"/>
        <item x="489"/>
        <item x="462"/>
        <item x="36"/>
        <item x="119"/>
        <item x="190"/>
        <item x="338"/>
        <item x="339"/>
        <item x="340"/>
        <item x="240"/>
        <item x="241"/>
        <item x="341"/>
        <item x="342"/>
        <item x="120"/>
        <item x="343"/>
        <item x="191"/>
        <item x="344"/>
        <item x="121"/>
        <item x="37"/>
        <item x="122"/>
        <item x="463"/>
        <item x="242"/>
        <item x="345"/>
        <item x="346"/>
        <item x="123"/>
        <item x="464"/>
        <item x="124"/>
        <item x="125"/>
        <item x="192"/>
        <item x="38"/>
        <item x="347"/>
        <item x="243"/>
        <item x="348"/>
        <item x="126"/>
        <item x="349"/>
        <item x="350"/>
        <item x="465"/>
        <item x="351"/>
        <item x="352"/>
        <item x="488"/>
        <item x="127"/>
        <item x="128"/>
        <item x="129"/>
        <item x="130"/>
        <item x="131"/>
        <item x="244"/>
        <item x="353"/>
        <item x="132"/>
        <item x="466"/>
        <item x="245"/>
        <item x="193"/>
        <item x="39"/>
        <item x="354"/>
        <item x="355"/>
        <item x="246"/>
        <item x="356"/>
        <item x="133"/>
        <item x="134"/>
        <item x="194"/>
        <item x="40"/>
        <item x="357"/>
        <item x="135"/>
        <item x="136"/>
        <item x="137"/>
        <item x="41"/>
        <item x="358"/>
        <item x="359"/>
        <item x="247"/>
        <item x="467"/>
        <item x="468"/>
        <item x="360"/>
        <item x="361"/>
        <item x="138"/>
        <item x="362"/>
        <item x="42"/>
        <item x="43"/>
        <item x="363"/>
        <item x="44"/>
        <item x="45"/>
        <item x="195"/>
        <item x="364"/>
        <item x="365"/>
        <item x="366"/>
        <item x="248"/>
        <item x="46"/>
        <item x="249"/>
        <item x="139"/>
        <item x="250"/>
        <item x="251"/>
        <item x="469"/>
        <item x="47"/>
        <item x="252"/>
        <item x="470"/>
        <item x="196"/>
        <item x="253"/>
        <item x="254"/>
        <item x="48"/>
        <item x="140"/>
        <item x="490"/>
        <item x="471"/>
        <item x="49"/>
        <item x="141"/>
        <item x="197"/>
        <item x="472"/>
        <item x="367"/>
        <item x="473"/>
        <item x="368"/>
        <item x="369"/>
        <item x="370"/>
        <item x="491"/>
        <item x="255"/>
        <item x="371"/>
        <item x="256"/>
        <item x="474"/>
        <item x="372"/>
        <item x="142"/>
        <item x="257"/>
        <item x="373"/>
        <item x="374"/>
        <item x="375"/>
        <item x="376"/>
        <item x="143"/>
        <item x="495"/>
        <item x="377"/>
        <item x="50"/>
        <item x="475"/>
        <item x="51"/>
        <item x="378"/>
        <item x="379"/>
        <item x="476"/>
        <item x="52"/>
        <item x="380"/>
        <item x="144"/>
        <item x="258"/>
        <item x="53"/>
        <item x="381"/>
        <item x="382"/>
        <item x="54"/>
        <item x="383"/>
        <item x="384"/>
        <item x="259"/>
        <item x="385"/>
        <item x="260"/>
        <item x="386"/>
        <item x="387"/>
        <item x="145"/>
        <item x="198"/>
        <item x="388"/>
        <item x="389"/>
        <item x="390"/>
        <item x="55"/>
        <item x="391"/>
        <item x="199"/>
        <item x="392"/>
        <item x="393"/>
        <item x="200"/>
        <item x="496"/>
        <item x="201"/>
        <item x="146"/>
        <item x="394"/>
        <item x="56"/>
        <item x="395"/>
        <item x="202"/>
        <item x="147"/>
        <item x="396"/>
        <item x="397"/>
        <item x="148"/>
        <item x="57"/>
        <item x="149"/>
        <item x="58"/>
        <item x="261"/>
        <item x="398"/>
        <item x="399"/>
        <item x="477"/>
        <item x="400"/>
        <item x="150"/>
        <item x="203"/>
        <item x="151"/>
        <item x="59"/>
        <item x="401"/>
        <item x="402"/>
        <item x="152"/>
        <item x="403"/>
        <item x="404"/>
        <item x="60"/>
        <item x="61"/>
        <item x="405"/>
        <item x="153"/>
        <item x="204"/>
        <item x="62"/>
        <item x="63"/>
        <item x="406"/>
        <item x="407"/>
        <item x="408"/>
        <item x="64"/>
        <item x="409"/>
        <item x="410"/>
        <item x="411"/>
        <item x="205"/>
        <item x="154"/>
        <item x="206"/>
        <item x="262"/>
        <item x="155"/>
        <item x="207"/>
        <item x="263"/>
        <item x="412"/>
        <item x="156"/>
        <item x="413"/>
        <item x="157"/>
        <item x="158"/>
        <item x="478"/>
        <item x="414"/>
        <item x="415"/>
        <item x="416"/>
        <item x="417"/>
        <item x="65"/>
        <item x="208"/>
        <item x="159"/>
        <item x="66"/>
        <item x="418"/>
        <item x="160"/>
        <item x="161"/>
        <item x="479"/>
        <item x="419"/>
        <item x="67"/>
        <item x="209"/>
        <item x="210"/>
        <item x="420"/>
        <item x="264"/>
        <item x="68"/>
        <item x="211"/>
        <item x="421"/>
        <item x="265"/>
        <item x="266"/>
        <item x="212"/>
        <item x="422"/>
        <item x="423"/>
        <item x="424"/>
        <item x="162"/>
        <item x="480"/>
        <item x="425"/>
        <item x="267"/>
        <item x="268"/>
        <item x="426"/>
        <item x="163"/>
        <item x="69"/>
        <item x="213"/>
        <item x="427"/>
        <item x="428"/>
        <item x="164"/>
        <item x="70"/>
        <item x="71"/>
        <item x="165"/>
        <item x="72"/>
        <item x="166"/>
        <item x="481"/>
        <item x="482"/>
        <item x="483"/>
        <item x="73"/>
        <item x="74"/>
        <item x="75"/>
        <item x="484"/>
        <item x="429"/>
        <item x="76"/>
        <item x="77"/>
        <item x="485"/>
        <item x="167"/>
        <item x="269"/>
        <item x="78"/>
        <item x="270"/>
        <item x="430"/>
        <item x="168"/>
        <item x="486"/>
        <item x="431"/>
        <item x="432"/>
        <item x="169"/>
        <item x="433"/>
        <item x="487"/>
        <item x="434"/>
        <item x="435"/>
        <item x="79"/>
        <item x="214"/>
        <item x="271"/>
        <item x="436"/>
        <item x="437"/>
        <item x="438"/>
        <item x="80"/>
        <item x="439"/>
        <item x="170"/>
        <item x="215"/>
        <item x="440"/>
        <item x="441"/>
        <item x="171"/>
        <item x="272"/>
        <item x="81"/>
        <item x="216"/>
        <item x="82"/>
        <item x="273"/>
        <item x="83"/>
        <item x="84"/>
        <item x="172"/>
        <item x="442"/>
        <item x="443"/>
        <item x="444"/>
        <item x="217"/>
        <item x="445"/>
        <item x="173"/>
        <item x="274"/>
        <item x="275"/>
        <item t="default"/>
      </items>
    </pivotField>
    <pivotField showAll="0"/>
    <pivotField showAll="0"/>
    <pivotField showAll="0"/>
    <pivotField showAll="0"/>
    <pivotField axis="axisRow" showAll="0" sortType="descending">
      <items count="424">
        <item x="340"/>
        <item x="367"/>
        <item x="358"/>
        <item x="309"/>
        <item x="383"/>
        <item x="379"/>
        <item x="213"/>
        <item x="136"/>
        <item x="235"/>
        <item x="85"/>
        <item x="380"/>
        <item x="222"/>
        <item x="78"/>
        <item x="345"/>
        <item x="15"/>
        <item x="39"/>
        <item x="357"/>
        <item x="0"/>
        <item x="415"/>
        <item x="47"/>
        <item x="327"/>
        <item x="123"/>
        <item x="79"/>
        <item x="23"/>
        <item x="289"/>
        <item x="417"/>
        <item x="202"/>
        <item x="69"/>
        <item x="299"/>
        <item x="144"/>
        <item x="381"/>
        <item x="363"/>
        <item x="70"/>
        <item x="162"/>
        <item x="413"/>
        <item x="191"/>
        <item x="328"/>
        <item x="167"/>
        <item x="182"/>
        <item x="279"/>
        <item x="5"/>
        <item x="211"/>
        <item x="240"/>
        <item x="76"/>
        <item x="125"/>
        <item x="154"/>
        <item x="243"/>
        <item x="334"/>
        <item x="201"/>
        <item x="114"/>
        <item x="140"/>
        <item x="215"/>
        <item x="384"/>
        <item x="382"/>
        <item x="157"/>
        <item x="330"/>
        <item x="236"/>
        <item x="247"/>
        <item x="104"/>
        <item x="269"/>
        <item x="175"/>
        <item x="297"/>
        <item x="248"/>
        <item x="57"/>
        <item x="45"/>
        <item x="318"/>
        <item x="390"/>
        <item x="386"/>
        <item x="422"/>
        <item x="335"/>
        <item x="98"/>
        <item x="239"/>
        <item x="105"/>
        <item x="208"/>
        <item x="219"/>
        <item x="333"/>
        <item x="250"/>
        <item x="271"/>
        <item x="230"/>
        <item x="272"/>
        <item x="414"/>
        <item x="41"/>
        <item x="179"/>
        <item x="263"/>
        <item x="48"/>
        <item x="256"/>
        <item x="1"/>
        <item x="181"/>
        <item x="26"/>
        <item x="63"/>
        <item x="304"/>
        <item x="249"/>
        <item x="320"/>
        <item x="135"/>
        <item x="296"/>
        <item x="43"/>
        <item x="366"/>
        <item x="295"/>
        <item x="155"/>
        <item x="86"/>
        <item x="205"/>
        <item x="4"/>
        <item x="56"/>
        <item x="134"/>
        <item x="303"/>
        <item x="73"/>
        <item x="161"/>
        <item x="152"/>
        <item x="353"/>
        <item x="400"/>
        <item x="37"/>
        <item x="292"/>
        <item x="348"/>
        <item x="329"/>
        <item x="169"/>
        <item x="103"/>
        <item x="221"/>
        <item x="403"/>
        <item x="341"/>
        <item x="360"/>
        <item x="124"/>
        <item x="268"/>
        <item x="421"/>
        <item x="420"/>
        <item x="308"/>
        <item x="35"/>
        <item x="18"/>
        <item x="280"/>
        <item x="369"/>
        <item x="147"/>
        <item x="116"/>
        <item x="189"/>
        <item x="52"/>
        <item x="284"/>
        <item x="321"/>
        <item x="64"/>
        <item x="109"/>
        <item x="212"/>
        <item x="102"/>
        <item x="252"/>
        <item x="203"/>
        <item x="67"/>
        <item x="298"/>
        <item x="91"/>
        <item x="406"/>
        <item x="226"/>
        <item x="276"/>
        <item x="71"/>
        <item x="130"/>
        <item x="232"/>
        <item x="347"/>
        <item x="343"/>
        <item x="168"/>
        <item x="149"/>
        <item x="156"/>
        <item x="216"/>
        <item x="183"/>
        <item x="16"/>
        <item x="72"/>
        <item x="372"/>
        <item x="65"/>
        <item x="218"/>
        <item x="204"/>
        <item x="150"/>
        <item x="229"/>
        <item x="396"/>
        <item x="111"/>
        <item x="139"/>
        <item x="217"/>
        <item x="100"/>
        <item x="118"/>
        <item x="389"/>
        <item x="394"/>
        <item x="373"/>
        <item x="173"/>
        <item x="264"/>
        <item x="312"/>
        <item x="234"/>
        <item x="77"/>
        <item x="13"/>
        <item x="6"/>
        <item x="138"/>
        <item x="293"/>
        <item x="265"/>
        <item x="251"/>
        <item x="96"/>
        <item x="38"/>
        <item x="81"/>
        <item x="228"/>
        <item x="418"/>
        <item x="143"/>
        <item x="120"/>
        <item x="257"/>
        <item x="233"/>
        <item x="33"/>
        <item x="370"/>
        <item x="75"/>
        <item x="316"/>
        <item x="194"/>
        <item x="407"/>
        <item x="62"/>
        <item x="122"/>
        <item x="408"/>
        <item x="270"/>
        <item x="419"/>
        <item x="40"/>
        <item x="165"/>
        <item x="87"/>
        <item x="362"/>
        <item x="58"/>
        <item x="14"/>
        <item x="66"/>
        <item x="302"/>
        <item x="34"/>
        <item x="336"/>
        <item x="244"/>
        <item x="409"/>
        <item x="110"/>
        <item x="50"/>
        <item x="158"/>
        <item x="223"/>
        <item x="151"/>
        <item x="411"/>
        <item x="324"/>
        <item x="399"/>
        <item x="374"/>
        <item x="209"/>
        <item x="193"/>
        <item x="184"/>
        <item x="54"/>
        <item x="277"/>
        <item x="275"/>
        <item x="159"/>
        <item x="412"/>
        <item x="231"/>
        <item x="20"/>
        <item x="224"/>
        <item x="391"/>
        <item x="311"/>
        <item x="365"/>
        <item x="378"/>
        <item x="84"/>
        <item x="186"/>
        <item x="55"/>
        <item x="237"/>
        <item x="326"/>
        <item x="242"/>
        <item x="59"/>
        <item x="307"/>
        <item x="416"/>
        <item x="22"/>
        <item x="238"/>
        <item x="285"/>
        <item x="68"/>
        <item x="106"/>
        <item x="185"/>
        <item x="354"/>
        <item x="385"/>
        <item x="83"/>
        <item x="266"/>
        <item x="192"/>
        <item x="25"/>
        <item x="89"/>
        <item x="313"/>
        <item x="36"/>
        <item x="28"/>
        <item x="170"/>
        <item x="220"/>
        <item x="141"/>
        <item x="121"/>
        <item x="397"/>
        <item x="53"/>
        <item x="164"/>
        <item x="29"/>
        <item x="113"/>
        <item x="241"/>
        <item x="195"/>
        <item x="27"/>
        <item x="207"/>
        <item x="12"/>
        <item x="286"/>
        <item x="171"/>
        <item x="337"/>
        <item x="117"/>
        <item x="107"/>
        <item x="145"/>
        <item x="395"/>
        <item x="300"/>
        <item x="196"/>
        <item x="245"/>
        <item x="259"/>
        <item x="177"/>
        <item x="350"/>
        <item x="88"/>
        <item x="187"/>
        <item x="214"/>
        <item x="361"/>
        <item x="253"/>
        <item x="153"/>
        <item x="24"/>
        <item x="163"/>
        <item x="359"/>
        <item x="355"/>
        <item x="255"/>
        <item x="198"/>
        <item x="197"/>
        <item x="92"/>
        <item x="314"/>
        <item x="80"/>
        <item x="349"/>
        <item x="132"/>
        <item x="190"/>
        <item x="402"/>
        <item x="17"/>
        <item x="278"/>
        <item x="351"/>
        <item x="2"/>
        <item x="393"/>
        <item x="260"/>
        <item x="246"/>
        <item x="93"/>
        <item x="392"/>
        <item x="344"/>
        <item x="375"/>
        <item x="305"/>
        <item x="127"/>
        <item x="142"/>
        <item x="148"/>
        <item x="8"/>
        <item x="210"/>
        <item x="346"/>
        <item x="261"/>
        <item x="322"/>
        <item x="310"/>
        <item x="410"/>
        <item x="51"/>
        <item x="21"/>
        <item x="174"/>
        <item x="188"/>
        <item x="11"/>
        <item x="99"/>
        <item x="112"/>
        <item x="172"/>
        <item x="315"/>
        <item x="160"/>
        <item x="131"/>
        <item x="267"/>
        <item x="74"/>
        <item x="46"/>
        <item x="262"/>
        <item x="166"/>
        <item x="32"/>
        <item x="176"/>
        <item x="287"/>
        <item x="9"/>
        <item x="10"/>
        <item x="325"/>
        <item x="339"/>
        <item x="288"/>
        <item x="356"/>
        <item x="342"/>
        <item x="377"/>
        <item x="101"/>
        <item x="254"/>
        <item x="30"/>
        <item x="95"/>
        <item x="401"/>
        <item x="281"/>
        <item x="274"/>
        <item x="388"/>
        <item x="200"/>
        <item x="180"/>
        <item x="108"/>
        <item x="306"/>
        <item x="178"/>
        <item x="44"/>
        <item x="3"/>
        <item x="376"/>
        <item x="90"/>
        <item x="258"/>
        <item x="126"/>
        <item x="323"/>
        <item x="319"/>
        <item x="291"/>
        <item x="290"/>
        <item x="332"/>
        <item x="283"/>
        <item x="371"/>
        <item x="273"/>
        <item x="368"/>
        <item x="199"/>
        <item x="19"/>
        <item x="317"/>
        <item x="119"/>
        <item x="398"/>
        <item x="60"/>
        <item x="225"/>
        <item x="338"/>
        <item x="405"/>
        <item x="94"/>
        <item x="227"/>
        <item x="7"/>
        <item x="206"/>
        <item x="294"/>
        <item x="301"/>
        <item x="61"/>
        <item x="146"/>
        <item x="128"/>
        <item x="364"/>
        <item x="49"/>
        <item x="387"/>
        <item x="82"/>
        <item x="331"/>
        <item x="97"/>
        <item x="31"/>
        <item x="115"/>
        <item x="42"/>
        <item x="133"/>
        <item x="282"/>
        <item x="352"/>
        <item x="404"/>
        <item x="137"/>
        <item x="129"/>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5"/>
  </rowFields>
  <rowItems count="42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902079-8836-4295-B780-76554FF43E93}" name="Parent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Parents">
  <location ref="J3:K453" firstHeaderRow="1" firstDataRow="1" firstDataCol="1"/>
  <pivotFields count="19">
    <pivotField showAll="0">
      <items count="499">
        <item x="0"/>
        <item x="276"/>
        <item x="277"/>
        <item x="492"/>
        <item x="278"/>
        <item x="1"/>
        <item x="279"/>
        <item x="280"/>
        <item x="281"/>
        <item x="85"/>
        <item x="282"/>
        <item x="283"/>
        <item x="2"/>
        <item x="86"/>
        <item x="218"/>
        <item x="284"/>
        <item x="3"/>
        <item x="4"/>
        <item x="285"/>
        <item x="286"/>
        <item x="174"/>
        <item x="87"/>
        <item x="287"/>
        <item x="446"/>
        <item x="447"/>
        <item x="448"/>
        <item x="219"/>
        <item x="175"/>
        <item x="88"/>
        <item x="220"/>
        <item x="89"/>
        <item x="176"/>
        <item x="177"/>
        <item x="5"/>
        <item x="90"/>
        <item x="449"/>
        <item x="6"/>
        <item x="221"/>
        <item x="450"/>
        <item x="178"/>
        <item x="451"/>
        <item x="7"/>
        <item x="179"/>
        <item x="288"/>
        <item x="452"/>
        <item x="91"/>
        <item x="289"/>
        <item x="8"/>
        <item x="180"/>
        <item x="453"/>
        <item x="9"/>
        <item x="10"/>
        <item x="454"/>
        <item x="92"/>
        <item x="11"/>
        <item x="290"/>
        <item x="181"/>
        <item x="291"/>
        <item x="292"/>
        <item x="12"/>
        <item x="13"/>
        <item x="497"/>
        <item x="293"/>
        <item x="222"/>
        <item x="14"/>
        <item x="294"/>
        <item x="15"/>
        <item x="295"/>
        <item x="223"/>
        <item x="224"/>
        <item x="455"/>
        <item x="182"/>
        <item x="296"/>
        <item x="16"/>
        <item x="297"/>
        <item x="298"/>
        <item x="93"/>
        <item x="299"/>
        <item x="300"/>
        <item x="94"/>
        <item x="301"/>
        <item x="95"/>
        <item x="225"/>
        <item x="96"/>
        <item x="302"/>
        <item x="226"/>
        <item x="227"/>
        <item x="303"/>
        <item x="17"/>
        <item x="304"/>
        <item x="18"/>
        <item x="305"/>
        <item x="97"/>
        <item x="98"/>
        <item x="99"/>
        <item x="19"/>
        <item x="456"/>
        <item x="306"/>
        <item x="100"/>
        <item x="183"/>
        <item x="20"/>
        <item x="21"/>
        <item x="101"/>
        <item x="102"/>
        <item x="22"/>
        <item x="23"/>
        <item x="24"/>
        <item x="307"/>
        <item x="103"/>
        <item x="308"/>
        <item x="457"/>
        <item x="309"/>
        <item x="25"/>
        <item x="26"/>
        <item x="310"/>
        <item x="311"/>
        <item x="184"/>
        <item x="312"/>
        <item x="104"/>
        <item x="314"/>
        <item x="105"/>
        <item x="185"/>
        <item x="27"/>
        <item x="186"/>
        <item x="315"/>
        <item x="106"/>
        <item x="187"/>
        <item x="228"/>
        <item x="229"/>
        <item x="316"/>
        <item x="230"/>
        <item x="107"/>
        <item x="458"/>
        <item x="108"/>
        <item x="28"/>
        <item x="231"/>
        <item x="317"/>
        <item x="29"/>
        <item x="30"/>
        <item x="31"/>
        <item x="32"/>
        <item x="232"/>
        <item x="33"/>
        <item x="459"/>
        <item x="318"/>
        <item x="319"/>
        <item x="233"/>
        <item x="320"/>
        <item x="34"/>
        <item x="321"/>
        <item x="35"/>
        <item x="109"/>
        <item x="188"/>
        <item x="189"/>
        <item x="493"/>
        <item x="110"/>
        <item x="322"/>
        <item x="323"/>
        <item x="460"/>
        <item x="234"/>
        <item x="324"/>
        <item x="111"/>
        <item x="494"/>
        <item x="325"/>
        <item x="112"/>
        <item x="461"/>
        <item x="326"/>
        <item x="113"/>
        <item x="114"/>
        <item x="115"/>
        <item x="327"/>
        <item x="328"/>
        <item x="329"/>
        <item x="116"/>
        <item x="117"/>
        <item x="330"/>
        <item x="331"/>
        <item x="332"/>
        <item x="235"/>
        <item x="236"/>
        <item x="237"/>
        <item x="238"/>
        <item x="118"/>
        <item x="333"/>
        <item x="334"/>
        <item x="335"/>
        <item x="336"/>
        <item x="239"/>
        <item x="313"/>
        <item x="337"/>
        <item x="489"/>
        <item x="462"/>
        <item x="36"/>
        <item x="119"/>
        <item x="190"/>
        <item x="338"/>
        <item x="339"/>
        <item x="340"/>
        <item x="240"/>
        <item x="241"/>
        <item x="341"/>
        <item x="342"/>
        <item x="120"/>
        <item x="343"/>
        <item x="191"/>
        <item x="344"/>
        <item x="121"/>
        <item x="37"/>
        <item x="122"/>
        <item x="463"/>
        <item x="242"/>
        <item x="345"/>
        <item x="346"/>
        <item x="123"/>
        <item x="464"/>
        <item x="124"/>
        <item x="125"/>
        <item x="192"/>
        <item x="38"/>
        <item x="347"/>
        <item x="243"/>
        <item x="348"/>
        <item x="126"/>
        <item x="349"/>
        <item x="350"/>
        <item x="465"/>
        <item x="351"/>
        <item x="352"/>
        <item x="488"/>
        <item x="127"/>
        <item x="128"/>
        <item x="129"/>
        <item x="130"/>
        <item x="131"/>
        <item x="244"/>
        <item x="353"/>
        <item x="132"/>
        <item x="466"/>
        <item x="245"/>
        <item x="193"/>
        <item x="39"/>
        <item x="354"/>
        <item x="355"/>
        <item x="246"/>
        <item x="356"/>
        <item x="133"/>
        <item x="134"/>
        <item x="194"/>
        <item x="40"/>
        <item x="357"/>
        <item x="135"/>
        <item x="136"/>
        <item x="137"/>
        <item x="41"/>
        <item x="358"/>
        <item x="359"/>
        <item x="247"/>
        <item x="467"/>
        <item x="468"/>
        <item x="360"/>
        <item x="361"/>
        <item x="138"/>
        <item x="362"/>
        <item x="42"/>
        <item x="43"/>
        <item x="363"/>
        <item x="44"/>
        <item x="45"/>
        <item x="195"/>
        <item x="364"/>
        <item x="365"/>
        <item x="366"/>
        <item x="248"/>
        <item x="46"/>
        <item x="249"/>
        <item x="139"/>
        <item x="250"/>
        <item x="251"/>
        <item x="469"/>
        <item x="47"/>
        <item x="252"/>
        <item x="470"/>
        <item x="196"/>
        <item x="253"/>
        <item x="254"/>
        <item x="48"/>
        <item x="140"/>
        <item x="490"/>
        <item x="471"/>
        <item x="49"/>
        <item x="141"/>
        <item x="197"/>
        <item x="472"/>
        <item x="367"/>
        <item x="473"/>
        <item x="368"/>
        <item x="369"/>
        <item x="370"/>
        <item x="491"/>
        <item x="255"/>
        <item x="371"/>
        <item x="256"/>
        <item x="474"/>
        <item x="372"/>
        <item x="142"/>
        <item x="257"/>
        <item x="373"/>
        <item x="374"/>
        <item x="375"/>
        <item x="376"/>
        <item x="143"/>
        <item x="495"/>
        <item x="377"/>
        <item x="50"/>
        <item x="475"/>
        <item x="51"/>
        <item x="378"/>
        <item x="379"/>
        <item x="476"/>
        <item x="52"/>
        <item x="380"/>
        <item x="144"/>
        <item x="258"/>
        <item x="53"/>
        <item x="381"/>
        <item x="382"/>
        <item x="54"/>
        <item x="383"/>
        <item x="384"/>
        <item x="259"/>
        <item x="385"/>
        <item x="260"/>
        <item x="386"/>
        <item x="387"/>
        <item x="145"/>
        <item x="198"/>
        <item x="388"/>
        <item x="389"/>
        <item x="390"/>
        <item x="55"/>
        <item x="391"/>
        <item x="199"/>
        <item x="392"/>
        <item x="393"/>
        <item x="200"/>
        <item x="496"/>
        <item x="201"/>
        <item x="146"/>
        <item x="394"/>
        <item x="56"/>
        <item x="395"/>
        <item x="202"/>
        <item x="147"/>
        <item x="396"/>
        <item x="397"/>
        <item x="148"/>
        <item x="57"/>
        <item x="149"/>
        <item x="58"/>
        <item x="261"/>
        <item x="398"/>
        <item x="399"/>
        <item x="477"/>
        <item x="400"/>
        <item x="150"/>
        <item x="203"/>
        <item x="151"/>
        <item x="59"/>
        <item x="401"/>
        <item x="402"/>
        <item x="152"/>
        <item x="403"/>
        <item x="404"/>
        <item x="60"/>
        <item x="61"/>
        <item x="405"/>
        <item x="153"/>
        <item x="204"/>
        <item x="62"/>
        <item x="63"/>
        <item x="406"/>
        <item x="407"/>
        <item x="408"/>
        <item x="64"/>
        <item x="409"/>
        <item x="410"/>
        <item x="411"/>
        <item x="205"/>
        <item x="154"/>
        <item x="206"/>
        <item x="262"/>
        <item x="155"/>
        <item x="207"/>
        <item x="263"/>
        <item x="412"/>
        <item x="156"/>
        <item x="413"/>
        <item x="157"/>
        <item x="158"/>
        <item x="478"/>
        <item x="414"/>
        <item x="415"/>
        <item x="416"/>
        <item x="417"/>
        <item x="65"/>
        <item x="208"/>
        <item x="159"/>
        <item x="66"/>
        <item x="418"/>
        <item x="160"/>
        <item x="161"/>
        <item x="479"/>
        <item x="419"/>
        <item x="67"/>
        <item x="209"/>
        <item x="210"/>
        <item x="420"/>
        <item x="264"/>
        <item x="68"/>
        <item x="211"/>
        <item x="421"/>
        <item x="265"/>
        <item x="266"/>
        <item x="212"/>
        <item x="422"/>
        <item x="423"/>
        <item x="424"/>
        <item x="162"/>
        <item x="480"/>
        <item x="425"/>
        <item x="267"/>
        <item x="268"/>
        <item x="426"/>
        <item x="163"/>
        <item x="69"/>
        <item x="213"/>
        <item x="427"/>
        <item x="428"/>
        <item x="164"/>
        <item x="70"/>
        <item x="71"/>
        <item x="165"/>
        <item x="72"/>
        <item x="166"/>
        <item x="481"/>
        <item x="482"/>
        <item x="483"/>
        <item x="73"/>
        <item x="74"/>
        <item x="75"/>
        <item x="484"/>
        <item x="429"/>
        <item x="76"/>
        <item x="77"/>
        <item x="485"/>
        <item x="167"/>
        <item x="269"/>
        <item x="78"/>
        <item x="270"/>
        <item x="430"/>
        <item x="168"/>
        <item x="486"/>
        <item x="431"/>
        <item x="432"/>
        <item x="169"/>
        <item x="433"/>
        <item x="487"/>
        <item x="434"/>
        <item x="435"/>
        <item x="79"/>
        <item x="214"/>
        <item x="271"/>
        <item x="436"/>
        <item x="437"/>
        <item x="438"/>
        <item x="80"/>
        <item x="439"/>
        <item x="170"/>
        <item x="215"/>
        <item x="440"/>
        <item x="441"/>
        <item x="171"/>
        <item x="272"/>
        <item x="81"/>
        <item x="216"/>
        <item x="82"/>
        <item x="273"/>
        <item x="83"/>
        <item x="84"/>
        <item x="172"/>
        <item x="442"/>
        <item x="443"/>
        <item x="444"/>
        <item x="217"/>
        <item x="445"/>
        <item x="173"/>
        <item x="274"/>
        <item x="275"/>
        <item t="default"/>
      </items>
    </pivotField>
    <pivotField showAll="0"/>
    <pivotField showAll="0"/>
    <pivotField showAll="0"/>
    <pivotField showAll="0"/>
    <pivotField showAll="0"/>
    <pivotField showAll="0"/>
    <pivotField showAll="0"/>
    <pivotField showAll="0"/>
    <pivotField axis="axisRow" dataField="1" showAll="0">
      <items count="450">
        <item x="224"/>
        <item x="297"/>
        <item x="77"/>
        <item x="20"/>
        <item x="278"/>
        <item x="206"/>
        <item x="173"/>
        <item x="244"/>
        <item x="262"/>
        <item x="445"/>
        <item x="203"/>
        <item x="117"/>
        <item x="147"/>
        <item x="269"/>
        <item x="85"/>
        <item x="288"/>
        <item x="383"/>
        <item x="247"/>
        <item x="356"/>
        <item x="225"/>
        <item x="93"/>
        <item x="328"/>
        <item x="219"/>
        <item x="7"/>
        <item x="229"/>
        <item x="236"/>
        <item x="274"/>
        <item x="380"/>
        <item x="8"/>
        <item x="154"/>
        <item x="283"/>
        <item x="335"/>
        <item x="336"/>
        <item x="48"/>
        <item x="387"/>
        <item x="192"/>
        <item x="162"/>
        <item x="15"/>
        <item x="213"/>
        <item x="211"/>
        <item x="49"/>
        <item x="209"/>
        <item x="447"/>
        <item x="94"/>
        <item x="198"/>
        <item x="98"/>
        <item x="142"/>
        <item x="421"/>
        <item x="242"/>
        <item x="21"/>
        <item x="446"/>
        <item x="415"/>
        <item x="23"/>
        <item x="205"/>
        <item x="103"/>
        <item x="188"/>
        <item x="181"/>
        <item x="151"/>
        <item x="164"/>
        <item x="200"/>
        <item x="134"/>
        <item x="167"/>
        <item x="418"/>
        <item x="153"/>
        <item x="422"/>
        <item x="243"/>
        <item x="182"/>
        <item x="108"/>
        <item x="126"/>
        <item x="330"/>
        <item x="304"/>
        <item x="152"/>
        <item x="331"/>
        <item x="362"/>
        <item x="435"/>
        <item x="266"/>
        <item x="428"/>
        <item x="195"/>
        <item x="95"/>
        <item x="287"/>
        <item x="386"/>
        <item x="310"/>
        <item x="276"/>
        <item x="345"/>
        <item x="196"/>
        <item x="352"/>
        <item x="419"/>
        <item x="116"/>
        <item x="186"/>
        <item x="227"/>
        <item x="309"/>
        <item x="174"/>
        <item x="321"/>
        <item x="75"/>
        <item x="396"/>
        <item x="113"/>
        <item x="347"/>
        <item x="332"/>
        <item x="160"/>
        <item x="298"/>
        <item x="246"/>
        <item x="317"/>
        <item x="360"/>
        <item x="46"/>
        <item x="110"/>
        <item x="183"/>
        <item x="39"/>
        <item x="131"/>
        <item x="293"/>
        <item x="423"/>
        <item x="133"/>
        <item x="51"/>
        <item x="358"/>
        <item x="337"/>
        <item x="89"/>
        <item x="239"/>
        <item x="270"/>
        <item x="289"/>
        <item x="190"/>
        <item x="60"/>
        <item x="355"/>
        <item x="145"/>
        <item x="315"/>
        <item x="323"/>
        <item x="214"/>
        <item x="351"/>
        <item x="150"/>
        <item x="259"/>
        <item x="258"/>
        <item x="255"/>
        <item x="290"/>
        <item x="273"/>
        <item x="320"/>
        <item x="184"/>
        <item x="199"/>
        <item x="86"/>
        <item x="82"/>
        <item x="189"/>
        <item x="220"/>
        <item x="29"/>
        <item x="119"/>
        <item x="193"/>
        <item x="132"/>
        <item x="231"/>
        <item x="141"/>
        <item x="440"/>
        <item x="230"/>
        <item x="436"/>
        <item x="216"/>
        <item x="251"/>
        <item x="54"/>
        <item x="217"/>
        <item x="374"/>
        <item x="322"/>
        <item x="79"/>
        <item x="136"/>
        <item x="427"/>
        <item x="285"/>
        <item x="265"/>
        <item x="234"/>
        <item x="180"/>
        <item x="70"/>
        <item x="122"/>
        <item x="194"/>
        <item x="407"/>
        <item x="408"/>
        <item x="437"/>
        <item x="222"/>
        <item x="172"/>
        <item x="5"/>
        <item x="201"/>
        <item x="238"/>
        <item x="409"/>
        <item x="410"/>
        <item x="411"/>
        <item x="402"/>
        <item x="412"/>
        <item x="414"/>
        <item x="11"/>
        <item x="17"/>
        <item x="12"/>
        <item x="176"/>
        <item x="281"/>
        <item x="59"/>
        <item x="284"/>
        <item x="215"/>
        <item x="221"/>
        <item x="18"/>
        <item x="187"/>
        <item x="413"/>
        <item x="257"/>
        <item x="22"/>
        <item x="299"/>
        <item x="349"/>
        <item x="105"/>
        <item x="30"/>
        <item x="312"/>
        <item x="137"/>
        <item x="302"/>
        <item x="303"/>
        <item x="401"/>
        <item x="148"/>
        <item x="392"/>
        <item x="306"/>
        <item x="208"/>
        <item x="313"/>
        <item x="101"/>
        <item x="35"/>
        <item x="420"/>
        <item x="97"/>
        <item x="121"/>
        <item x="210"/>
        <item x="430"/>
        <item x="366"/>
        <item x="388"/>
        <item x="333"/>
        <item x="381"/>
        <item x="37"/>
        <item x="424"/>
        <item x="107"/>
        <item x="169"/>
        <item x="314"/>
        <item x="275"/>
        <item x="149"/>
        <item x="263"/>
        <item x="40"/>
        <item x="375"/>
        <item x="334"/>
        <item x="129"/>
        <item x="369"/>
        <item x="42"/>
        <item x="43"/>
        <item x="338"/>
        <item x="397"/>
        <item x="36"/>
        <item x="177"/>
        <item x="416"/>
        <item x="241"/>
        <item x="120"/>
        <item x="425"/>
        <item x="371"/>
        <item x="365"/>
        <item x="319"/>
        <item x="348"/>
        <item x="301"/>
        <item x="300"/>
        <item x="286"/>
        <item x="432"/>
        <item x="434"/>
        <item x="71"/>
        <item x="52"/>
        <item x="359"/>
        <item x="429"/>
        <item x="394"/>
        <item x="212"/>
        <item x="240"/>
        <item x="399"/>
        <item x="55"/>
        <item x="325"/>
        <item x="272"/>
        <item x="9"/>
        <item x="58"/>
        <item x="292"/>
        <item x="318"/>
        <item x="326"/>
        <item x="373"/>
        <item x="226"/>
        <item x="84"/>
        <item x="207"/>
        <item x="376"/>
        <item x="53"/>
        <item x="385"/>
        <item x="65"/>
        <item x="185"/>
        <item x="433"/>
        <item x="67"/>
        <item x="400"/>
        <item x="404"/>
        <item x="311"/>
        <item x="254"/>
        <item x="417"/>
        <item x="68"/>
        <item x="69"/>
        <item x="204"/>
        <item x="143"/>
        <item x="438"/>
        <item x="252"/>
        <item x="171"/>
        <item x="354"/>
        <item x="76"/>
        <item x="25"/>
        <item x="223"/>
        <item x="4"/>
        <item x="32"/>
        <item x="379"/>
        <item x="218"/>
        <item x="398"/>
        <item x="26"/>
        <item x="91"/>
        <item x="80"/>
        <item x="81"/>
        <item x="390"/>
        <item x="260"/>
        <item x="166"/>
        <item x="175"/>
        <item x="156"/>
        <item x="161"/>
        <item x="155"/>
        <item x="128"/>
        <item x="83"/>
        <item x="106"/>
        <item x="88"/>
        <item x="90"/>
        <item x="100"/>
        <item x="104"/>
        <item x="109"/>
        <item x="114"/>
        <item x="127"/>
        <item x="340"/>
        <item x="92"/>
        <item x="144"/>
        <item x="159"/>
        <item x="138"/>
        <item x="140"/>
        <item x="112"/>
        <item x="158"/>
        <item x="250"/>
        <item x="123"/>
        <item x="87"/>
        <item x="6"/>
        <item x="27"/>
        <item x="237"/>
        <item x="62"/>
        <item x="44"/>
        <item x="38"/>
        <item x="191"/>
        <item x="24"/>
        <item x="33"/>
        <item x="1"/>
        <item x="16"/>
        <item x="170"/>
        <item x="72"/>
        <item x="368"/>
        <item x="47"/>
        <item x="353"/>
        <item x="102"/>
        <item x="393"/>
        <item x="64"/>
        <item x="157"/>
        <item x="378"/>
        <item x="324"/>
        <item x="350"/>
        <item x="28"/>
        <item x="280"/>
        <item x="364"/>
        <item x="13"/>
        <item x="363"/>
        <item x="10"/>
        <item x="431"/>
        <item x="342"/>
        <item x="178"/>
        <item x="41"/>
        <item x="249"/>
        <item x="50"/>
        <item x="0"/>
        <item x="118"/>
        <item x="19"/>
        <item x="168"/>
        <item x="130"/>
        <item x="135"/>
        <item x="96"/>
        <item x="426"/>
        <item x="361"/>
        <item x="264"/>
        <item x="235"/>
        <item x="403"/>
        <item x="124"/>
        <item x="56"/>
        <item x="295"/>
        <item x="57"/>
        <item x="248"/>
        <item x="367"/>
        <item x="308"/>
        <item x="271"/>
        <item x="382"/>
        <item x="384"/>
        <item x="391"/>
        <item x="405"/>
        <item x="389"/>
        <item x="370"/>
        <item x="343"/>
        <item x="66"/>
        <item x="377"/>
        <item x="296"/>
        <item x="146"/>
        <item x="253"/>
        <item x="61"/>
        <item x="34"/>
        <item x="63"/>
        <item x="327"/>
        <item x="45"/>
        <item x="372"/>
        <item x="267"/>
        <item x="3"/>
        <item x="282"/>
        <item x="228"/>
        <item x="233"/>
        <item x="125"/>
        <item x="111"/>
        <item x="307"/>
        <item x="406"/>
        <item x="346"/>
        <item x="31"/>
        <item x="316"/>
        <item x="395"/>
        <item x="139"/>
        <item x="357"/>
        <item x="339"/>
        <item x="232"/>
        <item x="291"/>
        <item x="277"/>
        <item x="439"/>
        <item x="261"/>
        <item x="99"/>
        <item x="245"/>
        <item x="73"/>
        <item x="197"/>
        <item x="14"/>
        <item x="74"/>
        <item x="163"/>
        <item x="268"/>
        <item x="329"/>
        <item x="256"/>
        <item x="441"/>
        <item x="305"/>
        <item x="2"/>
        <item x="115"/>
        <item x="78"/>
        <item x="294"/>
        <item x="179"/>
        <item x="165"/>
        <item x="341"/>
        <item x="279"/>
        <item x="202"/>
        <item x="344"/>
        <item x="448"/>
        <item x="442"/>
        <item x="443"/>
        <item x="44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9"/>
  </rowFields>
  <rowItems count="4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t="grand">
      <x/>
    </i>
  </rowItems>
  <colItems count="1">
    <i/>
  </colItems>
  <dataFields count="1">
    <dataField name="Count of PARENT" fld="9" subtotal="count" baseField="9" baseItem="0"/>
  </dataFields>
  <formats count="14">
    <format dxfId="33">
      <pivotArea type="all" dataOnly="0" outline="0" fieldPosition="0"/>
    </format>
    <format dxfId="32">
      <pivotArea outline="0" collapsedLevelsAreSubtotals="1" fieldPosition="0"/>
    </format>
    <format dxfId="31">
      <pivotArea field="9" type="button" dataOnly="0" labelOnly="1" outline="0" axis="axisRow" fieldPosition="0"/>
    </format>
    <format dxfId="30">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9">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8">
      <pivotArea dataOnly="0" labelOnly="1" fieldPosition="0">
        <references count="1">
          <reference field="9"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7">
      <pivotArea dataOnly="0" labelOnly="1" fieldPosition="0">
        <references count="1">
          <reference field="9"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6">
      <pivotArea dataOnly="0" labelOnly="1" fieldPosition="0">
        <references count="1">
          <reference field="9"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5">
      <pivotArea dataOnly="0" labelOnly="1" fieldPosition="0">
        <references count="1">
          <reference field="9"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4">
      <pivotArea dataOnly="0" labelOnly="1" fieldPosition="0">
        <references count="1">
          <reference field="9"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23">
      <pivotArea dataOnly="0" labelOnly="1" fieldPosition="0">
        <references count="1">
          <reference field="9"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22">
      <pivotArea dataOnly="0" labelOnly="1" fieldPosition="0">
        <references count="1">
          <reference field="9" count="45">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reference>
        </references>
      </pivotArea>
    </format>
    <format dxfId="21">
      <pivotArea dataOnly="0" labelOnly="1" grandRow="1" outline="0"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A45E8E-4DA6-4A01-AB29-98FF70D46053}" name="StudentsNam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Names">
  <location ref="H3:I502" firstHeaderRow="1" firstDataRow="1" firstDataCol="1"/>
  <pivotFields count="19">
    <pivotField axis="axisRow" dataField="1" showAll="0">
      <items count="499">
        <item x="0"/>
        <item x="276"/>
        <item x="277"/>
        <item x="492"/>
        <item x="278"/>
        <item x="1"/>
        <item x="279"/>
        <item x="280"/>
        <item x="281"/>
        <item x="85"/>
        <item x="282"/>
        <item x="283"/>
        <item x="2"/>
        <item x="86"/>
        <item x="218"/>
        <item x="284"/>
        <item x="3"/>
        <item x="4"/>
        <item x="285"/>
        <item x="286"/>
        <item x="174"/>
        <item x="87"/>
        <item x="287"/>
        <item x="446"/>
        <item x="447"/>
        <item x="448"/>
        <item x="219"/>
        <item x="175"/>
        <item x="88"/>
        <item x="220"/>
        <item x="89"/>
        <item x="176"/>
        <item x="177"/>
        <item x="5"/>
        <item x="90"/>
        <item x="449"/>
        <item x="6"/>
        <item x="221"/>
        <item x="450"/>
        <item x="178"/>
        <item x="451"/>
        <item x="7"/>
        <item x="179"/>
        <item x="288"/>
        <item x="452"/>
        <item x="91"/>
        <item x="289"/>
        <item x="8"/>
        <item x="180"/>
        <item x="453"/>
        <item x="9"/>
        <item x="10"/>
        <item x="454"/>
        <item x="92"/>
        <item x="11"/>
        <item x="290"/>
        <item x="181"/>
        <item x="291"/>
        <item x="292"/>
        <item x="12"/>
        <item x="13"/>
        <item x="293"/>
        <item x="222"/>
        <item x="14"/>
        <item x="294"/>
        <item x="15"/>
        <item x="295"/>
        <item x="223"/>
        <item x="224"/>
        <item x="455"/>
        <item x="182"/>
        <item x="296"/>
        <item x="16"/>
        <item x="297"/>
        <item x="298"/>
        <item x="93"/>
        <item x="299"/>
        <item x="300"/>
        <item x="94"/>
        <item x="301"/>
        <item x="95"/>
        <item x="225"/>
        <item x="96"/>
        <item x="302"/>
        <item x="226"/>
        <item x="227"/>
        <item x="303"/>
        <item x="17"/>
        <item x="304"/>
        <item x="18"/>
        <item x="305"/>
        <item x="97"/>
        <item x="98"/>
        <item x="99"/>
        <item x="19"/>
        <item x="456"/>
        <item x="306"/>
        <item x="100"/>
        <item x="183"/>
        <item x="20"/>
        <item x="21"/>
        <item x="101"/>
        <item x="102"/>
        <item x="22"/>
        <item x="23"/>
        <item x="24"/>
        <item x="307"/>
        <item x="103"/>
        <item x="308"/>
        <item x="457"/>
        <item x="309"/>
        <item x="25"/>
        <item x="26"/>
        <item x="310"/>
        <item x="311"/>
        <item x="184"/>
        <item x="312"/>
        <item x="104"/>
        <item x="314"/>
        <item x="105"/>
        <item x="185"/>
        <item x="27"/>
        <item x="186"/>
        <item x="315"/>
        <item x="106"/>
        <item x="187"/>
        <item x="228"/>
        <item x="229"/>
        <item x="316"/>
        <item x="230"/>
        <item x="107"/>
        <item x="458"/>
        <item x="108"/>
        <item x="28"/>
        <item x="231"/>
        <item x="317"/>
        <item x="29"/>
        <item x="30"/>
        <item x="31"/>
        <item x="32"/>
        <item x="232"/>
        <item x="33"/>
        <item x="459"/>
        <item x="318"/>
        <item x="319"/>
        <item x="233"/>
        <item x="320"/>
        <item x="34"/>
        <item x="321"/>
        <item x="35"/>
        <item x="109"/>
        <item x="188"/>
        <item x="189"/>
        <item x="493"/>
        <item x="110"/>
        <item x="322"/>
        <item x="323"/>
        <item x="460"/>
        <item x="234"/>
        <item x="324"/>
        <item x="111"/>
        <item x="494"/>
        <item x="325"/>
        <item x="112"/>
        <item x="461"/>
        <item x="326"/>
        <item x="113"/>
        <item x="114"/>
        <item x="115"/>
        <item x="327"/>
        <item x="328"/>
        <item x="329"/>
        <item x="116"/>
        <item x="117"/>
        <item x="330"/>
        <item x="331"/>
        <item x="332"/>
        <item x="235"/>
        <item x="236"/>
        <item x="237"/>
        <item x="238"/>
        <item x="118"/>
        <item x="333"/>
        <item x="334"/>
        <item x="335"/>
        <item x="336"/>
        <item x="239"/>
        <item x="337"/>
        <item x="462"/>
        <item x="36"/>
        <item x="119"/>
        <item x="190"/>
        <item x="338"/>
        <item x="339"/>
        <item x="340"/>
        <item x="240"/>
        <item x="241"/>
        <item x="341"/>
        <item x="342"/>
        <item x="120"/>
        <item x="343"/>
        <item x="191"/>
        <item x="344"/>
        <item x="121"/>
        <item x="37"/>
        <item x="122"/>
        <item x="463"/>
        <item x="242"/>
        <item x="345"/>
        <item x="346"/>
        <item x="123"/>
        <item x="464"/>
        <item x="124"/>
        <item x="125"/>
        <item x="192"/>
        <item x="38"/>
        <item x="347"/>
        <item x="243"/>
        <item x="348"/>
        <item x="126"/>
        <item x="349"/>
        <item x="350"/>
        <item x="465"/>
        <item x="351"/>
        <item x="352"/>
        <item x="127"/>
        <item x="128"/>
        <item x="129"/>
        <item x="130"/>
        <item x="131"/>
        <item x="244"/>
        <item x="353"/>
        <item x="132"/>
        <item x="466"/>
        <item x="245"/>
        <item x="193"/>
        <item x="39"/>
        <item x="354"/>
        <item x="355"/>
        <item x="246"/>
        <item x="356"/>
        <item x="133"/>
        <item x="134"/>
        <item x="194"/>
        <item x="40"/>
        <item x="357"/>
        <item x="135"/>
        <item x="136"/>
        <item x="137"/>
        <item x="41"/>
        <item x="358"/>
        <item x="359"/>
        <item x="247"/>
        <item x="467"/>
        <item x="468"/>
        <item x="360"/>
        <item x="361"/>
        <item x="138"/>
        <item x="362"/>
        <item x="42"/>
        <item x="43"/>
        <item x="363"/>
        <item x="44"/>
        <item x="45"/>
        <item x="195"/>
        <item x="364"/>
        <item x="365"/>
        <item x="366"/>
        <item x="248"/>
        <item x="46"/>
        <item x="249"/>
        <item x="139"/>
        <item x="250"/>
        <item x="251"/>
        <item x="469"/>
        <item x="47"/>
        <item x="252"/>
        <item x="470"/>
        <item x="196"/>
        <item x="253"/>
        <item x="254"/>
        <item x="48"/>
        <item x="140"/>
        <item x="471"/>
        <item x="49"/>
        <item x="141"/>
        <item x="197"/>
        <item x="472"/>
        <item x="367"/>
        <item x="473"/>
        <item x="368"/>
        <item x="369"/>
        <item x="370"/>
        <item x="255"/>
        <item x="371"/>
        <item x="256"/>
        <item x="474"/>
        <item x="372"/>
        <item x="142"/>
        <item x="257"/>
        <item x="373"/>
        <item x="374"/>
        <item x="375"/>
        <item x="376"/>
        <item x="143"/>
        <item x="495"/>
        <item x="377"/>
        <item x="50"/>
        <item x="475"/>
        <item x="51"/>
        <item x="378"/>
        <item x="379"/>
        <item x="476"/>
        <item x="52"/>
        <item x="380"/>
        <item x="144"/>
        <item x="258"/>
        <item x="53"/>
        <item x="381"/>
        <item x="382"/>
        <item x="54"/>
        <item x="383"/>
        <item x="384"/>
        <item x="259"/>
        <item x="385"/>
        <item x="260"/>
        <item x="386"/>
        <item x="387"/>
        <item x="145"/>
        <item x="198"/>
        <item x="388"/>
        <item x="389"/>
        <item x="390"/>
        <item x="55"/>
        <item x="391"/>
        <item x="199"/>
        <item x="392"/>
        <item x="393"/>
        <item x="200"/>
        <item x="496"/>
        <item x="201"/>
        <item x="146"/>
        <item x="394"/>
        <item x="56"/>
        <item x="395"/>
        <item x="202"/>
        <item x="147"/>
        <item x="396"/>
        <item x="397"/>
        <item x="148"/>
        <item x="57"/>
        <item x="149"/>
        <item x="58"/>
        <item x="261"/>
        <item x="398"/>
        <item x="399"/>
        <item x="477"/>
        <item x="400"/>
        <item x="150"/>
        <item x="203"/>
        <item x="151"/>
        <item x="59"/>
        <item x="401"/>
        <item x="402"/>
        <item x="152"/>
        <item x="403"/>
        <item x="404"/>
        <item x="60"/>
        <item x="61"/>
        <item x="405"/>
        <item x="153"/>
        <item x="204"/>
        <item x="62"/>
        <item x="63"/>
        <item x="406"/>
        <item x="407"/>
        <item x="408"/>
        <item x="64"/>
        <item x="409"/>
        <item x="410"/>
        <item x="411"/>
        <item x="205"/>
        <item x="154"/>
        <item x="206"/>
        <item x="262"/>
        <item x="155"/>
        <item x="207"/>
        <item x="263"/>
        <item x="412"/>
        <item x="156"/>
        <item x="413"/>
        <item x="157"/>
        <item x="158"/>
        <item x="478"/>
        <item x="414"/>
        <item x="415"/>
        <item x="416"/>
        <item x="417"/>
        <item x="65"/>
        <item x="208"/>
        <item x="159"/>
        <item x="66"/>
        <item x="418"/>
        <item x="160"/>
        <item x="161"/>
        <item x="479"/>
        <item x="419"/>
        <item x="67"/>
        <item x="209"/>
        <item x="210"/>
        <item x="420"/>
        <item x="264"/>
        <item x="68"/>
        <item x="211"/>
        <item x="421"/>
        <item x="265"/>
        <item x="266"/>
        <item x="212"/>
        <item x="422"/>
        <item x="423"/>
        <item x="424"/>
        <item x="162"/>
        <item x="480"/>
        <item x="425"/>
        <item x="267"/>
        <item x="268"/>
        <item x="426"/>
        <item x="163"/>
        <item x="69"/>
        <item x="213"/>
        <item x="427"/>
        <item x="428"/>
        <item x="164"/>
        <item x="70"/>
        <item x="71"/>
        <item x="165"/>
        <item x="72"/>
        <item x="166"/>
        <item x="481"/>
        <item x="482"/>
        <item x="483"/>
        <item x="73"/>
        <item x="74"/>
        <item x="75"/>
        <item x="484"/>
        <item x="429"/>
        <item x="76"/>
        <item x="77"/>
        <item x="485"/>
        <item x="167"/>
        <item x="269"/>
        <item x="78"/>
        <item x="270"/>
        <item x="430"/>
        <item x="168"/>
        <item x="486"/>
        <item x="431"/>
        <item x="432"/>
        <item x="169"/>
        <item x="433"/>
        <item x="487"/>
        <item x="434"/>
        <item x="435"/>
        <item x="79"/>
        <item x="214"/>
        <item x="271"/>
        <item x="436"/>
        <item x="437"/>
        <item x="438"/>
        <item x="80"/>
        <item x="439"/>
        <item x="170"/>
        <item x="215"/>
        <item x="440"/>
        <item x="441"/>
        <item x="171"/>
        <item x="272"/>
        <item x="81"/>
        <item x="216"/>
        <item x="82"/>
        <item x="273"/>
        <item x="83"/>
        <item x="84"/>
        <item x="172"/>
        <item x="442"/>
        <item x="443"/>
        <item x="444"/>
        <item x="217"/>
        <item x="445"/>
        <item x="173"/>
        <item x="274"/>
        <item x="275"/>
        <item x="497"/>
        <item x="488"/>
        <item x="489"/>
        <item x="490"/>
        <item x="313"/>
        <item x="491"/>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0"/>
  </rowFields>
  <rowItems count="4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t="grand">
      <x/>
    </i>
  </rowItems>
  <colItems count="1">
    <i/>
  </colItems>
  <dataFields count="1">
    <dataField name="Count of NAME" fld="0" subtotal="count" baseField="0" baseItem="0"/>
  </dataFields>
  <formats count="15">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4">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3">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2">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1">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0">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9">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8">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7">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6">
      <pivotArea dataOnly="0" labelOnly="1" fieldPosition="0">
        <references count="1">
          <reference field="0" count="42">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reference>
        </references>
      </pivotArea>
    </format>
    <format dxfId="35">
      <pivotArea dataOnly="0" labelOnly="1" grandRow="1" outline="0"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281FBE-76B7-491D-A347-91B8F9915E77}"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5" rowHeaderCaption="Progress">
  <location ref="A3:B8" firstHeaderRow="1" firstDataRow="1" firstDataCol="1"/>
  <pivotFields count="19">
    <pivotField showAll="0"/>
    <pivotField showAll="0"/>
    <pivotField showAll="0"/>
    <pivotField showAll="0"/>
    <pivotField showAll="0"/>
    <pivotField showAll="0"/>
    <pivotField showAll="0"/>
    <pivotField numFmtId="165"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axis="axisRow" dataField="1" showAll="0">
      <items count="5">
        <item x="1"/>
        <item x="2"/>
        <item x="3"/>
        <item x="0"/>
        <item t="default"/>
      </items>
    </pivotField>
    <pivotField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4"/>
  </rowFields>
  <rowItems count="5">
    <i>
      <x/>
    </i>
    <i>
      <x v="1"/>
    </i>
    <i>
      <x v="2"/>
    </i>
    <i>
      <x v="3"/>
    </i>
    <i t="grand">
      <x/>
    </i>
  </rowItems>
  <colItems count="1">
    <i/>
  </colItems>
  <dataFields count="1">
    <dataField name="Count of PROGRESS" fld="14" subtotal="count" baseField="0" baseItem="0"/>
  </dataFields>
  <formats count="1">
    <format dxfId="130">
      <pivotArea collapsedLevelsAreSubtotals="1" fieldPosition="0">
        <references count="1">
          <reference field="14" count="0"/>
        </references>
      </pivotArea>
    </format>
  </formats>
  <chartFormats count="8">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14" count="1" selected="0">
            <x v="0"/>
          </reference>
        </references>
      </pivotArea>
    </chartFormat>
    <chartFormat chart="34" format="4">
      <pivotArea type="data" outline="0" fieldPosition="0">
        <references count="2">
          <reference field="4294967294" count="1" selected="0">
            <x v="0"/>
          </reference>
          <reference field="14" count="1" selected="0">
            <x v="1"/>
          </reference>
        </references>
      </pivotArea>
    </chartFormat>
    <chartFormat chart="34" format="5">
      <pivotArea type="data" outline="0" fieldPosition="0">
        <references count="2">
          <reference field="4294967294" count="1" selected="0">
            <x v="0"/>
          </reference>
          <reference field="14" count="1" selected="0">
            <x v="2"/>
          </reference>
        </references>
      </pivotArea>
    </chartFormat>
    <chartFormat chart="34" format="6">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EC5E2A-7393-4245-9462-A3E85912394A}"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ckage">
  <location ref="A3:B8" firstHeaderRow="1" firstDataRow="1" firstDataCol="1"/>
  <pivotFields count="19">
    <pivotField showAll="0"/>
    <pivotField showAll="0"/>
    <pivotField showAll="0"/>
    <pivotField showAll="0"/>
    <pivotField showAll="0"/>
    <pivotField showAll="0"/>
    <pivotField showAll="0"/>
    <pivotField numFmtId="165"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axis="axisRow" dataField="1" showAll="0">
      <items count="5">
        <item x="1"/>
        <item x="2"/>
        <item x="0"/>
        <item x="3"/>
        <item t="default"/>
      </items>
    </pivotField>
    <pivotField showAll="0"/>
    <pivotField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3"/>
  </rowFields>
  <rowItems count="5">
    <i>
      <x/>
    </i>
    <i>
      <x v="1"/>
    </i>
    <i>
      <x v="2"/>
    </i>
    <i>
      <x v="3"/>
    </i>
    <i t="grand">
      <x/>
    </i>
  </rowItems>
  <colItems count="1">
    <i/>
  </colItems>
  <dataFields count="1">
    <dataField name="Count of PACKAGE Type" fld="13" subtotal="count" baseField="0" baseItem="0"/>
  </dataFields>
  <formats count="4">
    <format dxfId="129">
      <pivotArea type="all" dataOnly="0" outline="0" fieldPosition="0"/>
    </format>
    <format dxfId="128">
      <pivotArea outline="0" collapsedLevelsAreSubtotals="1" fieldPosition="0"/>
    </format>
    <format dxfId="127">
      <pivotArea dataOnly="0" labelOnly="1" grandRow="1" outline="0" fieldPosition="0"/>
    </format>
    <format dxfId="1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6B81CE-341D-459A-8FFF-0DFC4792F4EC}"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9" rowHeaderCaption="By Age">
  <location ref="K4:L15" firstHeaderRow="1" firstDataRow="1" firstDataCol="1" rowPageCount="1" colPageCount="1"/>
  <pivotFields count="19">
    <pivotField showAll="0"/>
    <pivotField showAll="0"/>
    <pivotField showAll="0"/>
    <pivotField showAll="0"/>
    <pivotField showAll="0"/>
    <pivotField showAll="0"/>
    <pivotField axis="axisRow" dataField="1" showAll="0">
      <items count="12">
        <item x="7"/>
        <item x="8"/>
        <item x="5"/>
        <item x="1"/>
        <item x="9"/>
        <item x="10"/>
        <item x="3"/>
        <item x="4"/>
        <item x="2"/>
        <item x="0"/>
        <item x="6"/>
        <item t="default"/>
      </items>
    </pivotField>
    <pivotField showAll="0"/>
    <pivotField showAll="0">
      <items count="37">
        <item sd="0" x="30"/>
        <item sd="0" x="28"/>
        <item sd="0" x="26"/>
        <item sd="0" x="11"/>
        <item sd="0" x="15"/>
        <item sd="0" x="6"/>
        <item sd="0" x="12"/>
        <item sd="0" x="2"/>
        <item sd="0" x="7"/>
        <item sd="0" x="5"/>
        <item sd="0" x="4"/>
        <item sd="0" x="1"/>
        <item sd="0" x="3"/>
        <item sd="0" x="0"/>
        <item sd="0" x="14"/>
        <item sd="0" x="10"/>
        <item sd="0" x="13"/>
        <item sd="0" x="17"/>
        <item sd="0" x="9"/>
        <item sd="0" x="22"/>
        <item sd="0" x="25"/>
        <item sd="0" x="20"/>
        <item sd="0" x="16"/>
        <item sd="0" x="31"/>
        <item sd="0" x="19"/>
        <item sd="0" x="24"/>
        <item sd="0" x="18"/>
        <item sd="0" x="35"/>
        <item sd="0" x="8"/>
        <item sd="0" x="23"/>
        <item sd="0" x="27"/>
        <item sd="0" x="21"/>
        <item sd="0" x="32"/>
        <item sd="0" x="34"/>
        <item sd="0" x="29"/>
        <item sd="0" x="33"/>
        <item t="default" sd="0"/>
      </items>
    </pivotField>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5">
        <item x="2"/>
        <item x="0"/>
        <item x="1"/>
        <item x="3"/>
        <item t="default"/>
      </items>
    </pivotField>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6"/>
  </rowFields>
  <rowItems count="11">
    <i>
      <x/>
    </i>
    <i>
      <x v="1"/>
    </i>
    <i>
      <x v="2"/>
    </i>
    <i>
      <x v="3"/>
    </i>
    <i>
      <x v="4"/>
    </i>
    <i>
      <x v="5"/>
    </i>
    <i>
      <x v="6"/>
    </i>
    <i>
      <x v="7"/>
    </i>
    <i>
      <x v="8"/>
    </i>
    <i>
      <x v="9"/>
    </i>
    <i>
      <x v="10"/>
    </i>
  </rowItems>
  <colItems count="1">
    <i/>
  </colItems>
  <pageFields count="1">
    <pageField fld="15" hier="-1"/>
  </pageFields>
  <dataFields count="1">
    <dataField name="Count of CLASS(when joined)" fld="6" subtotal="count" showDataAs="percentOfCol" baseField="0" baseItem="0" numFmtId="166"/>
  </dataFields>
  <formats count="8">
    <format dxfId="56">
      <pivotArea type="all" dataOnly="0" outline="0" fieldPosition="0"/>
    </format>
    <format dxfId="55">
      <pivotArea outline="0" collapsedLevelsAreSubtotals="1" fieldPosition="0"/>
    </format>
    <format dxfId="54">
      <pivotArea field="8" type="button" dataOnly="0" labelOnly="1" outline="0"/>
    </format>
    <format dxfId="53">
      <pivotArea dataOnly="0" labelOnly="1" grandRow="1" outline="0" fieldPosition="0"/>
    </format>
    <format dxfId="52">
      <pivotArea dataOnly="0" labelOnly="1" outline="0" axis="axisValues" fieldPosition="0"/>
    </format>
    <format dxfId="51">
      <pivotArea field="8" type="button" dataOnly="0" labelOnly="1" outline="0"/>
    </format>
    <format dxfId="50">
      <pivotArea outline="0" fieldPosition="0">
        <references count="1">
          <reference field="4294967294" count="1">
            <x v="0"/>
          </reference>
        </references>
      </pivotArea>
    </format>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91157A-C617-496C-969A-E5DA8A7AD784}"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Status">
  <location ref="A3:B64" firstHeaderRow="1" firstDataRow="1" firstDataCol="1"/>
  <pivotFields count="19">
    <pivotField showAll="0"/>
    <pivotField axis="axisRow" showAll="0">
      <items count="22">
        <item x="10"/>
        <item x="2"/>
        <item x="5"/>
        <item x="6"/>
        <item x="3"/>
        <item x="9"/>
        <item x="7"/>
        <item x="0"/>
        <item x="1"/>
        <item x="4"/>
        <item x="11"/>
        <item x="8"/>
        <item x="14"/>
        <item x="13"/>
        <item x="16"/>
        <item x="19"/>
        <item x="17"/>
        <item x="15"/>
        <item x="12"/>
        <item x="20"/>
        <item x="18"/>
        <item t="default"/>
      </items>
    </pivotField>
    <pivotField showAll="0"/>
    <pivotField showAll="0"/>
    <pivotField showAll="0"/>
    <pivotField showAll="0"/>
    <pivotField showAll="0"/>
    <pivotField numFmtId="165"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dataField="1" showAll="0">
      <items count="5">
        <item x="2"/>
        <item x="0"/>
        <item x="1"/>
        <item x="3"/>
        <item t="default"/>
      </items>
    </pivotField>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2">
    <field x="15"/>
    <field x="1"/>
  </rowFields>
  <rowItems count="61">
    <i>
      <x/>
    </i>
    <i r="1">
      <x/>
    </i>
    <i r="1">
      <x v="1"/>
    </i>
    <i r="1">
      <x v="2"/>
    </i>
    <i r="1">
      <x v="3"/>
    </i>
    <i r="1">
      <x v="4"/>
    </i>
    <i r="1">
      <x v="5"/>
    </i>
    <i r="1">
      <x v="7"/>
    </i>
    <i r="1">
      <x v="8"/>
    </i>
    <i r="1">
      <x v="10"/>
    </i>
    <i r="1">
      <x v="11"/>
    </i>
    <i r="1">
      <x v="12"/>
    </i>
    <i r="1">
      <x v="13"/>
    </i>
    <i r="1">
      <x v="14"/>
    </i>
    <i r="1">
      <x v="15"/>
    </i>
    <i r="1">
      <x v="16"/>
    </i>
    <i r="1">
      <x v="18"/>
    </i>
    <i>
      <x v="1"/>
    </i>
    <i r="1">
      <x/>
    </i>
    <i r="1">
      <x v="1"/>
    </i>
    <i r="1">
      <x v="2"/>
    </i>
    <i r="1">
      <x v="3"/>
    </i>
    <i r="1">
      <x v="4"/>
    </i>
    <i r="1">
      <x v="5"/>
    </i>
    <i r="1">
      <x v="6"/>
    </i>
    <i r="1">
      <x v="7"/>
    </i>
    <i r="1">
      <x v="8"/>
    </i>
    <i r="1">
      <x v="9"/>
    </i>
    <i r="1">
      <x v="10"/>
    </i>
    <i r="1">
      <x v="11"/>
    </i>
    <i r="1">
      <x v="12"/>
    </i>
    <i r="1">
      <x v="13"/>
    </i>
    <i r="1">
      <x v="15"/>
    </i>
    <i r="1">
      <x v="17"/>
    </i>
    <i r="1">
      <x v="18"/>
    </i>
    <i>
      <x v="2"/>
    </i>
    <i r="1">
      <x/>
    </i>
    <i r="1">
      <x v="1"/>
    </i>
    <i r="1">
      <x v="2"/>
    </i>
    <i r="1">
      <x v="3"/>
    </i>
    <i r="1">
      <x v="4"/>
    </i>
    <i r="1">
      <x v="5"/>
    </i>
    <i r="1">
      <x v="7"/>
    </i>
    <i r="1">
      <x v="8"/>
    </i>
    <i r="1">
      <x v="10"/>
    </i>
    <i r="1">
      <x v="11"/>
    </i>
    <i r="1">
      <x v="12"/>
    </i>
    <i r="1">
      <x v="14"/>
    </i>
    <i r="1">
      <x v="17"/>
    </i>
    <i>
      <x v="3"/>
    </i>
    <i r="1">
      <x/>
    </i>
    <i r="1">
      <x v="1"/>
    </i>
    <i r="1">
      <x v="3"/>
    </i>
    <i r="1">
      <x v="4"/>
    </i>
    <i r="1">
      <x v="5"/>
    </i>
    <i r="1">
      <x v="7"/>
    </i>
    <i r="1">
      <x v="11"/>
    </i>
    <i r="1">
      <x v="15"/>
    </i>
    <i r="1">
      <x v="19"/>
    </i>
    <i r="1">
      <x v="20"/>
    </i>
    <i t="grand">
      <x/>
    </i>
  </rowItems>
  <colItems count="1">
    <i/>
  </colItems>
  <dataFields count="1">
    <dataField name="Count of STATUS" fld="15" subtotal="count" baseField="0" baseItem="0"/>
  </dataFields>
  <formats count="50">
    <format dxfId="106">
      <pivotArea collapsedLevelsAreSubtotals="1" fieldPosition="0">
        <references count="2">
          <reference field="1" count="1">
            <x v="8"/>
          </reference>
          <reference field="15" count="1" selected="0">
            <x v="0"/>
          </reference>
        </references>
      </pivotArea>
    </format>
    <format dxfId="105">
      <pivotArea dataOnly="0" labelOnly="1" fieldPosition="0">
        <references count="2">
          <reference field="1" count="1">
            <x v="8"/>
          </reference>
          <reference field="15" count="1" selected="0">
            <x v="0"/>
          </reference>
        </references>
      </pivotArea>
    </format>
    <format dxfId="104">
      <pivotArea collapsedLevelsAreSubtotals="1" fieldPosition="0">
        <references count="2">
          <reference field="1" count="1">
            <x v="8"/>
          </reference>
          <reference field="15" count="1" selected="0">
            <x v="0"/>
          </reference>
        </references>
      </pivotArea>
    </format>
    <format dxfId="103">
      <pivotArea dataOnly="0" labelOnly="1" fieldPosition="0">
        <references count="2">
          <reference field="1" count="1">
            <x v="8"/>
          </reference>
          <reference field="15" count="1" selected="0">
            <x v="0"/>
          </reference>
        </references>
      </pivotArea>
    </format>
    <format dxfId="102">
      <pivotArea collapsedLevelsAreSubtotals="1" fieldPosition="0">
        <references count="2">
          <reference field="1" count="1">
            <x v="18"/>
          </reference>
          <reference field="15" count="1" selected="0">
            <x v="0"/>
          </reference>
        </references>
      </pivotArea>
    </format>
    <format dxfId="101">
      <pivotArea dataOnly="0" labelOnly="1" fieldPosition="0">
        <references count="2">
          <reference field="1" count="1">
            <x v="18"/>
          </reference>
          <reference field="15" count="1" selected="0">
            <x v="0"/>
          </reference>
        </references>
      </pivotArea>
    </format>
    <format dxfId="100">
      <pivotArea collapsedLevelsAreSubtotals="1" fieldPosition="0">
        <references count="2">
          <reference field="1" count="1">
            <x v="18"/>
          </reference>
          <reference field="15" count="1" selected="0">
            <x v="0"/>
          </reference>
        </references>
      </pivotArea>
    </format>
    <format dxfId="99">
      <pivotArea dataOnly="0" labelOnly="1" fieldPosition="0">
        <references count="2">
          <reference field="1" count="1">
            <x v="18"/>
          </reference>
          <reference field="15" count="1" selected="0">
            <x v="0"/>
          </reference>
        </references>
      </pivotArea>
    </format>
    <format dxfId="98">
      <pivotArea collapsedLevelsAreSubtotals="1" fieldPosition="0">
        <references count="2">
          <reference field="1" count="1">
            <x v="0"/>
          </reference>
          <reference field="15" count="1" selected="0">
            <x v="1"/>
          </reference>
        </references>
      </pivotArea>
    </format>
    <format dxfId="97">
      <pivotArea dataOnly="0" labelOnly="1" fieldPosition="0">
        <references count="2">
          <reference field="1" count="1">
            <x v="0"/>
          </reference>
          <reference field="15" count="1" selected="0">
            <x v="1"/>
          </reference>
        </references>
      </pivotArea>
    </format>
    <format dxfId="96">
      <pivotArea collapsedLevelsAreSubtotals="1" fieldPosition="0">
        <references count="2">
          <reference field="1" count="1">
            <x v="0"/>
          </reference>
          <reference field="15" count="1" selected="0">
            <x v="1"/>
          </reference>
        </references>
      </pivotArea>
    </format>
    <format dxfId="95">
      <pivotArea dataOnly="0" labelOnly="1" fieldPosition="0">
        <references count="2">
          <reference field="1" count="1">
            <x v="0"/>
          </reference>
          <reference field="15" count="1" selected="0">
            <x v="1"/>
          </reference>
        </references>
      </pivotArea>
    </format>
    <format dxfId="94">
      <pivotArea collapsedLevelsAreSubtotals="1" fieldPosition="0">
        <references count="2">
          <reference field="1" count="1">
            <x v="2"/>
          </reference>
          <reference field="15" count="1" selected="0">
            <x v="1"/>
          </reference>
        </references>
      </pivotArea>
    </format>
    <format dxfId="93">
      <pivotArea dataOnly="0" labelOnly="1" fieldPosition="0">
        <references count="2">
          <reference field="1" count="1">
            <x v="2"/>
          </reference>
          <reference field="15" count="1" selected="0">
            <x v="1"/>
          </reference>
        </references>
      </pivotArea>
    </format>
    <format dxfId="92">
      <pivotArea collapsedLevelsAreSubtotals="1" fieldPosition="0">
        <references count="2">
          <reference field="1" count="1">
            <x v="2"/>
          </reference>
          <reference field="15" count="1" selected="0">
            <x v="1"/>
          </reference>
        </references>
      </pivotArea>
    </format>
    <format dxfId="91">
      <pivotArea dataOnly="0" labelOnly="1" fieldPosition="0">
        <references count="2">
          <reference field="1" count="1">
            <x v="2"/>
          </reference>
          <reference field="15" count="1" selected="0">
            <x v="1"/>
          </reference>
        </references>
      </pivotArea>
    </format>
    <format dxfId="90">
      <pivotArea outline="0" collapsedLevelsAreSubtotals="1" fieldPosition="0"/>
    </format>
    <format dxfId="89">
      <pivotArea dataOnly="0" labelOnly="1" fieldPosition="0">
        <references count="1">
          <reference field="15" count="0"/>
        </references>
      </pivotArea>
    </format>
    <format dxfId="88">
      <pivotArea dataOnly="0" labelOnly="1" grandRow="1" outline="0" fieldPosition="0"/>
    </format>
    <format dxfId="87">
      <pivotArea dataOnly="0" labelOnly="1" fieldPosition="0">
        <references count="2">
          <reference field="1" count="16">
            <x v="0"/>
            <x v="1"/>
            <x v="2"/>
            <x v="3"/>
            <x v="4"/>
            <x v="5"/>
            <x v="7"/>
            <x v="8"/>
            <x v="10"/>
            <x v="11"/>
            <x v="12"/>
            <x v="13"/>
            <x v="14"/>
            <x v="15"/>
            <x v="16"/>
            <x v="18"/>
          </reference>
          <reference field="15" count="1" selected="0">
            <x v="0"/>
          </reference>
        </references>
      </pivotArea>
    </format>
    <format dxfId="86">
      <pivotArea dataOnly="0" labelOnly="1" fieldPosition="0">
        <references count="2">
          <reference field="1" count="16">
            <x v="0"/>
            <x v="2"/>
            <x v="3"/>
            <x v="4"/>
            <x v="5"/>
            <x v="6"/>
            <x v="7"/>
            <x v="8"/>
            <x v="9"/>
            <x v="10"/>
            <x v="11"/>
            <x v="12"/>
            <x v="13"/>
            <x v="15"/>
            <x v="17"/>
            <x v="18"/>
          </reference>
          <reference field="15" count="1" selected="0">
            <x v="1"/>
          </reference>
        </references>
      </pivotArea>
    </format>
    <format dxfId="85">
      <pivotArea dataOnly="0" labelOnly="1" fieldPosition="0">
        <references count="2">
          <reference field="1" count="13">
            <x v="0"/>
            <x v="1"/>
            <x v="2"/>
            <x v="3"/>
            <x v="4"/>
            <x v="5"/>
            <x v="7"/>
            <x v="8"/>
            <x v="10"/>
            <x v="11"/>
            <x v="12"/>
            <x v="14"/>
            <x v="17"/>
          </reference>
          <reference field="15" count="1" selected="0">
            <x v="2"/>
          </reference>
        </references>
      </pivotArea>
    </format>
    <format dxfId="84">
      <pivotArea dataOnly="0" labelOnly="1" fieldPosition="0">
        <references count="2">
          <reference field="1" count="7">
            <x v="0"/>
            <x v="3"/>
            <x v="4"/>
            <x v="5"/>
            <x v="7"/>
            <x v="11"/>
            <x v="15"/>
          </reference>
          <reference field="15" count="1" selected="0">
            <x v="3"/>
          </reference>
        </references>
      </pivotArea>
    </format>
    <format dxfId="83">
      <pivotArea type="all" dataOnly="0" outline="0" fieldPosition="0"/>
    </format>
    <format dxfId="82">
      <pivotArea outline="0" collapsedLevelsAreSubtotals="1" fieldPosition="0"/>
    </format>
    <format dxfId="81">
      <pivotArea field="15" type="button" dataOnly="0" labelOnly="1" outline="0" axis="axisRow" fieldPosition="0"/>
    </format>
    <format dxfId="80">
      <pivotArea dataOnly="0" labelOnly="1" fieldPosition="0">
        <references count="1">
          <reference field="15" count="0"/>
        </references>
      </pivotArea>
    </format>
    <format dxfId="79">
      <pivotArea dataOnly="0" labelOnly="1" grandRow="1" outline="0" fieldPosition="0"/>
    </format>
    <format dxfId="78">
      <pivotArea dataOnly="0" labelOnly="1" fieldPosition="0">
        <references count="2">
          <reference field="1" count="16">
            <x v="0"/>
            <x v="1"/>
            <x v="2"/>
            <x v="3"/>
            <x v="4"/>
            <x v="5"/>
            <x v="7"/>
            <x v="8"/>
            <x v="10"/>
            <x v="11"/>
            <x v="12"/>
            <x v="13"/>
            <x v="14"/>
            <x v="15"/>
            <x v="16"/>
            <x v="18"/>
          </reference>
          <reference field="15" count="1" selected="0">
            <x v="0"/>
          </reference>
        </references>
      </pivotArea>
    </format>
    <format dxfId="77">
      <pivotArea dataOnly="0" labelOnly="1" fieldPosition="0">
        <references count="2">
          <reference field="1" count="16">
            <x v="0"/>
            <x v="2"/>
            <x v="3"/>
            <x v="4"/>
            <x v="5"/>
            <x v="6"/>
            <x v="7"/>
            <x v="8"/>
            <x v="9"/>
            <x v="10"/>
            <x v="11"/>
            <x v="12"/>
            <x v="13"/>
            <x v="15"/>
            <x v="17"/>
            <x v="18"/>
          </reference>
          <reference field="15" count="1" selected="0">
            <x v="1"/>
          </reference>
        </references>
      </pivotArea>
    </format>
    <format dxfId="76">
      <pivotArea dataOnly="0" labelOnly="1" fieldPosition="0">
        <references count="2">
          <reference field="1" count="13">
            <x v="0"/>
            <x v="1"/>
            <x v="2"/>
            <x v="3"/>
            <x v="4"/>
            <x v="5"/>
            <x v="7"/>
            <x v="8"/>
            <x v="10"/>
            <x v="11"/>
            <x v="12"/>
            <x v="14"/>
            <x v="17"/>
          </reference>
          <reference field="15" count="1" selected="0">
            <x v="2"/>
          </reference>
        </references>
      </pivotArea>
    </format>
    <format dxfId="75">
      <pivotArea dataOnly="0" labelOnly="1" fieldPosition="0">
        <references count="2">
          <reference field="1" count="7">
            <x v="0"/>
            <x v="3"/>
            <x v="4"/>
            <x v="5"/>
            <x v="7"/>
            <x v="11"/>
            <x v="15"/>
          </reference>
          <reference field="15" count="1" selected="0">
            <x v="3"/>
          </reference>
        </references>
      </pivotArea>
    </format>
    <format dxfId="74">
      <pivotArea dataOnly="0" labelOnly="1" outline="0" axis="axisValues"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15" type="button" dataOnly="0" labelOnly="1" outline="0" axis="axisRow" fieldPosition="0"/>
    </format>
    <format dxfId="69">
      <pivotArea dataOnly="0" labelOnly="1" fieldPosition="0">
        <references count="1">
          <reference field="15" count="0"/>
        </references>
      </pivotArea>
    </format>
    <format dxfId="68">
      <pivotArea dataOnly="0" labelOnly="1" grandRow="1" outline="0" fieldPosition="0"/>
    </format>
    <format dxfId="67">
      <pivotArea dataOnly="0" labelOnly="1" fieldPosition="0">
        <references count="2">
          <reference field="1" count="16">
            <x v="0"/>
            <x v="1"/>
            <x v="2"/>
            <x v="3"/>
            <x v="4"/>
            <x v="5"/>
            <x v="7"/>
            <x v="8"/>
            <x v="10"/>
            <x v="11"/>
            <x v="12"/>
            <x v="13"/>
            <x v="14"/>
            <x v="15"/>
            <x v="16"/>
            <x v="18"/>
          </reference>
          <reference field="15" count="1" selected="0">
            <x v="0"/>
          </reference>
        </references>
      </pivotArea>
    </format>
    <format dxfId="66">
      <pivotArea dataOnly="0" labelOnly="1" fieldPosition="0">
        <references count="2">
          <reference field="1" count="16">
            <x v="0"/>
            <x v="2"/>
            <x v="3"/>
            <x v="4"/>
            <x v="5"/>
            <x v="6"/>
            <x v="7"/>
            <x v="8"/>
            <x v="9"/>
            <x v="10"/>
            <x v="11"/>
            <x v="12"/>
            <x v="13"/>
            <x v="15"/>
            <x v="17"/>
            <x v="18"/>
          </reference>
          <reference field="15" count="1" selected="0">
            <x v="1"/>
          </reference>
        </references>
      </pivotArea>
    </format>
    <format dxfId="65">
      <pivotArea dataOnly="0" labelOnly="1" fieldPosition="0">
        <references count="2">
          <reference field="1" count="13">
            <x v="0"/>
            <x v="1"/>
            <x v="2"/>
            <x v="3"/>
            <x v="4"/>
            <x v="5"/>
            <x v="7"/>
            <x v="8"/>
            <x v="10"/>
            <x v="11"/>
            <x v="12"/>
            <x v="14"/>
            <x v="17"/>
          </reference>
          <reference field="15" count="1" selected="0">
            <x v="2"/>
          </reference>
        </references>
      </pivotArea>
    </format>
    <format dxfId="64">
      <pivotArea dataOnly="0" labelOnly="1" fieldPosition="0">
        <references count="2">
          <reference field="1" count="7">
            <x v="0"/>
            <x v="3"/>
            <x v="4"/>
            <x v="5"/>
            <x v="7"/>
            <x v="11"/>
            <x v="15"/>
          </reference>
          <reference field="15" count="1" selected="0">
            <x v="3"/>
          </reference>
        </references>
      </pivotArea>
    </format>
    <format dxfId="63">
      <pivotArea dataOnly="0" labelOnly="1" outline="0" axis="axisValues" fieldPosition="0"/>
    </format>
    <format dxfId="62">
      <pivotArea dataOnly="0" labelOnly="1" outline="0" axis="axisValues" fieldPosition="0"/>
    </format>
    <format dxfId="61">
      <pivotArea collapsedLevelsAreSubtotals="1" fieldPosition="0">
        <references count="1">
          <reference field="15" count="1">
            <x v="1"/>
          </reference>
        </references>
      </pivotArea>
    </format>
    <format dxfId="60">
      <pivotArea dataOnly="0" labelOnly="1" fieldPosition="0">
        <references count="1">
          <reference field="15" count="1">
            <x v="1"/>
          </reference>
        </references>
      </pivotArea>
    </format>
    <format dxfId="59">
      <pivotArea field="15" type="button" dataOnly="0" labelOnly="1" outline="0" axis="axisRow" fieldPosition="0"/>
    </format>
    <format dxfId="58">
      <pivotArea dataOnly="0" labelOnly="1" outline="0" axis="axisValues" fieldPosition="0"/>
    </format>
    <format dxfId="57">
      <pivotArea field="1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CB7A98-6FA5-448B-8269-C03FC6B81CB0}"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1" rowHeaderCaption="Status">
  <location ref="D20:E25" firstHeaderRow="1" firstDataRow="1" firstDataCol="1" rowPageCount="1" colPageCount="1"/>
  <pivotFields count="19">
    <pivotField showAll="0"/>
    <pivotField showAll="0"/>
    <pivotField showAll="0"/>
    <pivotField showAll="0"/>
    <pivotField showAll="0"/>
    <pivotField showAll="0"/>
    <pivotField showAll="0"/>
    <pivotField numFmtId="165" showAll="0"/>
    <pivotField showAll="0"/>
    <pivotField showAll="0"/>
    <pivotField showAll="0">
      <items count="15">
        <item x="0"/>
        <item x="1"/>
        <item x="2"/>
        <item x="3"/>
        <item x="4"/>
        <item x="5"/>
        <item x="6"/>
        <item x="7"/>
        <item x="8"/>
        <item x="9"/>
        <item x="10"/>
        <item x="11"/>
        <item x="12"/>
        <item x="13"/>
        <item t="default"/>
      </items>
    </pivotField>
    <pivotField showAll="0"/>
    <pivotField axis="axisPage" showAll="0">
      <items count="8">
        <item x="0"/>
        <item x="1"/>
        <item x="2"/>
        <item x="3"/>
        <item x="4"/>
        <item x="5"/>
        <item x="6"/>
        <item t="default"/>
      </items>
    </pivotField>
    <pivotField showAll="0"/>
    <pivotField showAll="0"/>
    <pivotField axis="axisRow" dataField="1" showAll="0">
      <items count="5">
        <item x="2"/>
        <item x="0"/>
        <item x="1"/>
        <item x="3"/>
        <item t="default"/>
      </items>
    </pivotField>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5"/>
  </rowFields>
  <rowItems count="5">
    <i>
      <x/>
    </i>
    <i>
      <x v="1"/>
    </i>
    <i>
      <x v="2"/>
    </i>
    <i>
      <x v="3"/>
    </i>
    <i t="grand">
      <x/>
    </i>
  </rowItems>
  <colItems count="1">
    <i/>
  </colItems>
  <pageFields count="1">
    <pageField fld="12" hier="-1"/>
  </pageFields>
  <dataFields count="1">
    <dataField name="Count of STATUS" fld="15" subtotal="count" showDataAs="percentOfCol" baseField="0" baseItem="0" numFmtId="166"/>
  </dataFields>
  <formats count="19">
    <format dxfId="125">
      <pivotArea collapsedLevelsAreSubtotals="1" fieldPosition="0">
        <references count="1">
          <reference field="15" count="0"/>
        </references>
      </pivotArea>
    </format>
    <format dxfId="124">
      <pivotArea dataOnly="0" labelOnly="1" fieldPosition="0">
        <references count="1">
          <reference field="15" count="0"/>
        </references>
      </pivotArea>
    </format>
    <format dxfId="123">
      <pivotArea field="15" type="button" dataOnly="0" labelOnly="1" outline="0" axis="axisRow" fieldPosition="0"/>
    </format>
    <format dxfId="122">
      <pivotArea dataOnly="0" labelOnly="1" outline="0" axis="axisValues" fieldPosition="0"/>
    </format>
    <format dxfId="121">
      <pivotArea field="15" type="button" dataOnly="0" labelOnly="1" outline="0" axis="axisRow" fieldPosition="0"/>
    </format>
    <format dxfId="120">
      <pivotArea dataOnly="0" labelOnly="1" outline="0" axis="axisValues" fieldPosition="0"/>
    </format>
    <format dxfId="119">
      <pivotArea collapsedLevelsAreSubtotals="1" fieldPosition="0">
        <references count="1">
          <reference field="15" count="1">
            <x v="1"/>
          </reference>
        </references>
      </pivotArea>
    </format>
    <format dxfId="118">
      <pivotArea dataOnly="0" labelOnly="1" fieldPosition="0">
        <references count="1">
          <reference field="15" count="1">
            <x v="1"/>
          </reference>
        </references>
      </pivotArea>
    </format>
    <format dxfId="117">
      <pivotArea collapsedLevelsAreSubtotals="1" fieldPosition="0">
        <references count="1">
          <reference field="15" count="1">
            <x v="1"/>
          </reference>
        </references>
      </pivotArea>
    </format>
    <format dxfId="116">
      <pivotArea dataOnly="0" labelOnly="1" fieldPosition="0">
        <references count="1">
          <reference field="15" count="1">
            <x v="1"/>
          </reference>
        </references>
      </pivotArea>
    </format>
    <format dxfId="115">
      <pivotArea collapsedLevelsAreSubtotals="1" fieldPosition="0">
        <references count="1">
          <reference field="15" count="1">
            <x v="2"/>
          </reference>
        </references>
      </pivotArea>
    </format>
    <format dxfId="114">
      <pivotArea dataOnly="0" labelOnly="1" fieldPosition="0">
        <references count="1">
          <reference field="15" count="1">
            <x v="2"/>
          </reference>
        </references>
      </pivotArea>
    </format>
    <format dxfId="113">
      <pivotArea collapsedLevelsAreSubtotals="1" fieldPosition="0">
        <references count="1">
          <reference field="15" count="1">
            <x v="2"/>
          </reference>
        </references>
      </pivotArea>
    </format>
    <format dxfId="112">
      <pivotArea dataOnly="0" labelOnly="1" fieldPosition="0">
        <references count="1">
          <reference field="15" count="1">
            <x v="2"/>
          </reference>
        </references>
      </pivotArea>
    </format>
    <format dxfId="111">
      <pivotArea collapsedLevelsAreSubtotals="1" fieldPosition="0">
        <references count="1">
          <reference field="15" count="1">
            <x v="0"/>
          </reference>
        </references>
      </pivotArea>
    </format>
    <format dxfId="110">
      <pivotArea dataOnly="0" labelOnly="1" fieldPosition="0">
        <references count="1">
          <reference field="15" count="1">
            <x v="0"/>
          </reference>
        </references>
      </pivotArea>
    </format>
    <format dxfId="109">
      <pivotArea outline="0" collapsedLevelsAreSubtotals="1" fieldPosition="0"/>
    </format>
    <format dxfId="108">
      <pivotArea outline="0" fieldPosition="0">
        <references count="1">
          <reference field="4294967294" count="1">
            <x v="0"/>
          </reference>
        </references>
      </pivotArea>
    </format>
    <format dxfId="107">
      <pivotArea outline="0" collapsedLevelsAreSubtotals="1" fieldPosition="0"/>
    </format>
  </formats>
  <chartFormats count="20">
    <chartFormat chart="116" format="6" series="1">
      <pivotArea type="data" outline="0" fieldPosition="0">
        <references count="1">
          <reference field="4294967294" count="1" selected="0">
            <x v="0"/>
          </reference>
        </references>
      </pivotArea>
    </chartFormat>
    <chartFormat chart="116" format="7">
      <pivotArea type="data" outline="0" fieldPosition="0">
        <references count="2">
          <reference field="4294967294" count="1" selected="0">
            <x v="0"/>
          </reference>
          <reference field="15" count="1" selected="0">
            <x v="0"/>
          </reference>
        </references>
      </pivotArea>
    </chartFormat>
    <chartFormat chart="116" format="8">
      <pivotArea type="data" outline="0" fieldPosition="0">
        <references count="2">
          <reference field="4294967294" count="1" selected="0">
            <x v="0"/>
          </reference>
          <reference field="15" count="1" selected="0">
            <x v="1"/>
          </reference>
        </references>
      </pivotArea>
    </chartFormat>
    <chartFormat chart="116" format="9">
      <pivotArea type="data" outline="0" fieldPosition="0">
        <references count="2">
          <reference field="4294967294" count="1" selected="0">
            <x v="0"/>
          </reference>
          <reference field="15" count="1" selected="0">
            <x v="2"/>
          </reference>
        </references>
      </pivotArea>
    </chartFormat>
    <chartFormat chart="116" format="10">
      <pivotArea type="data" outline="0" fieldPosition="0">
        <references count="2">
          <reference field="4294967294" count="1" selected="0">
            <x v="0"/>
          </reference>
          <reference field="15" count="1" selected="0">
            <x v="3"/>
          </reference>
        </references>
      </pivotArea>
    </chartFormat>
    <chartFormat chart="117" format="6" series="1">
      <pivotArea type="data" outline="0" fieldPosition="0">
        <references count="1">
          <reference field="4294967294" count="1" selected="0">
            <x v="0"/>
          </reference>
        </references>
      </pivotArea>
    </chartFormat>
    <chartFormat chart="117" format="7">
      <pivotArea type="data" outline="0" fieldPosition="0">
        <references count="2">
          <reference field="4294967294" count="1" selected="0">
            <x v="0"/>
          </reference>
          <reference field="15" count="1" selected="0">
            <x v="0"/>
          </reference>
        </references>
      </pivotArea>
    </chartFormat>
    <chartFormat chart="117" format="8">
      <pivotArea type="data" outline="0" fieldPosition="0">
        <references count="2">
          <reference field="4294967294" count="1" selected="0">
            <x v="0"/>
          </reference>
          <reference field="15" count="1" selected="0">
            <x v="1"/>
          </reference>
        </references>
      </pivotArea>
    </chartFormat>
    <chartFormat chart="117" format="9">
      <pivotArea type="data" outline="0" fieldPosition="0">
        <references count="2">
          <reference field="4294967294" count="1" selected="0">
            <x v="0"/>
          </reference>
          <reference field="15" count="1" selected="0">
            <x v="2"/>
          </reference>
        </references>
      </pivotArea>
    </chartFormat>
    <chartFormat chart="117" format="10">
      <pivotArea type="data" outline="0" fieldPosition="0">
        <references count="2">
          <reference field="4294967294" count="1" selected="0">
            <x v="0"/>
          </reference>
          <reference field="15" count="1" selected="0">
            <x v="3"/>
          </reference>
        </references>
      </pivotArea>
    </chartFormat>
    <chartFormat chart="118" format="6" series="1">
      <pivotArea type="data" outline="0" fieldPosition="0">
        <references count="1">
          <reference field="4294967294" count="1" selected="0">
            <x v="0"/>
          </reference>
        </references>
      </pivotArea>
    </chartFormat>
    <chartFormat chart="118" format="7">
      <pivotArea type="data" outline="0" fieldPosition="0">
        <references count="2">
          <reference field="4294967294" count="1" selected="0">
            <x v="0"/>
          </reference>
          <reference field="15" count="1" selected="0">
            <x v="0"/>
          </reference>
        </references>
      </pivotArea>
    </chartFormat>
    <chartFormat chart="118" format="8">
      <pivotArea type="data" outline="0" fieldPosition="0">
        <references count="2">
          <reference field="4294967294" count="1" selected="0">
            <x v="0"/>
          </reference>
          <reference field="15" count="1" selected="0">
            <x v="1"/>
          </reference>
        </references>
      </pivotArea>
    </chartFormat>
    <chartFormat chart="118" format="9">
      <pivotArea type="data" outline="0" fieldPosition="0">
        <references count="2">
          <reference field="4294967294" count="1" selected="0">
            <x v="0"/>
          </reference>
          <reference field="15" count="1" selected="0">
            <x v="2"/>
          </reference>
        </references>
      </pivotArea>
    </chartFormat>
    <chartFormat chart="118" format="10">
      <pivotArea type="data" outline="0" fieldPosition="0">
        <references count="2">
          <reference field="4294967294" count="1" selected="0">
            <x v="0"/>
          </reference>
          <reference field="15" count="1" selected="0">
            <x v="3"/>
          </reference>
        </references>
      </pivotArea>
    </chartFormat>
    <chartFormat chart="120" format="16" series="1">
      <pivotArea type="data" outline="0" fieldPosition="0">
        <references count="1">
          <reference field="4294967294" count="1" selected="0">
            <x v="0"/>
          </reference>
        </references>
      </pivotArea>
    </chartFormat>
    <chartFormat chart="120" format="17">
      <pivotArea type="data" outline="0" fieldPosition="0">
        <references count="2">
          <reference field="4294967294" count="1" selected="0">
            <x v="0"/>
          </reference>
          <reference field="15" count="1" selected="0">
            <x v="0"/>
          </reference>
        </references>
      </pivotArea>
    </chartFormat>
    <chartFormat chart="120" format="18">
      <pivotArea type="data" outline="0" fieldPosition="0">
        <references count="2">
          <reference field="4294967294" count="1" selected="0">
            <x v="0"/>
          </reference>
          <reference field="15" count="1" selected="0">
            <x v="1"/>
          </reference>
        </references>
      </pivotArea>
    </chartFormat>
    <chartFormat chart="120" format="19">
      <pivotArea type="data" outline="0" fieldPosition="0">
        <references count="2">
          <reference field="4294967294" count="1" selected="0">
            <x v="0"/>
          </reference>
          <reference field="15" count="1" selected="0">
            <x v="2"/>
          </reference>
        </references>
      </pivotArea>
    </chartFormat>
    <chartFormat chart="120" format="20">
      <pivotArea type="data" outline="0" fieldPosition="0">
        <references count="2">
          <reference field="4294967294" count="1" selected="0">
            <x v="0"/>
          </reference>
          <reference field="15"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F03695-0813-432A-BEC4-1D48ACDAC254}" name="StudentsStatu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Students status">
  <location ref="M3:M8" firstHeaderRow="1" firstDataRow="1" firstDataCol="1"/>
  <pivotFields count="19">
    <pivotField showAll="0">
      <items count="499">
        <item x="0"/>
        <item x="276"/>
        <item x="277"/>
        <item x="492"/>
        <item x="278"/>
        <item x="1"/>
        <item x="279"/>
        <item x="280"/>
        <item x="281"/>
        <item x="85"/>
        <item x="282"/>
        <item x="283"/>
        <item x="2"/>
        <item x="86"/>
        <item x="218"/>
        <item x="284"/>
        <item x="3"/>
        <item x="4"/>
        <item x="285"/>
        <item x="286"/>
        <item x="174"/>
        <item x="87"/>
        <item x="287"/>
        <item x="446"/>
        <item x="447"/>
        <item x="448"/>
        <item x="219"/>
        <item x="175"/>
        <item x="88"/>
        <item x="220"/>
        <item x="89"/>
        <item x="176"/>
        <item x="177"/>
        <item x="5"/>
        <item x="90"/>
        <item x="449"/>
        <item x="6"/>
        <item x="221"/>
        <item x="450"/>
        <item x="178"/>
        <item x="451"/>
        <item x="7"/>
        <item x="179"/>
        <item x="288"/>
        <item x="452"/>
        <item x="91"/>
        <item x="289"/>
        <item x="8"/>
        <item x="180"/>
        <item x="453"/>
        <item x="9"/>
        <item x="10"/>
        <item x="454"/>
        <item x="92"/>
        <item x="11"/>
        <item x="290"/>
        <item x="181"/>
        <item x="291"/>
        <item x="292"/>
        <item x="12"/>
        <item x="13"/>
        <item x="497"/>
        <item x="293"/>
        <item x="222"/>
        <item x="14"/>
        <item x="294"/>
        <item x="15"/>
        <item x="295"/>
        <item x="223"/>
        <item x="224"/>
        <item x="455"/>
        <item x="182"/>
        <item x="296"/>
        <item x="16"/>
        <item x="297"/>
        <item x="298"/>
        <item x="93"/>
        <item x="299"/>
        <item x="300"/>
        <item x="94"/>
        <item x="301"/>
        <item x="95"/>
        <item x="225"/>
        <item x="96"/>
        <item x="302"/>
        <item x="226"/>
        <item x="227"/>
        <item x="303"/>
        <item x="17"/>
        <item x="304"/>
        <item x="18"/>
        <item x="305"/>
        <item x="97"/>
        <item x="98"/>
        <item x="99"/>
        <item x="19"/>
        <item x="456"/>
        <item x="306"/>
        <item x="100"/>
        <item x="183"/>
        <item x="20"/>
        <item x="21"/>
        <item x="101"/>
        <item x="102"/>
        <item x="22"/>
        <item x="23"/>
        <item x="24"/>
        <item x="307"/>
        <item x="103"/>
        <item x="308"/>
        <item x="457"/>
        <item x="309"/>
        <item x="25"/>
        <item x="26"/>
        <item x="310"/>
        <item x="311"/>
        <item x="184"/>
        <item x="312"/>
        <item x="104"/>
        <item x="314"/>
        <item x="105"/>
        <item x="185"/>
        <item x="27"/>
        <item x="186"/>
        <item x="315"/>
        <item x="106"/>
        <item x="187"/>
        <item x="228"/>
        <item x="229"/>
        <item x="316"/>
        <item x="230"/>
        <item x="107"/>
        <item x="458"/>
        <item x="108"/>
        <item x="28"/>
        <item x="231"/>
        <item x="317"/>
        <item x="29"/>
        <item x="30"/>
        <item x="31"/>
        <item x="32"/>
        <item x="232"/>
        <item x="33"/>
        <item x="459"/>
        <item x="318"/>
        <item x="319"/>
        <item x="233"/>
        <item x="320"/>
        <item x="34"/>
        <item x="321"/>
        <item x="35"/>
        <item x="109"/>
        <item x="188"/>
        <item x="189"/>
        <item x="493"/>
        <item x="110"/>
        <item x="322"/>
        <item x="323"/>
        <item x="460"/>
        <item x="234"/>
        <item x="324"/>
        <item x="111"/>
        <item x="494"/>
        <item x="325"/>
        <item x="112"/>
        <item x="461"/>
        <item x="326"/>
        <item x="113"/>
        <item x="114"/>
        <item x="115"/>
        <item x="327"/>
        <item x="328"/>
        <item x="329"/>
        <item x="116"/>
        <item x="117"/>
        <item x="330"/>
        <item x="331"/>
        <item x="332"/>
        <item x="235"/>
        <item x="236"/>
        <item x="237"/>
        <item x="238"/>
        <item x="118"/>
        <item x="333"/>
        <item x="334"/>
        <item x="335"/>
        <item x="336"/>
        <item x="239"/>
        <item x="313"/>
        <item x="337"/>
        <item x="489"/>
        <item x="462"/>
        <item x="36"/>
        <item x="119"/>
        <item x="190"/>
        <item x="338"/>
        <item x="339"/>
        <item x="340"/>
        <item x="240"/>
        <item x="241"/>
        <item x="341"/>
        <item x="342"/>
        <item x="120"/>
        <item x="343"/>
        <item x="191"/>
        <item x="344"/>
        <item x="121"/>
        <item x="37"/>
        <item x="122"/>
        <item x="463"/>
        <item x="242"/>
        <item x="345"/>
        <item x="346"/>
        <item x="123"/>
        <item x="464"/>
        <item x="124"/>
        <item x="125"/>
        <item x="192"/>
        <item x="38"/>
        <item x="347"/>
        <item x="243"/>
        <item x="348"/>
        <item x="126"/>
        <item x="349"/>
        <item x="350"/>
        <item x="465"/>
        <item x="351"/>
        <item x="352"/>
        <item x="488"/>
        <item x="127"/>
        <item x="128"/>
        <item x="129"/>
        <item x="130"/>
        <item x="131"/>
        <item x="244"/>
        <item x="353"/>
        <item x="132"/>
        <item x="466"/>
        <item x="245"/>
        <item x="193"/>
        <item x="39"/>
        <item x="354"/>
        <item x="355"/>
        <item x="246"/>
        <item x="356"/>
        <item x="133"/>
        <item x="134"/>
        <item x="194"/>
        <item x="40"/>
        <item x="357"/>
        <item x="135"/>
        <item x="136"/>
        <item x="137"/>
        <item x="41"/>
        <item x="358"/>
        <item x="359"/>
        <item x="247"/>
        <item x="467"/>
        <item x="468"/>
        <item x="360"/>
        <item x="361"/>
        <item x="138"/>
        <item x="362"/>
        <item x="42"/>
        <item x="43"/>
        <item x="363"/>
        <item x="44"/>
        <item x="45"/>
        <item x="195"/>
        <item x="364"/>
        <item x="365"/>
        <item x="366"/>
        <item x="248"/>
        <item x="46"/>
        <item x="249"/>
        <item x="139"/>
        <item x="250"/>
        <item x="251"/>
        <item x="469"/>
        <item x="47"/>
        <item x="252"/>
        <item x="470"/>
        <item x="196"/>
        <item x="253"/>
        <item x="254"/>
        <item x="48"/>
        <item x="140"/>
        <item x="490"/>
        <item x="471"/>
        <item x="49"/>
        <item x="141"/>
        <item x="197"/>
        <item x="472"/>
        <item x="367"/>
        <item x="473"/>
        <item x="368"/>
        <item x="369"/>
        <item x="370"/>
        <item x="491"/>
        <item x="255"/>
        <item x="371"/>
        <item x="256"/>
        <item x="474"/>
        <item x="372"/>
        <item x="142"/>
        <item x="257"/>
        <item x="373"/>
        <item x="374"/>
        <item x="375"/>
        <item x="376"/>
        <item x="143"/>
        <item x="495"/>
        <item x="377"/>
        <item x="50"/>
        <item x="475"/>
        <item x="51"/>
        <item x="378"/>
        <item x="379"/>
        <item x="476"/>
        <item x="52"/>
        <item x="380"/>
        <item x="144"/>
        <item x="258"/>
        <item x="53"/>
        <item x="381"/>
        <item x="382"/>
        <item x="54"/>
        <item x="383"/>
        <item x="384"/>
        <item x="259"/>
        <item x="385"/>
        <item x="260"/>
        <item x="386"/>
        <item x="387"/>
        <item x="145"/>
        <item x="198"/>
        <item x="388"/>
        <item x="389"/>
        <item x="390"/>
        <item x="55"/>
        <item x="391"/>
        <item x="199"/>
        <item x="392"/>
        <item x="393"/>
        <item x="200"/>
        <item x="496"/>
        <item x="201"/>
        <item x="146"/>
        <item x="394"/>
        <item x="56"/>
        <item x="395"/>
        <item x="202"/>
        <item x="147"/>
        <item x="396"/>
        <item x="397"/>
        <item x="148"/>
        <item x="57"/>
        <item x="149"/>
        <item x="58"/>
        <item x="261"/>
        <item x="398"/>
        <item x="399"/>
        <item x="477"/>
        <item x="400"/>
        <item x="150"/>
        <item x="203"/>
        <item x="151"/>
        <item x="59"/>
        <item x="401"/>
        <item x="402"/>
        <item x="152"/>
        <item x="403"/>
        <item x="404"/>
        <item x="60"/>
        <item x="61"/>
        <item x="405"/>
        <item x="153"/>
        <item x="204"/>
        <item x="62"/>
        <item x="63"/>
        <item x="406"/>
        <item x="407"/>
        <item x="408"/>
        <item x="64"/>
        <item x="409"/>
        <item x="410"/>
        <item x="411"/>
        <item x="205"/>
        <item x="154"/>
        <item x="206"/>
        <item x="262"/>
        <item x="155"/>
        <item x="207"/>
        <item x="263"/>
        <item x="412"/>
        <item x="156"/>
        <item x="413"/>
        <item x="157"/>
        <item x="158"/>
        <item x="478"/>
        <item x="414"/>
        <item x="415"/>
        <item x="416"/>
        <item x="417"/>
        <item x="65"/>
        <item x="208"/>
        <item x="159"/>
        <item x="66"/>
        <item x="418"/>
        <item x="160"/>
        <item x="161"/>
        <item x="479"/>
        <item x="419"/>
        <item x="67"/>
        <item x="209"/>
        <item x="210"/>
        <item x="420"/>
        <item x="264"/>
        <item x="68"/>
        <item x="211"/>
        <item x="421"/>
        <item x="265"/>
        <item x="266"/>
        <item x="212"/>
        <item x="422"/>
        <item x="423"/>
        <item x="424"/>
        <item x="162"/>
        <item x="480"/>
        <item x="425"/>
        <item x="267"/>
        <item x="268"/>
        <item x="426"/>
        <item x="163"/>
        <item x="69"/>
        <item x="213"/>
        <item x="427"/>
        <item x="428"/>
        <item x="164"/>
        <item x="70"/>
        <item x="71"/>
        <item x="165"/>
        <item x="72"/>
        <item x="166"/>
        <item x="481"/>
        <item x="482"/>
        <item x="483"/>
        <item x="73"/>
        <item x="74"/>
        <item x="75"/>
        <item x="484"/>
        <item x="429"/>
        <item x="76"/>
        <item x="77"/>
        <item x="485"/>
        <item x="167"/>
        <item x="269"/>
        <item x="78"/>
        <item x="270"/>
        <item x="430"/>
        <item x="168"/>
        <item x="486"/>
        <item x="431"/>
        <item x="432"/>
        <item x="169"/>
        <item x="433"/>
        <item x="487"/>
        <item x="434"/>
        <item x="435"/>
        <item x="79"/>
        <item x="214"/>
        <item x="271"/>
        <item x="436"/>
        <item x="437"/>
        <item x="438"/>
        <item x="80"/>
        <item x="439"/>
        <item x="170"/>
        <item x="215"/>
        <item x="440"/>
        <item x="441"/>
        <item x="171"/>
        <item x="272"/>
        <item x="81"/>
        <item x="216"/>
        <item x="82"/>
        <item x="273"/>
        <item x="83"/>
        <item x="84"/>
        <item x="172"/>
        <item x="442"/>
        <item x="443"/>
        <item x="444"/>
        <item x="217"/>
        <item x="445"/>
        <item x="173"/>
        <item x="274"/>
        <item x="275"/>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5">
        <item x="2"/>
        <item x="0"/>
        <item x="1"/>
        <item x="3"/>
        <item t="default"/>
      </items>
    </pivotField>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5"/>
  </rowFields>
  <rowItems count="5">
    <i>
      <x/>
    </i>
    <i>
      <x v="1"/>
    </i>
    <i>
      <x v="2"/>
    </i>
    <i>
      <x v="3"/>
    </i>
    <i t="grand">
      <x/>
    </i>
  </rowItems>
  <colItems count="1">
    <i/>
  </colItems>
  <formats count="4">
    <format dxfId="3">
      <pivotArea type="all" dataOnly="0" outline="0" fieldPosition="0"/>
    </format>
    <format dxfId="2">
      <pivotArea field="15" type="button" dataOnly="0" labelOnly="1" outline="0" axis="axisRow" fieldPosition="0"/>
    </format>
    <format dxfId="1">
      <pivotArea dataOnly="0" labelOnly="1" fieldPosition="0">
        <references count="1">
          <reference field="15"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E54899-BFF1-478D-9942-A1217348A0F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5" rowHeaderCaption="Gender" colHeaderCaption="By Year">
  <location ref="R3:S16" firstHeaderRow="1" firstDataRow="1" firstDataCol="1" rowPageCount="1" colPageCount="1"/>
  <pivotFields count="19">
    <pivotField showAll="0"/>
    <pivotField showAll="0"/>
    <pivotField showAll="0"/>
    <pivotField dataField="1" showAll="0">
      <items count="3">
        <item x="0"/>
        <item x="1"/>
        <item t="default"/>
      </items>
    </pivotField>
    <pivotField showAll="0"/>
    <pivotField showAll="0"/>
    <pivotField showAll="0"/>
    <pivotField numFmtId="165" showAll="0"/>
    <pivotField showAll="0"/>
    <pivotField showAll="0"/>
    <pivotField showAll="0">
      <items count="15">
        <item x="0"/>
        <item x="1"/>
        <item x="2"/>
        <item x="3"/>
        <item x="4"/>
        <item x="5"/>
        <item x="6"/>
        <item x="7"/>
        <item x="8"/>
        <item x="9"/>
        <item x="10"/>
        <item x="11"/>
        <item x="12"/>
        <item x="13"/>
        <item t="default"/>
      </items>
    </pivotField>
    <pivotField axis="axisRow" showAll="0">
      <items count="13">
        <item x="9"/>
        <item x="3"/>
        <item x="4"/>
        <item x="5"/>
        <item x="8"/>
        <item x="2"/>
        <item x="7"/>
        <item x="10"/>
        <item x="6"/>
        <item x="1"/>
        <item x="0"/>
        <item x="11"/>
        <item t="default"/>
      </items>
    </pivotField>
    <pivotField axis="axisPage" showAll="0">
      <items count="8">
        <item x="0"/>
        <item x="1"/>
        <item x="2"/>
        <item x="3"/>
        <item x="4"/>
        <item x="5"/>
        <item x="6"/>
        <item t="default"/>
      </items>
    </pivotField>
    <pivotField showAll="0"/>
    <pivotField showAll="0"/>
    <pivotField showAll="0"/>
    <pivotField showAll="0"/>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s>
  <rowFields count="1">
    <field x="11"/>
  </rowFields>
  <rowItems count="13">
    <i>
      <x/>
    </i>
    <i>
      <x v="1"/>
    </i>
    <i>
      <x v="2"/>
    </i>
    <i>
      <x v="3"/>
    </i>
    <i>
      <x v="4"/>
    </i>
    <i>
      <x v="5"/>
    </i>
    <i>
      <x v="6"/>
    </i>
    <i>
      <x v="7"/>
    </i>
    <i>
      <x v="8"/>
    </i>
    <i>
      <x v="9"/>
    </i>
    <i>
      <x v="10"/>
    </i>
    <i>
      <x v="11"/>
    </i>
    <i t="grand">
      <x/>
    </i>
  </rowItems>
  <colItems count="1">
    <i/>
  </colItems>
  <pageFields count="1">
    <pageField fld="12" item="1" hier="-1"/>
  </pageFields>
  <dataFields count="1">
    <dataField name="Count of GENDER" fld="3" subtotal="count" baseField="0" baseItem="0"/>
  </dataFields>
  <formats count="8">
    <format dxfId="11">
      <pivotArea type="all" dataOnly="0" outline="0" fieldPosition="0"/>
    </format>
    <format dxfId="10">
      <pivotArea outline="0" collapsedLevelsAreSubtotals="1" fieldPosition="0"/>
    </format>
    <format dxfId="9">
      <pivotArea type="origin" dataOnly="0" labelOnly="1" outline="0" fieldPosition="0"/>
    </format>
    <format dxfId="8">
      <pivotArea field="18" type="button" dataOnly="0" labelOnly="1" outline="0"/>
    </format>
    <format dxfId="7">
      <pivotArea type="topRight" dataOnly="0" labelOnly="1" outline="0" fieldPosition="0"/>
    </format>
    <format dxfId="6">
      <pivotArea field="3" type="button" dataOnly="0" labelOnly="1" outline="0"/>
    </format>
    <format dxfId="5">
      <pivotArea dataOnly="0" labelOnly="1" grandRow="1" outline="0" fieldPosition="0"/>
    </format>
    <format dxfId="4">
      <pivotArea dataOnly="0" labelOnly="1" grandCol="1" outline="0" fieldPosition="0"/>
    </format>
  </formats>
  <chartFormats count="2">
    <chartFormat chart="8" format="14"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5FBB99-22A6-481E-9577-846075FD2197}" name="Gend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5" rowHeaderCaption="Gender" colHeaderCaption="By Year">
  <location ref="O3:P7" firstHeaderRow="1" firstDataRow="1" firstDataCol="1" rowPageCount="1" colPageCount="1"/>
  <pivotFields count="19">
    <pivotField showAll="0"/>
    <pivotField showAll="0"/>
    <pivotField showAll="0"/>
    <pivotField dataField="1" showAll="0">
      <items count="3">
        <item x="0"/>
        <item x="1"/>
        <item t="default"/>
      </items>
    </pivotField>
    <pivotField showAll="0"/>
    <pivotField showAll="0"/>
    <pivotField showAll="0"/>
    <pivotField numFmtId="165" showAll="0"/>
    <pivotField showAll="0"/>
    <pivotField showAll="0"/>
    <pivotField showAll="0">
      <items count="15">
        <item x="0"/>
        <item x="1"/>
        <item x="2"/>
        <item x="3"/>
        <item x="4"/>
        <item x="5"/>
        <item x="6"/>
        <item x="7"/>
        <item x="8"/>
        <item x="9"/>
        <item x="10"/>
        <item x="11"/>
        <item x="12"/>
        <item x="13"/>
        <item t="default"/>
      </items>
    </pivotField>
    <pivotField axis="axisRow" showAll="0">
      <items count="13">
        <item x="9"/>
        <item x="3"/>
        <item x="4"/>
        <item x="5"/>
        <item x="8"/>
        <item x="2"/>
        <item x="7"/>
        <item x="10"/>
        <item x="6"/>
        <item x="1"/>
        <item x="0"/>
        <item x="11"/>
        <item t="default"/>
      </items>
    </pivotField>
    <pivotField axis="axisPage" showAll="0">
      <items count="8">
        <item x="0"/>
        <item x="1"/>
        <item x="2"/>
        <item x="3"/>
        <item x="4"/>
        <item x="5"/>
        <item x="6"/>
        <item t="default"/>
      </items>
    </pivotField>
    <pivotField showAll="0"/>
    <pivotField showAll="0"/>
    <pivotField showAll="0"/>
    <pivotField showAll="0"/>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s>
  <rowFields count="1">
    <field x="11"/>
  </rowFields>
  <rowItems count="4">
    <i>
      <x v="5"/>
    </i>
    <i>
      <x v="9"/>
    </i>
    <i>
      <x v="10"/>
    </i>
    <i t="grand">
      <x/>
    </i>
  </rowItems>
  <colItems count="1">
    <i/>
  </colItems>
  <pageFields count="1">
    <pageField fld="12" item="0" hier="-1"/>
  </pageFields>
  <dataFields count="1">
    <dataField name="Count of GENDER" fld="3" subtotal="count" baseField="0" baseItem="0"/>
  </dataFields>
  <formats count="8">
    <format dxfId="19">
      <pivotArea type="all" dataOnly="0" outline="0" fieldPosition="0"/>
    </format>
    <format dxfId="18">
      <pivotArea outline="0" collapsedLevelsAreSubtotals="1" fieldPosition="0"/>
    </format>
    <format dxfId="17">
      <pivotArea type="origin" dataOnly="0" labelOnly="1" outline="0" fieldPosition="0"/>
    </format>
    <format dxfId="16">
      <pivotArea field="18" type="button" dataOnly="0" labelOnly="1" outline="0"/>
    </format>
    <format dxfId="15">
      <pivotArea type="topRight" dataOnly="0" labelOnly="1" outline="0" fieldPosition="0"/>
    </format>
    <format dxfId="14">
      <pivotArea field="3" type="button" dataOnly="0" labelOnly="1" outline="0"/>
    </format>
    <format dxfId="13">
      <pivotArea dataOnly="0" labelOnly="1" grandRow="1" outline="0" fieldPosition="0"/>
    </format>
    <format dxfId="12">
      <pivotArea dataOnly="0" labelOnly="1" grandCol="1" outline="0" fieldPosition="0"/>
    </format>
  </formats>
  <chartFormats count="1">
    <chartFormat chart="6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1DF721B-9832-404F-AA45-41BC89BDCFA7}" sourceName="NAME">
  <pivotTables>
    <pivotTable tabId="20" name="phone "/>
    <pivotTable tabId="20" name="StudentsStatus"/>
    <pivotTable tabId="20" name="StudentsNames"/>
    <pivotTable tabId="20" name="Parents"/>
  </pivotTables>
  <data>
    <tabular pivotCacheId="1918453126">
      <items count="498">
        <i x="0" s="1"/>
        <i x="276" s="1"/>
        <i x="277" s="1"/>
        <i x="492" s="1"/>
        <i x="278" s="1"/>
        <i x="1" s="1"/>
        <i x="279" s="1"/>
        <i x="280" s="1"/>
        <i x="281" s="1"/>
        <i x="85" s="1"/>
        <i x="282" s="1"/>
        <i x="283" s="1"/>
        <i x="2" s="1"/>
        <i x="86" s="1"/>
        <i x="218" s="1"/>
        <i x="284" s="1"/>
        <i x="3" s="1"/>
        <i x="4" s="1"/>
        <i x="285" s="1"/>
        <i x="286" s="1"/>
        <i x="174" s="1"/>
        <i x="87" s="1"/>
        <i x="287" s="1"/>
        <i x="446" s="1"/>
        <i x="447" s="1"/>
        <i x="448" s="1"/>
        <i x="219" s="1"/>
        <i x="175" s="1"/>
        <i x="88" s="1"/>
        <i x="220" s="1"/>
        <i x="89" s="1"/>
        <i x="176" s="1"/>
        <i x="177" s="1"/>
        <i x="5" s="1"/>
        <i x="90" s="1"/>
        <i x="449" s="1"/>
        <i x="6" s="1"/>
        <i x="221" s="1"/>
        <i x="450" s="1"/>
        <i x="178" s="1"/>
        <i x="451" s="1"/>
        <i x="7" s="1"/>
        <i x="179" s="1"/>
        <i x="288" s="1"/>
        <i x="452" s="1"/>
        <i x="91" s="1"/>
        <i x="289" s="1"/>
        <i x="8" s="1"/>
        <i x="180" s="1"/>
        <i x="453" s="1"/>
        <i x="9" s="1"/>
        <i x="10" s="1"/>
        <i x="454" s="1"/>
        <i x="92" s="1"/>
        <i x="11" s="1"/>
        <i x="290" s="1"/>
        <i x="181" s="1"/>
        <i x="291" s="1"/>
        <i x="292" s="1"/>
        <i x="12" s="1"/>
        <i x="13" s="1"/>
        <i x="497" s="1"/>
        <i x="293" s="1"/>
        <i x="222" s="1"/>
        <i x="14" s="1"/>
        <i x="294" s="1"/>
        <i x="15" s="1"/>
        <i x="295" s="1"/>
        <i x="223" s="1"/>
        <i x="224" s="1"/>
        <i x="455" s="1"/>
        <i x="182" s="1"/>
        <i x="296" s="1"/>
        <i x="16" s="1"/>
        <i x="297" s="1"/>
        <i x="298" s="1"/>
        <i x="93" s="1"/>
        <i x="299" s="1"/>
        <i x="300" s="1"/>
        <i x="94" s="1"/>
        <i x="301" s="1"/>
        <i x="95" s="1"/>
        <i x="225" s="1"/>
        <i x="96" s="1"/>
        <i x="302" s="1"/>
        <i x="226" s="1"/>
        <i x="227" s="1"/>
        <i x="303" s="1"/>
        <i x="17" s="1"/>
        <i x="304" s="1"/>
        <i x="18" s="1"/>
        <i x="305" s="1"/>
        <i x="97" s="1"/>
        <i x="98" s="1"/>
        <i x="99" s="1"/>
        <i x="19" s="1"/>
        <i x="456" s="1"/>
        <i x="306" s="1"/>
        <i x="100" s="1"/>
        <i x="183" s="1"/>
        <i x="20" s="1"/>
        <i x="21" s="1"/>
        <i x="101" s="1"/>
        <i x="102" s="1"/>
        <i x="22" s="1"/>
        <i x="23" s="1"/>
        <i x="24" s="1"/>
        <i x="307" s="1"/>
        <i x="103" s="1"/>
        <i x="308" s="1"/>
        <i x="457" s="1"/>
        <i x="309" s="1"/>
        <i x="25" s="1"/>
        <i x="26" s="1"/>
        <i x="310" s="1"/>
        <i x="311" s="1"/>
        <i x="184" s="1"/>
        <i x="312" s="1"/>
        <i x="104" s="1"/>
        <i x="314" s="1"/>
        <i x="105" s="1"/>
        <i x="185" s="1"/>
        <i x="27" s="1"/>
        <i x="186" s="1"/>
        <i x="315" s="1"/>
        <i x="106" s="1"/>
        <i x="187" s="1"/>
        <i x="228" s="1"/>
        <i x="229" s="1"/>
        <i x="316" s="1"/>
        <i x="230" s="1"/>
        <i x="107" s="1"/>
        <i x="458" s="1"/>
        <i x="108" s="1"/>
        <i x="28" s="1"/>
        <i x="231" s="1"/>
        <i x="317" s="1"/>
        <i x="29" s="1"/>
        <i x="30" s="1"/>
        <i x="31" s="1"/>
        <i x="32" s="1"/>
        <i x="232" s="1"/>
        <i x="33" s="1"/>
        <i x="459" s="1"/>
        <i x="318" s="1"/>
        <i x="319" s="1"/>
        <i x="233" s="1"/>
        <i x="320" s="1"/>
        <i x="34" s="1"/>
        <i x="321" s="1"/>
        <i x="35" s="1"/>
        <i x="109" s="1"/>
        <i x="188" s="1"/>
        <i x="189" s="1"/>
        <i x="493" s="1"/>
        <i x="110" s="1"/>
        <i x="322" s="1"/>
        <i x="323" s="1"/>
        <i x="460" s="1"/>
        <i x="234" s="1"/>
        <i x="324" s="1"/>
        <i x="111" s="1"/>
        <i x="494" s="1"/>
        <i x="325" s="1"/>
        <i x="112" s="1"/>
        <i x="461" s="1"/>
        <i x="326" s="1"/>
        <i x="113" s="1"/>
        <i x="114" s="1"/>
        <i x="115" s="1"/>
        <i x="327" s="1"/>
        <i x="328" s="1"/>
        <i x="329" s="1"/>
        <i x="116" s="1"/>
        <i x="117" s="1"/>
        <i x="330" s="1"/>
        <i x="331" s="1"/>
        <i x="332" s="1"/>
        <i x="235" s="1"/>
        <i x="236" s="1"/>
        <i x="237" s="1"/>
        <i x="238" s="1"/>
        <i x="118" s="1"/>
        <i x="333" s="1"/>
        <i x="334" s="1"/>
        <i x="335" s="1"/>
        <i x="336" s="1"/>
        <i x="239" s="1"/>
        <i x="313" s="1"/>
        <i x="337" s="1"/>
        <i x="489" s="1"/>
        <i x="462" s="1"/>
        <i x="36" s="1"/>
        <i x="119" s="1"/>
        <i x="190" s="1"/>
        <i x="338" s="1"/>
        <i x="339" s="1"/>
        <i x="340" s="1"/>
        <i x="240" s="1"/>
        <i x="241" s="1"/>
        <i x="341" s="1"/>
        <i x="342" s="1"/>
        <i x="120" s="1"/>
        <i x="343" s="1"/>
        <i x="191" s="1"/>
        <i x="344" s="1"/>
        <i x="121" s="1"/>
        <i x="37" s="1"/>
        <i x="122" s="1"/>
        <i x="463" s="1"/>
        <i x="242" s="1"/>
        <i x="345" s="1"/>
        <i x="346" s="1"/>
        <i x="123" s="1"/>
        <i x="464" s="1"/>
        <i x="124" s="1"/>
        <i x="125" s="1"/>
        <i x="192" s="1"/>
        <i x="38" s="1"/>
        <i x="347" s="1"/>
        <i x="243" s="1"/>
        <i x="348" s="1"/>
        <i x="126" s="1"/>
        <i x="349" s="1"/>
        <i x="350" s="1"/>
        <i x="465" s="1"/>
        <i x="351" s="1"/>
        <i x="352" s="1"/>
        <i x="488" s="1"/>
        <i x="127" s="1"/>
        <i x="128" s="1"/>
        <i x="129" s="1"/>
        <i x="130" s="1"/>
        <i x="131" s="1"/>
        <i x="244" s="1"/>
        <i x="353" s="1"/>
        <i x="132" s="1"/>
        <i x="466" s="1"/>
        <i x="245" s="1"/>
        <i x="193" s="1"/>
        <i x="39" s="1"/>
        <i x="354" s="1"/>
        <i x="355" s="1"/>
        <i x="246" s="1"/>
        <i x="356" s="1"/>
        <i x="133" s="1"/>
        <i x="134" s="1"/>
        <i x="194" s="1"/>
        <i x="40" s="1"/>
        <i x="357" s="1"/>
        <i x="135" s="1"/>
        <i x="136" s="1"/>
        <i x="137" s="1"/>
        <i x="41" s="1"/>
        <i x="358" s="1"/>
        <i x="359" s="1"/>
        <i x="247" s="1"/>
        <i x="467" s="1"/>
        <i x="468" s="1"/>
        <i x="360" s="1"/>
        <i x="361" s="1"/>
        <i x="138" s="1"/>
        <i x="362" s="1"/>
        <i x="42" s="1"/>
        <i x="43" s="1"/>
        <i x="363" s="1"/>
        <i x="44" s="1"/>
        <i x="45" s="1"/>
        <i x="195" s="1"/>
        <i x="364" s="1"/>
        <i x="365" s="1"/>
        <i x="366" s="1"/>
        <i x="248" s="1"/>
        <i x="46" s="1"/>
        <i x="249" s="1"/>
        <i x="139" s="1"/>
        <i x="250" s="1"/>
        <i x="251" s="1"/>
        <i x="469" s="1"/>
        <i x="47" s="1"/>
        <i x="252" s="1"/>
        <i x="470" s="1"/>
        <i x="196" s="1"/>
        <i x="253" s="1"/>
        <i x="254" s="1"/>
        <i x="48" s="1"/>
        <i x="140" s="1"/>
        <i x="490" s="1"/>
        <i x="471" s="1"/>
        <i x="49" s="1"/>
        <i x="141" s="1"/>
        <i x="197" s="1"/>
        <i x="472" s="1"/>
        <i x="367" s="1"/>
        <i x="473" s="1"/>
        <i x="368" s="1"/>
        <i x="369" s="1"/>
        <i x="370" s="1"/>
        <i x="491" s="1"/>
        <i x="255" s="1"/>
        <i x="371" s="1"/>
        <i x="256" s="1"/>
        <i x="474" s="1"/>
        <i x="372" s="1"/>
        <i x="142" s="1"/>
        <i x="257" s="1"/>
        <i x="373" s="1"/>
        <i x="374" s="1"/>
        <i x="375" s="1"/>
        <i x="376" s="1"/>
        <i x="143" s="1"/>
        <i x="495" s="1"/>
        <i x="377" s="1"/>
        <i x="50" s="1"/>
        <i x="475" s="1"/>
        <i x="51" s="1"/>
        <i x="378" s="1"/>
        <i x="379" s="1"/>
        <i x="476" s="1"/>
        <i x="52" s="1"/>
        <i x="380" s="1"/>
        <i x="144" s="1"/>
        <i x="258" s="1"/>
        <i x="53" s="1"/>
        <i x="381" s="1"/>
        <i x="382" s="1"/>
        <i x="54" s="1"/>
        <i x="383" s="1"/>
        <i x="384" s="1"/>
        <i x="259" s="1"/>
        <i x="385" s="1"/>
        <i x="260" s="1"/>
        <i x="386" s="1"/>
        <i x="387" s="1"/>
        <i x="145" s="1"/>
        <i x="198" s="1"/>
        <i x="388" s="1"/>
        <i x="389" s="1"/>
        <i x="390" s="1"/>
        <i x="55" s="1"/>
        <i x="391" s="1"/>
        <i x="199" s="1"/>
        <i x="392" s="1"/>
        <i x="393" s="1"/>
        <i x="200" s="1"/>
        <i x="496" s="1"/>
        <i x="201" s="1"/>
        <i x="146" s="1"/>
        <i x="394" s="1"/>
        <i x="56" s="1"/>
        <i x="395" s="1"/>
        <i x="202" s="1"/>
        <i x="147" s="1"/>
        <i x="396" s="1"/>
        <i x="397" s="1"/>
        <i x="148" s="1"/>
        <i x="57" s="1"/>
        <i x="149" s="1"/>
        <i x="58" s="1"/>
        <i x="261" s="1"/>
        <i x="398" s="1"/>
        <i x="399" s="1"/>
        <i x="477" s="1"/>
        <i x="400" s="1"/>
        <i x="150" s="1"/>
        <i x="203" s="1"/>
        <i x="151" s="1"/>
        <i x="59" s="1"/>
        <i x="401" s="1"/>
        <i x="402" s="1"/>
        <i x="152" s="1"/>
        <i x="403" s="1"/>
        <i x="404" s="1"/>
        <i x="60" s="1"/>
        <i x="61" s="1"/>
        <i x="405" s="1"/>
        <i x="153" s="1"/>
        <i x="204" s="1"/>
        <i x="62" s="1"/>
        <i x="63" s="1"/>
        <i x="406" s="1"/>
        <i x="407" s="1"/>
        <i x="408" s="1"/>
        <i x="64" s="1"/>
        <i x="409" s="1"/>
        <i x="410" s="1"/>
        <i x="411" s="1"/>
        <i x="205" s="1"/>
        <i x="154" s="1"/>
        <i x="206" s="1"/>
        <i x="262" s="1"/>
        <i x="155" s="1"/>
        <i x="207" s="1"/>
        <i x="263" s="1"/>
        <i x="412" s="1"/>
        <i x="156" s="1"/>
        <i x="413" s="1"/>
        <i x="157" s="1"/>
        <i x="158" s="1"/>
        <i x="478" s="1"/>
        <i x="414" s="1"/>
        <i x="415" s="1"/>
        <i x="416" s="1"/>
        <i x="417" s="1"/>
        <i x="65" s="1"/>
        <i x="208" s="1"/>
        <i x="159" s="1"/>
        <i x="66" s="1"/>
        <i x="418" s="1"/>
        <i x="160" s="1"/>
        <i x="161" s="1"/>
        <i x="479" s="1"/>
        <i x="419" s="1"/>
        <i x="67" s="1"/>
        <i x="209" s="1"/>
        <i x="210" s="1"/>
        <i x="420" s="1"/>
        <i x="264" s="1"/>
        <i x="68" s="1"/>
        <i x="211" s="1"/>
        <i x="421" s="1"/>
        <i x="265" s="1"/>
        <i x="266" s="1"/>
        <i x="212" s="1"/>
        <i x="422" s="1"/>
        <i x="423" s="1"/>
        <i x="424" s="1"/>
        <i x="162" s="1"/>
        <i x="480" s="1"/>
        <i x="425" s="1"/>
        <i x="267" s="1"/>
        <i x="268" s="1"/>
        <i x="426" s="1"/>
        <i x="163" s="1"/>
        <i x="69" s="1"/>
        <i x="213" s="1"/>
        <i x="427" s="1"/>
        <i x="428" s="1"/>
        <i x="164" s="1"/>
        <i x="70" s="1"/>
        <i x="71" s="1"/>
        <i x="165" s="1"/>
        <i x="72" s="1"/>
        <i x="166" s="1"/>
        <i x="481" s="1"/>
        <i x="482" s="1"/>
        <i x="483" s="1"/>
        <i x="73" s="1"/>
        <i x="74" s="1"/>
        <i x="75" s="1"/>
        <i x="484" s="1"/>
        <i x="429" s="1"/>
        <i x="76" s="1"/>
        <i x="77" s="1"/>
        <i x="485" s="1"/>
        <i x="167" s="1"/>
        <i x="269" s="1"/>
        <i x="78" s="1"/>
        <i x="270" s="1"/>
        <i x="430" s="1"/>
        <i x="168" s="1"/>
        <i x="486" s="1"/>
        <i x="431" s="1"/>
        <i x="432" s="1"/>
        <i x="169" s="1"/>
        <i x="433" s="1"/>
        <i x="487" s="1"/>
        <i x="434" s="1"/>
        <i x="435" s="1"/>
        <i x="79" s="1"/>
        <i x="214" s="1"/>
        <i x="271" s="1"/>
        <i x="436" s="1"/>
        <i x="437" s="1"/>
        <i x="438" s="1"/>
        <i x="80" s="1"/>
        <i x="439" s="1"/>
        <i x="170" s="1"/>
        <i x="215" s="1"/>
        <i x="440" s="1"/>
        <i x="441" s="1"/>
        <i x="171" s="1"/>
        <i x="272" s="1"/>
        <i x="81" s="1"/>
        <i x="216" s="1"/>
        <i x="82" s="1"/>
        <i x="273" s="1"/>
        <i x="83" s="1"/>
        <i x="84" s="1"/>
        <i x="172" s="1"/>
        <i x="442" s="1"/>
        <i x="443" s="1"/>
        <i x="444" s="1"/>
        <i x="217" s="1"/>
        <i x="445" s="1"/>
        <i x="173" s="1"/>
        <i x="274" s="1"/>
        <i x="27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6814794D-955E-4254-9D60-23F3F1006E6B}" cache="Slicer_NAME" caption="NAME" startItem="348"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STARTED1" xr10:uid="{5B7F94D3-EBE9-47BF-9C05-E6D883573D66}" sourceName="DATE STARTED">
  <pivotTables>
    <pivotTable tabId="20" name="phone "/>
    <pivotTable tabId="20" name="StudentsStatus"/>
    <pivotTable tabId="20" name="StudentsNames"/>
    <pivotTable tabId="20" name="Parents"/>
    <pivotTable tabId="10" name="PivotTable5"/>
  </pivotTables>
  <state minimalRefreshVersion="6" lastRefreshVersion="6" pivotCacheId="1918453126" filterType="unknown">
    <bounds startDate="2018-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STARTED2" xr10:uid="{DC9BB791-14A6-4B63-A377-6B0D53397392}" sourceName="DATE STARTED">
  <pivotTables>
    <pivotTable tabId="16" name="PivotTable10"/>
  </pivotTables>
  <state minimalRefreshVersion="6" lastRefreshVersion="6" pivotCacheId="1918453126" filterType="unknown">
    <bounds startDate="2018-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STARTED" xr10:uid="{2EB61395-2F49-4B4B-AFC6-D904006778A8}" sourceName="DATE STARTED">
  <pivotTables>
    <pivotTable tabId="18" name="PivotTable2"/>
  </pivotTables>
  <state minimalRefreshVersion="6" lastRefreshVersion="6" pivotCacheId="1918453126" filterType="unknown">
    <bounds startDate="2018-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STARTED" xr10:uid="{735074BC-64D1-455D-8C21-87CCD6D64FDE}" cache="NativeTimeline_DATE_STARTED1" caption="YEARLY ATTRITION" level="0" selectionLevel="0" scrollPosition="2018-02-27T00:00:00" style="TimeSlicerStyleDark5"/>
  <timeline name="DATE STARTED 2" xr10:uid="{8C188C53-CAEE-4FA9-B7DA-02BA38CBB40E}" cache="NativeTimeline_DATE_STARTED" caption="Yearly Status" level="0" selectionLevel="0"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STARTED 1" xr10:uid="{6EF7A202-C344-462A-95F9-D995C7B76DF5}" cache="NativeTimeline_DATE_STARTED2" caption="Filter by Year" showHorizontalScrollbar="0" level="0" selectionLevel="0"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25"/>
  <sheetViews>
    <sheetView workbookViewId="0">
      <selection activeCell="F28" sqref="F28"/>
    </sheetView>
  </sheetViews>
  <sheetFormatPr defaultRowHeight="15" x14ac:dyDescent="0.25"/>
  <cols>
    <col min="1" max="1" width="20.5703125" bestFit="1" customWidth="1"/>
    <col min="2" max="2" width="14.7109375" bestFit="1" customWidth="1"/>
    <col min="3" max="3" width="16.5703125" bestFit="1" customWidth="1"/>
    <col min="4" max="4" width="18.28515625" bestFit="1" customWidth="1"/>
    <col min="6" max="6" width="11" customWidth="1"/>
  </cols>
  <sheetData>
    <row r="3" spans="1:8" x14ac:dyDescent="0.25">
      <c r="A3" s="11" t="s">
        <v>249</v>
      </c>
      <c r="B3" s="10" t="s">
        <v>239</v>
      </c>
    </row>
    <row r="4" spans="1:8" x14ac:dyDescent="0.25">
      <c r="A4" s="12" t="s">
        <v>96</v>
      </c>
      <c r="B4" s="13">
        <v>12</v>
      </c>
      <c r="D4" s="10" t="s">
        <v>252</v>
      </c>
      <c r="E4" s="10" t="s">
        <v>251</v>
      </c>
      <c r="F4" s="10" t="s">
        <v>254</v>
      </c>
      <c r="G4" s="10"/>
      <c r="H4" s="10"/>
    </row>
    <row r="5" spans="1:8" x14ac:dyDescent="0.25">
      <c r="A5" s="12" t="s">
        <v>77</v>
      </c>
      <c r="B5" s="13">
        <v>9</v>
      </c>
      <c r="D5" s="10" t="s">
        <v>19</v>
      </c>
      <c r="E5" s="10">
        <f>IFERROR(GETPIVOTDATA("NAME",$A$3,"CHURCH","HOG"),0)</f>
        <v>344</v>
      </c>
      <c r="F5" s="15">
        <f>IFERROR(E5/(E5+E24),0)</f>
        <v>0.69776876267748478</v>
      </c>
      <c r="G5" s="10"/>
      <c r="H5" s="10"/>
    </row>
    <row r="6" spans="1:8" x14ac:dyDescent="0.25">
      <c r="A6" s="12" t="s">
        <v>1475</v>
      </c>
      <c r="B6" s="13">
        <v>4</v>
      </c>
      <c r="D6" s="10" t="s">
        <v>253</v>
      </c>
      <c r="E6" s="10">
        <f>IFERROR(GETPIVOTDATA("NAME",$A$3,"CHURCH","Access Fire")+GETPIVOTDATA("NAME",$A$3,"CHURCH","AOG")+GETPIVOTDATA("NAME",$A$3,"CHURCH","Apostolic")+GETPIVOTDATA("NAME",$A$3,"CHURCH","Baptist")+GETPIVOTDATA("NAME",$A$3,"CHURCH","CAC")+GETPIVOTDATA("NAME",$A$3,"CHURCH","Catholic")+GETPIVOTDATA("NAME",$A$3,"CHURCH","CCC")+GETPIVOTDATA("NAME",$A$3,"CHURCH","COP")+GETPIVOTDATA("NAME",$A$3,"CHURCH","covenant Church")+GETPIVOTDATA("NAME",$A$3,"CHURCH","Deeper Life")+GETPIVOTDATA("NAME",$A$3,"CHURCH","FOL")+GETPIVOTDATA("NAME",$A$3,"CHURCH","Foundation")+GETPIVOTDATA("NAME",$A$3,"CHURCH","Greater E")+GETPIVOTDATA("NAME",$A$3,"CHURCH","JW")+GETPIVOTDATA("NAME",$A$3,"CHURCH","MFM")+GETPIVOTDATA("NAME",$A$3,"CHURCH","Nil")+GETPIVOTDATA("NAME",$A$3,"CHURCH","Testimony")+GETPIVOTDATA("NAME",$A$3,"CHURCH","Winners"),0)</f>
        <v>156</v>
      </c>
      <c r="F6" s="15">
        <f>IFERROR(E24/(E24+E5),0)</f>
        <v>0.30223123732251522</v>
      </c>
      <c r="G6" s="10"/>
      <c r="H6" s="10"/>
    </row>
    <row r="7" spans="1:8" x14ac:dyDescent="0.25">
      <c r="A7" s="12" t="s">
        <v>1476</v>
      </c>
      <c r="B7" s="13">
        <v>3</v>
      </c>
      <c r="D7" s="12" t="s">
        <v>1482</v>
      </c>
      <c r="E7" s="10">
        <f>GETPIVOTDATA("NAME",$A$3)</f>
        <v>503</v>
      </c>
      <c r="F7" s="10"/>
      <c r="G7" s="10"/>
      <c r="H7" s="10"/>
    </row>
    <row r="8" spans="1:8" x14ac:dyDescent="0.25">
      <c r="A8" s="12" t="s">
        <v>125</v>
      </c>
      <c r="B8" s="13">
        <v>4</v>
      </c>
      <c r="D8" s="12"/>
      <c r="E8" s="10">
        <f>IFERROR(GETPIVOTDATA("NAME",$A$3,"CHURCH","Access Fire"),0)</f>
        <v>12</v>
      </c>
      <c r="F8" s="10"/>
      <c r="G8" s="10"/>
      <c r="H8" s="10"/>
    </row>
    <row r="9" spans="1:8" x14ac:dyDescent="0.25">
      <c r="A9" s="12" t="s">
        <v>1471</v>
      </c>
      <c r="B9" s="13">
        <v>3</v>
      </c>
      <c r="D9" s="12"/>
      <c r="E9" s="10">
        <f>IFERROR(GETPIVOTDATA("NAME",$A$3,"CHURCH","AOG"),0)</f>
        <v>9</v>
      </c>
      <c r="F9" s="10"/>
      <c r="G9" s="10"/>
      <c r="H9" s="10"/>
    </row>
    <row r="10" spans="1:8" x14ac:dyDescent="0.25">
      <c r="A10" s="12" t="s">
        <v>1470</v>
      </c>
      <c r="B10" s="13">
        <v>2</v>
      </c>
      <c r="D10" s="12"/>
      <c r="E10" s="10">
        <f>IFERROR(GETPIVOTDATA("NAME",$A$3,"CHURCH","Apostolic"),0)</f>
        <v>4</v>
      </c>
      <c r="F10" s="10"/>
      <c r="G10" s="10"/>
      <c r="H10" s="10"/>
    </row>
    <row r="11" spans="1:8" x14ac:dyDescent="0.25">
      <c r="A11" s="12" t="s">
        <v>72</v>
      </c>
      <c r="B11" s="13">
        <v>20</v>
      </c>
      <c r="D11" s="12"/>
      <c r="E11" s="10">
        <f>IFERROR(GETPIVOTDATA("NAME",$A$3,"CHURCH","Baptist"),0)</f>
        <v>3</v>
      </c>
      <c r="F11" s="10"/>
      <c r="G11" s="10"/>
      <c r="H11" s="10"/>
    </row>
    <row r="12" spans="1:8" x14ac:dyDescent="0.25">
      <c r="A12" s="12" t="s">
        <v>1472</v>
      </c>
      <c r="B12" s="13">
        <v>2</v>
      </c>
      <c r="D12" s="12"/>
      <c r="E12" s="10">
        <f>IFERROR(GETPIVOTDATA("NAME",$A$3,"CHURCH","CCC"),0)</f>
        <v>2</v>
      </c>
      <c r="F12" s="10"/>
      <c r="G12" s="10"/>
      <c r="H12" s="10"/>
    </row>
    <row r="13" spans="1:8" x14ac:dyDescent="0.25">
      <c r="A13" s="12" t="s">
        <v>31</v>
      </c>
      <c r="B13" s="13">
        <v>26</v>
      </c>
      <c r="D13" s="14"/>
      <c r="E13" s="10">
        <f>IFERROR(GETPIVOTDATA("NAME",$A$3,"CHURCH","COP"),0)</f>
        <v>20</v>
      </c>
      <c r="F13" s="10"/>
      <c r="G13" s="10"/>
      <c r="H13" s="10"/>
    </row>
    <row r="14" spans="1:8" x14ac:dyDescent="0.25">
      <c r="A14" s="12" t="s">
        <v>166</v>
      </c>
      <c r="B14" s="13">
        <v>9</v>
      </c>
      <c r="D14" s="10"/>
      <c r="E14" s="10">
        <f>IFERROR(GETPIVOTDATA("NAME",$A$3,"CHURCH","covenant Church"),0)</f>
        <v>2</v>
      </c>
      <c r="F14" s="10"/>
      <c r="G14" s="10"/>
      <c r="H14" s="10"/>
    </row>
    <row r="15" spans="1:8" x14ac:dyDescent="0.25">
      <c r="A15" s="12" t="s">
        <v>216</v>
      </c>
      <c r="B15" s="13">
        <v>4</v>
      </c>
      <c r="E15">
        <f>IFERROR(GETPIVOTDATA("NAME",$A$3,"CHURCH","Deeper Life"),0)</f>
        <v>26</v>
      </c>
    </row>
    <row r="16" spans="1:8" x14ac:dyDescent="0.25">
      <c r="A16" s="12" t="s">
        <v>1467</v>
      </c>
      <c r="B16" s="13">
        <v>10</v>
      </c>
      <c r="E16">
        <f>IFERROR(GETPIVOTDATA("NAME",$A$3,"CHURCH","FOL"),0)</f>
        <v>9</v>
      </c>
    </row>
    <row r="17" spans="1:5" x14ac:dyDescent="0.25">
      <c r="A17" s="12" t="s">
        <v>1517</v>
      </c>
      <c r="B17" s="13">
        <v>2</v>
      </c>
      <c r="E17">
        <f>IFERROR(GETPIVOTDATA("NAME",$A$3,"CHURCH","Foundation"),0)</f>
        <v>4</v>
      </c>
    </row>
    <row r="18" spans="1:5" x14ac:dyDescent="0.25">
      <c r="A18" s="12" t="s">
        <v>19</v>
      </c>
      <c r="B18" s="13">
        <v>344</v>
      </c>
      <c r="E18">
        <f>IFERROR(GETPIVOTDATA("NAME",$A$3,"CHURCH","Greater E"),0)</f>
        <v>10</v>
      </c>
    </row>
    <row r="19" spans="1:5" x14ac:dyDescent="0.25">
      <c r="A19" s="12" t="s">
        <v>1479</v>
      </c>
      <c r="B19" s="13">
        <v>1</v>
      </c>
      <c r="E19">
        <f>IFERROR(GETPIVOTDATA("NAME",$A$3,"CHURCH","JW"),0)</f>
        <v>1</v>
      </c>
    </row>
    <row r="20" spans="1:5" x14ac:dyDescent="0.25">
      <c r="A20" s="12" t="s">
        <v>1468</v>
      </c>
      <c r="B20" s="13">
        <v>4</v>
      </c>
      <c r="E20">
        <f>IFERROR(GETPIVOTDATA("NAME",$A$3,"CHURCH","MFM"),0)</f>
        <v>4</v>
      </c>
    </row>
    <row r="21" spans="1:5" x14ac:dyDescent="0.25">
      <c r="A21" s="12" t="s">
        <v>35</v>
      </c>
      <c r="B21" s="13">
        <v>21</v>
      </c>
      <c r="E21">
        <f>IFERROR(GETPIVOTDATA("NAME",$A$3,"CHURCH","Nil"),0)</f>
        <v>21</v>
      </c>
    </row>
    <row r="22" spans="1:5" x14ac:dyDescent="0.25">
      <c r="A22" s="12" t="s">
        <v>1498</v>
      </c>
      <c r="B22" s="13">
        <v>1</v>
      </c>
      <c r="E22">
        <f>IFERROR(GETPIVOTDATA("NAME",$A$3,"CHURCH","Testimony"),0)</f>
        <v>4</v>
      </c>
    </row>
    <row r="23" spans="1:5" x14ac:dyDescent="0.25">
      <c r="A23" s="12" t="s">
        <v>1478</v>
      </c>
      <c r="B23" s="13">
        <v>4</v>
      </c>
      <c r="E23">
        <f>IFERROR(GETPIVOTDATA("NAME",$A$3,"CHURCH","Winners"),0)</f>
        <v>18</v>
      </c>
    </row>
    <row r="24" spans="1:5" x14ac:dyDescent="0.25">
      <c r="A24" s="12" t="s">
        <v>1469</v>
      </c>
      <c r="B24" s="13">
        <v>18</v>
      </c>
      <c r="D24" t="s">
        <v>253</v>
      </c>
      <c r="E24">
        <f>IFERROR(SUM(E8:E23),0)</f>
        <v>149</v>
      </c>
    </row>
    <row r="25" spans="1:5" x14ac:dyDescent="0.25">
      <c r="A25" s="12" t="s">
        <v>238</v>
      </c>
      <c r="B25" s="13">
        <v>503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499984740745262"/>
  </sheetPr>
  <dimension ref="A3:B8"/>
  <sheetViews>
    <sheetView workbookViewId="0">
      <selection activeCell="A3" sqref="A3:B3"/>
    </sheetView>
  </sheetViews>
  <sheetFormatPr defaultRowHeight="15" x14ac:dyDescent="0.25"/>
  <cols>
    <col min="1" max="1" width="22.85546875" bestFit="1" customWidth="1"/>
    <col min="2" max="2" width="18.5703125" bestFit="1" customWidth="1"/>
    <col min="3" max="3" width="16.140625" bestFit="1" customWidth="1"/>
    <col min="4" max="4" width="4.5703125" bestFit="1" customWidth="1"/>
    <col min="5" max="5" width="4.140625" bestFit="1" customWidth="1"/>
    <col min="6" max="6" width="4.8554687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7.28515625" bestFit="1" customWidth="1"/>
    <col min="14" max="14" width="11.28515625" bestFit="1" customWidth="1"/>
  </cols>
  <sheetData>
    <row r="3" spans="1:2" x14ac:dyDescent="0.25">
      <c r="A3" s="7" t="s">
        <v>247</v>
      </c>
      <c r="B3" t="s">
        <v>248</v>
      </c>
    </row>
    <row r="4" spans="1:2" x14ac:dyDescent="0.25">
      <c r="A4" s="8" t="s">
        <v>241</v>
      </c>
      <c r="B4" s="17">
        <v>67</v>
      </c>
    </row>
    <row r="5" spans="1:2" x14ac:dyDescent="0.25">
      <c r="A5" s="8" t="s">
        <v>258</v>
      </c>
      <c r="B5" s="17">
        <v>252</v>
      </c>
    </row>
    <row r="6" spans="1:2" x14ac:dyDescent="0.25">
      <c r="A6" s="8" t="s">
        <v>245</v>
      </c>
      <c r="B6" s="17">
        <v>29</v>
      </c>
    </row>
    <row r="7" spans="1:2" x14ac:dyDescent="0.25">
      <c r="A7" s="8" t="s">
        <v>259</v>
      </c>
      <c r="B7" s="17">
        <v>155</v>
      </c>
    </row>
    <row r="8" spans="1:2" x14ac:dyDescent="0.25">
      <c r="A8" s="8" t="s">
        <v>238</v>
      </c>
      <c r="B8" s="9">
        <v>503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3:G459"/>
  <sheetViews>
    <sheetView workbookViewId="0">
      <selection activeCell="A3" sqref="A3:B3"/>
    </sheetView>
  </sheetViews>
  <sheetFormatPr defaultRowHeight="15" x14ac:dyDescent="0.25"/>
  <cols>
    <col min="1" max="1" width="15.85546875" bestFit="1" customWidth="1"/>
    <col min="2" max="2" width="22.5703125" bestFit="1" customWidth="1"/>
    <col min="3" max="3" width="27.7109375" style="10" bestFit="1" customWidth="1"/>
    <col min="5" max="5" width="14.7109375" bestFit="1" customWidth="1"/>
  </cols>
  <sheetData>
    <row r="3" spans="1:7" x14ac:dyDescent="0.25">
      <c r="A3" s="11" t="s">
        <v>246</v>
      </c>
      <c r="B3" s="41" t="s">
        <v>1507</v>
      </c>
      <c r="C3"/>
      <c r="E3" s="73" t="s">
        <v>1485</v>
      </c>
      <c r="F3" s="73"/>
      <c r="G3" s="73"/>
    </row>
    <row r="4" spans="1:7" x14ac:dyDescent="0.25">
      <c r="A4" s="12" t="s">
        <v>39</v>
      </c>
      <c r="B4" s="42">
        <v>67</v>
      </c>
      <c r="C4"/>
      <c r="D4" s="10">
        <f>COUNTA(E4:E7)</f>
        <v>4</v>
      </c>
      <c r="E4" t="s">
        <v>1486</v>
      </c>
    </row>
    <row r="5" spans="1:7" x14ac:dyDescent="0.25">
      <c r="A5" s="12" t="s">
        <v>70</v>
      </c>
      <c r="B5" s="42">
        <v>252</v>
      </c>
      <c r="C5"/>
      <c r="E5" t="s">
        <v>1487</v>
      </c>
    </row>
    <row r="6" spans="1:7" x14ac:dyDescent="0.25">
      <c r="A6" s="12" t="s">
        <v>15</v>
      </c>
      <c r="B6" s="42">
        <v>155</v>
      </c>
      <c r="C6"/>
      <c r="E6" t="s">
        <v>1488</v>
      </c>
    </row>
    <row r="7" spans="1:7" x14ac:dyDescent="0.25">
      <c r="A7" s="12" t="s">
        <v>235</v>
      </c>
      <c r="B7" s="42">
        <v>29</v>
      </c>
      <c r="C7"/>
      <c r="E7" t="s">
        <v>1489</v>
      </c>
    </row>
    <row r="8" spans="1:7" x14ac:dyDescent="0.25">
      <c r="A8" s="12" t="s">
        <v>238</v>
      </c>
      <c r="B8" s="42">
        <v>503</v>
      </c>
      <c r="C8"/>
    </row>
    <row r="9" spans="1:7" x14ac:dyDescent="0.25">
      <c r="C9"/>
    </row>
    <row r="10" spans="1:7" x14ac:dyDescent="0.25">
      <c r="C10"/>
    </row>
    <row r="11" spans="1:7" x14ac:dyDescent="0.25">
      <c r="C11"/>
    </row>
    <row r="12" spans="1:7" x14ac:dyDescent="0.25">
      <c r="C12"/>
    </row>
    <row r="13" spans="1:7" x14ac:dyDescent="0.25">
      <c r="C13"/>
    </row>
    <row r="14" spans="1:7" x14ac:dyDescent="0.25">
      <c r="C14"/>
    </row>
    <row r="15" spans="1:7" x14ac:dyDescent="0.25">
      <c r="C15"/>
    </row>
    <row r="16" spans="1:7"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sheetData>
  <mergeCells count="1">
    <mergeCell ref="E3: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U65"/>
  <sheetViews>
    <sheetView workbookViewId="0">
      <selection activeCell="G4" sqref="G4"/>
    </sheetView>
  </sheetViews>
  <sheetFormatPr defaultRowHeight="15" x14ac:dyDescent="0.25"/>
  <cols>
    <col min="1" max="1" width="17.7109375" style="56" bestFit="1" customWidth="1"/>
    <col min="2" max="2" width="15.85546875" style="56" bestFit="1" customWidth="1"/>
    <col min="3" max="3" width="16.5703125" bestFit="1" customWidth="1"/>
    <col min="4" max="4" width="14.7109375" bestFit="1" customWidth="1"/>
    <col min="5" max="5" width="15.7109375" bestFit="1" customWidth="1"/>
    <col min="6" max="6" width="19.5703125" customWidth="1"/>
    <col min="7" max="7" width="14.7109375" bestFit="1" customWidth="1"/>
    <col min="8" max="8" width="7.7109375" customWidth="1"/>
    <col min="9" max="9" width="14.7109375" bestFit="1" customWidth="1"/>
    <col min="10" max="10" width="15.7109375" bestFit="1" customWidth="1"/>
    <col min="11" max="11" width="14.5703125" bestFit="1" customWidth="1"/>
    <col min="12" max="12" width="27.42578125" bestFit="1" customWidth="1"/>
    <col min="13" max="13" width="10.140625" customWidth="1"/>
    <col min="14" max="14" width="8.140625" customWidth="1"/>
    <col min="15" max="15" width="6.85546875" customWidth="1"/>
    <col min="16" max="16" width="8.140625" customWidth="1"/>
    <col min="17" max="17" width="9.140625" bestFit="1" customWidth="1"/>
    <col min="18" max="47" width="3" bestFit="1" customWidth="1"/>
    <col min="48" max="48" width="4" bestFit="1" customWidth="1"/>
    <col min="49" max="49" width="11.28515625" bestFit="1" customWidth="1"/>
  </cols>
  <sheetData>
    <row r="1" spans="1:17" x14ac:dyDescent="0.25">
      <c r="C1" s="56"/>
      <c r="D1" s="56"/>
      <c r="E1" s="56"/>
      <c r="F1" s="56"/>
      <c r="G1" s="56"/>
      <c r="H1" s="56"/>
      <c r="I1" s="56"/>
    </row>
    <row r="2" spans="1:17" x14ac:dyDescent="0.25">
      <c r="D2" s="59" t="s">
        <v>255</v>
      </c>
      <c r="E2" s="60"/>
      <c r="F2" s="61"/>
      <c r="K2" s="11" t="s">
        <v>10</v>
      </c>
      <c r="L2" s="10" t="s">
        <v>1481</v>
      </c>
    </row>
    <row r="3" spans="1:17" x14ac:dyDescent="0.25">
      <c r="A3" s="51" t="s">
        <v>250</v>
      </c>
      <c r="B3" s="66" t="s">
        <v>240</v>
      </c>
      <c r="D3" s="50" t="s">
        <v>252</v>
      </c>
      <c r="E3" s="50" t="s">
        <v>250</v>
      </c>
      <c r="F3" s="10"/>
      <c r="G3" s="10"/>
      <c r="K3" s="16" t="s">
        <v>1495</v>
      </c>
      <c r="N3" s="16"/>
      <c r="Q3" s="16"/>
    </row>
    <row r="4" spans="1:17" x14ac:dyDescent="0.25">
      <c r="A4" s="43" t="s">
        <v>242</v>
      </c>
      <c r="B4" s="44">
        <v>252</v>
      </c>
      <c r="D4" s="10" t="s">
        <v>19</v>
      </c>
      <c r="E4" s="10" t="s">
        <v>242</v>
      </c>
      <c r="F4" s="10">
        <f>GETPIVOTDATA("STATUS",$A$3,"CHURCH","HOG","STATUS","Graduated")</f>
        <v>188</v>
      </c>
      <c r="G4" s="15">
        <f>F4/($F$4+$F$11)</f>
        <v>0.74603174603174605</v>
      </c>
      <c r="K4" s="11" t="s">
        <v>1496</v>
      </c>
      <c r="L4" s="10" t="s">
        <v>1511</v>
      </c>
      <c r="M4" s="64" t="s">
        <v>1512</v>
      </c>
      <c r="N4" s="64" t="s">
        <v>38</v>
      </c>
      <c r="O4" s="64" t="s">
        <v>37</v>
      </c>
      <c r="P4" s="64" t="s">
        <v>1513</v>
      </c>
      <c r="Q4" s="64" t="s">
        <v>154</v>
      </c>
    </row>
    <row r="5" spans="1:17" x14ac:dyDescent="0.25">
      <c r="A5" s="43" t="s">
        <v>96</v>
      </c>
      <c r="B5" s="44">
        <v>4</v>
      </c>
      <c r="D5" s="10"/>
      <c r="E5" s="10" t="s">
        <v>244</v>
      </c>
      <c r="F5" s="10">
        <f>GETPIVOTDATA("STATUS",$A$3,"CHURCH","HOG","STATUS","Not Graduated")</f>
        <v>46</v>
      </c>
      <c r="G5" s="15">
        <f t="shared" ref="G5:G7" si="0">F5/($F$4+$F$11)</f>
        <v>0.18253968253968253</v>
      </c>
      <c r="K5" s="12" t="s">
        <v>1370</v>
      </c>
      <c r="L5" s="67">
        <v>1.9880715705765406E-3</v>
      </c>
      <c r="M5" s="65">
        <f>GETPIVOTDATA("CLASS(when joined)",$K$4,"CLASS(when joined)","Basic 3")+GETPIVOTDATA("CLASS(when joined)",$K$4,"CLASS(when joined)","Basic 4")+GETPIVOTDATA("CLASS(when joined)",$K$4,"CLASS(when joined)","Basic 4 ")+GETPIVOTDATA("CLASS(when joined)",$K$4,"CLASS(when joined)","Basic 5")+GETPIVOTDATA("CLASS(when joined)",$K$4,"CLASS(when joined)","Basic 5 ")</f>
        <v>0.10735586481113318</v>
      </c>
      <c r="N5" s="65">
        <f>GETPIVOTDATA("CLASS(when joined)",$K$4,"CLASS(when joined)","SSS")+GETPIVOTDATA("CLASS(when joined)",$K$4,"CLASS(when joined)","SSS1")</f>
        <v>0.3499005964214712</v>
      </c>
      <c r="O5" s="65">
        <f>GETPIVOTDATA("CLASS(when joined)",$K$4,"CLASS(when joined)","JSS")</f>
        <v>0.32604373757455268</v>
      </c>
      <c r="P5" s="65">
        <f>IFERROR(GETPIVOTDATA("CLASS(when joined)",$K$4,"CLASS(when joined)","Fininshed SSS")+GETPIVOTDATA("CLASS(when joined)",$K$4,"CLASS(when joined)","finished SSS"),GETPIVOTDATA("CLASS(when joined)",$K$4,"CLASS(when joined)","Fininshed SSS")+GETPIVOTDATA("CLASS(when joined)",$K$4,"CLASS(when joined)","finished SSS"))</f>
        <v>0.2047713717693837</v>
      </c>
      <c r="Q5" s="65">
        <f>GETPIVOTDATA("CLASS(when joined)",$K$4,"CLASS(when joined)","Graduate")</f>
        <v>1.1928429423459244E-2</v>
      </c>
    </row>
    <row r="6" spans="1:17" x14ac:dyDescent="0.25">
      <c r="A6" s="43" t="s">
        <v>77</v>
      </c>
      <c r="B6" s="44">
        <v>6</v>
      </c>
      <c r="D6" s="10"/>
      <c r="E6" s="10" t="s">
        <v>243</v>
      </c>
      <c r="F6" s="10">
        <f>GETPIVOTDATA("STATUS",$A$3,"CHURCH","HOG","STATUS","Not Completed")</f>
        <v>95</v>
      </c>
      <c r="G6" s="15">
        <f t="shared" si="0"/>
        <v>0.37698412698412698</v>
      </c>
      <c r="K6" s="12" t="s">
        <v>272</v>
      </c>
      <c r="L6" s="67">
        <v>2.3856858846918488E-2</v>
      </c>
    </row>
    <row r="7" spans="1:17" x14ac:dyDescent="0.25">
      <c r="A7" s="43" t="s">
        <v>125</v>
      </c>
      <c r="B7" s="44">
        <v>1</v>
      </c>
      <c r="D7" s="10"/>
      <c r="E7" s="10" t="s">
        <v>245</v>
      </c>
      <c r="F7" s="10">
        <f>GETPIVOTDATA("STATUS",$A$3,"CHURCH","HOG","STATUS","Still Learning")</f>
        <v>15</v>
      </c>
      <c r="G7" s="15">
        <f t="shared" si="0"/>
        <v>5.9523809523809521E-2</v>
      </c>
      <c r="K7" s="12" t="s">
        <v>1465</v>
      </c>
      <c r="L7" s="67">
        <v>1.9880715705765406E-3</v>
      </c>
    </row>
    <row r="8" spans="1:17" x14ac:dyDescent="0.25">
      <c r="A8" s="43" t="s">
        <v>72</v>
      </c>
      <c r="B8" s="44">
        <v>9</v>
      </c>
      <c r="G8" s="16"/>
      <c r="K8" s="12" t="s">
        <v>50</v>
      </c>
      <c r="L8" s="67">
        <v>7.5546719681908542E-2</v>
      </c>
    </row>
    <row r="9" spans="1:17" x14ac:dyDescent="0.25">
      <c r="A9" s="43" t="s">
        <v>31</v>
      </c>
      <c r="B9" s="44">
        <v>16</v>
      </c>
      <c r="K9" s="12" t="s">
        <v>331</v>
      </c>
      <c r="L9" s="67">
        <v>3.9761431411530811E-3</v>
      </c>
    </row>
    <row r="10" spans="1:17" x14ac:dyDescent="0.25">
      <c r="A10" s="43" t="s">
        <v>166</v>
      </c>
      <c r="B10" s="44">
        <v>3</v>
      </c>
      <c r="K10" s="12" t="s">
        <v>1500</v>
      </c>
      <c r="L10" s="67">
        <v>1.9880715705765406E-3</v>
      </c>
    </row>
    <row r="11" spans="1:17" x14ac:dyDescent="0.25">
      <c r="A11" s="43" t="s">
        <v>19</v>
      </c>
      <c r="B11" s="44">
        <v>188</v>
      </c>
      <c r="D11" s="45" t="s">
        <v>253</v>
      </c>
      <c r="E11" s="46" t="s">
        <v>242</v>
      </c>
      <c r="F11" s="10">
        <f>GETPIVOTDATA("STATUS",$A$3,"CHURCH","Access Fire","STATUS","Graduated")+GETPIVOTDATA("STATUS",$A$3,"CHURCH","AOG","STATUS","Graduated")+GETPIVOTDATA("STATUS",$A$3,"CHURCH","CAC","STATUS","Graduated")+GETPIVOTDATA("STATUS",$A$3,"CHURCH","COP","STATUS","Graduated")+GETPIVOTDATA("STATUS",$A$3,"CHURCH","Deeper Life","STATUS","Graduated")+GETPIVOTDATA("STATUS",$A$3,"CHURCH","FOL","STATUS","Graduated")+GETPIVOTDATA("STATUS",$A$3,"CHURCH","Nil","STATUS","Graduated")+GETPIVOTDATA("STATUS",$A$3,"CHURCH","Apostolic","STATUS","Graduated")+GETPIVOTDATA("STATUS",$A$3,"CHURCH","Winners","STATUS","Graduated")+GETPIVOTDATA("STATUS",$A$3,"CHURCH","Testimony","STATUS","Graduated")+GETPIVOTDATA("STATUS",$A$3,"CHURCH","Greater E","STATUS","Graduated")+GETPIVOTDATA("STATUS",$A$3,"CHURCH","MFM","STATUS","Graduated")+GETPIVOTDATA("STATUS",$A$3,"CHURCH","Baptist","STATUS","Graduated")+GETPIVOTDATA("STATUS",$A$3,"CHURCH","covenant Church","STATUS","Graduated")+GETPIVOTDATA("STATUS",$A$3,"CHURCH","Catholic","STATUS","Graduated")</f>
        <v>64</v>
      </c>
      <c r="G11" s="15">
        <f>F11/($F$4+$F$11)</f>
        <v>0.25396825396825395</v>
      </c>
      <c r="K11" s="12" t="s">
        <v>14</v>
      </c>
      <c r="L11" s="67">
        <v>0.20278330019880716</v>
      </c>
    </row>
    <row r="12" spans="1:17" s="19" customFormat="1" x14ac:dyDescent="0.25">
      <c r="A12" s="43" t="s">
        <v>35</v>
      </c>
      <c r="B12" s="44">
        <v>5</v>
      </c>
      <c r="E12" s="47" t="s">
        <v>243</v>
      </c>
      <c r="F12" s="47">
        <f>GETPIVOTDATA("STATUS",$A$3,"CHURCH","Access Fire","STATUS","Not Completed")+GETPIVOTDATA("STATUS",$A$3,"CHURCH","CAC","STATUS","Not Completed")+GETPIVOTDATA("STATUS",$A$3,"CHURCH","COP","STATUS","Not Completed")+GETPIVOTDATA("STATUS",$A$3,"CHURCH","Deeper Life","STATUS","Not Completed")+GETPIVOTDATA("STATUS",$A$3,"CHURCH","FOL","STATUS","Not Completed")+GETPIVOTDATA("STATUS",$A$3,"CHURCH","Foundation","STATUS","Not Completed")+GETPIVOTDATA("STATUS",$A$3,"CHURCH","Nil","STATUS","Not Completed")+GETPIVOTDATA("STATUS",$A$3,"CHURCH","JW","STATUS","Not Completed")+GETPIVOTDATA("STATUS",$A$3,"CHURCH","Apostolic","STATUS","Not Completed")+GETPIVOTDATA("STATUS",$A$3,"CHURCH","Winners","STATUS","Not Completed")+GETPIVOTDATA("STATUS",$A$3,"CHURCH","Testimony","STATUS","Not Completed")+GETPIVOTDATA("STATUS",$A$3,"CHURCH","Greater E","STATUS","Not Completed")+GETPIVOTDATA("STATUS",$A$3,"CHURCH","Baptist","STATUS","Not Completed")+GETPIVOTDATA("STATUS",$A$3,"CHURCH","CCC","STATUS","Not Completed")+GETPIVOTDATA("STATUS",$A$3,"CHURCH","Catholic","STATUS","Not Completed")</f>
        <v>59</v>
      </c>
      <c r="G12" s="15">
        <f t="shared" ref="G12:G15" si="1">F12/($F$4+$F$11)</f>
        <v>0.23412698412698413</v>
      </c>
      <c r="I12" s="19" t="s">
        <v>262</v>
      </c>
      <c r="K12" s="12" t="s">
        <v>154</v>
      </c>
      <c r="L12" s="67">
        <v>1.1928429423459244E-2</v>
      </c>
      <c r="M12"/>
      <c r="N12"/>
      <c r="O12"/>
      <c r="P12"/>
    </row>
    <row r="13" spans="1:17" x14ac:dyDescent="0.25">
      <c r="A13" s="43" t="s">
        <v>1475</v>
      </c>
      <c r="B13" s="44">
        <v>1</v>
      </c>
      <c r="E13" s="10" t="s">
        <v>244</v>
      </c>
      <c r="F13" s="10">
        <f>GETPIVOTDATA("STATUS",$A$3,"CHURCH","Access Fire","STATUS","Not Graduated")+GETPIVOTDATA("STATUS",$A$3,"CHURCH","AOG","STATUS","Not Graduated")+GETPIVOTDATA("STATUS",$A$3,"CHURCH","CAC","STATUS","Not Graduated")+GETPIVOTDATA("STATUS",$A$3,"CHURCH","COP","STATUS","Not Graduated")+GETPIVOTDATA("STATUS",$A$3,"CHURCH","Deeper Life","STATUS","Not Graduated")+GETPIVOTDATA("STATUS",$A$3,"CHURCH","FOL","STATUS","Not Graduated")+GETPIVOTDATA("STATUS",$A$3,"CHURCH","Nil","STATUS","Not Graduated")+GETPIVOTDATA("STATUS",$A$3,"CHURCH","Apostolic","STATUS","Not Graduated")+GETPIVOTDATA("STATUS",$A$3,"CHURCH","Winners","STATUS","Not Graduated")+GETPIVOTDATA("STATUS",$A$3,"CHURCH","Testimony","STATUS","Not Graduated")+GETPIVOTDATA("STATUS",$A$3,"CHURCH","MFM","STATUS","Not Graduated")+GETPIVOTDATA("STATUS",$A$3,"CHURCH","CCC","STATUS","Not Graduated")</f>
        <v>21</v>
      </c>
      <c r="G13" s="15">
        <f t="shared" si="1"/>
        <v>8.3333333333333329E-2</v>
      </c>
      <c r="K13" s="12" t="s">
        <v>37</v>
      </c>
      <c r="L13" s="67">
        <v>0.32604373757455268</v>
      </c>
    </row>
    <row r="14" spans="1:17" x14ac:dyDescent="0.25">
      <c r="A14" s="43" t="s">
        <v>1469</v>
      </c>
      <c r="B14" s="44">
        <v>6</v>
      </c>
      <c r="E14" s="10" t="s">
        <v>245</v>
      </c>
      <c r="F14" s="10">
        <f>GETPIVOTDATA("STATUS",$A$3,"CHURCH","Access Fire","STATUS","Still Learning")+GETPIVOTDATA("STATUS",$A$3,"CHURCH","COP","STATUS","Still Learning")+GETPIVOTDATA("STATUS",$A$3,"CHURCH","Deeper Life","STATUS","Still Learning")+GETPIVOTDATA("STATUS",$A$3,"CHURCH","FOL","STATUS","Still Learning")+GETPIVOTDATA("STATUS",$A$3,"CHURCH","Winners","STATUS","Still Learning")+GETPIVOTDATA("STATUS",$A$3,"CHURCH","Baptist","STATUS","Still Learning")</f>
        <v>10</v>
      </c>
      <c r="G14" s="15">
        <f t="shared" si="1"/>
        <v>3.968253968253968E-2</v>
      </c>
      <c r="K14" s="12" t="s">
        <v>38</v>
      </c>
      <c r="L14" s="67">
        <v>0.33996023856858848</v>
      </c>
    </row>
    <row r="15" spans="1:17" x14ac:dyDescent="0.25">
      <c r="A15" s="43" t="s">
        <v>1478</v>
      </c>
      <c r="B15" s="44">
        <v>1</v>
      </c>
      <c r="E15" s="10"/>
      <c r="F15" s="10"/>
      <c r="G15" s="15">
        <f t="shared" si="1"/>
        <v>0</v>
      </c>
      <c r="K15" s="12" t="s">
        <v>265</v>
      </c>
      <c r="L15" s="67">
        <v>9.9403578528827041E-3</v>
      </c>
    </row>
    <row r="16" spans="1:17" x14ac:dyDescent="0.25">
      <c r="A16" s="43" t="s">
        <v>1467</v>
      </c>
      <c r="B16" s="44">
        <v>5</v>
      </c>
      <c r="F16" s="18"/>
      <c r="G16" s="16"/>
      <c r="L16" s="68">
        <f>SUM(L5:L15)</f>
        <v>1</v>
      </c>
    </row>
    <row r="17" spans="1:21" x14ac:dyDescent="0.25">
      <c r="A17" s="43" t="s">
        <v>1468</v>
      </c>
      <c r="B17" s="44">
        <v>3</v>
      </c>
    </row>
    <row r="18" spans="1:21" x14ac:dyDescent="0.25">
      <c r="A18" s="43" t="s">
        <v>1476</v>
      </c>
      <c r="B18" s="44">
        <v>1</v>
      </c>
      <c r="D18" s="7" t="s">
        <v>237</v>
      </c>
      <c r="E18" t="s">
        <v>1481</v>
      </c>
    </row>
    <row r="19" spans="1:21" x14ac:dyDescent="0.25">
      <c r="A19" s="43" t="s">
        <v>1472</v>
      </c>
      <c r="B19" s="44">
        <v>2</v>
      </c>
      <c r="I19" s="57" t="s">
        <v>242</v>
      </c>
      <c r="J19" s="57"/>
    </row>
    <row r="20" spans="1:21" s="19" customFormat="1" x14ac:dyDescent="0.25">
      <c r="A20" s="43" t="s">
        <v>1471</v>
      </c>
      <c r="B20" s="44">
        <v>1</v>
      </c>
      <c r="D20" s="20" t="s">
        <v>250</v>
      </c>
      <c r="E20" s="19" t="s">
        <v>240</v>
      </c>
      <c r="H20" s="48"/>
      <c r="I20" s="49" t="s">
        <v>250</v>
      </c>
      <c r="J20" s="49" t="s">
        <v>240</v>
      </c>
      <c r="K20"/>
      <c r="L20"/>
      <c r="M20"/>
      <c r="N20"/>
      <c r="O20"/>
      <c r="P20"/>
      <c r="T20"/>
      <c r="U20"/>
    </row>
    <row r="21" spans="1:21" s="19" customFormat="1" x14ac:dyDescent="0.25">
      <c r="A21" s="43" t="s">
        <v>243</v>
      </c>
      <c r="B21" s="44">
        <v>155</v>
      </c>
      <c r="D21" s="8" t="s">
        <v>242</v>
      </c>
      <c r="E21" s="69">
        <v>0.50099403578528823</v>
      </c>
      <c r="F21" s="47" t="s">
        <v>256</v>
      </c>
      <c r="G21" s="48">
        <f>IFERROR(GETPIVOTDATA("STATUS",$D$20,"STATUS","Graduated"),0)</f>
        <v>0.50099403578528823</v>
      </c>
      <c r="H21" s="48"/>
      <c r="I21" s="52" t="s">
        <v>242</v>
      </c>
      <c r="J21" s="53">
        <f>GETPIVOTDATA("STATUS",$A$3,"STATUS","Graduated")</f>
        <v>252</v>
      </c>
      <c r="K21"/>
      <c r="L21"/>
      <c r="M21"/>
      <c r="N21"/>
      <c r="O21"/>
      <c r="P21"/>
      <c r="T21"/>
      <c r="U21"/>
    </row>
    <row r="22" spans="1:21" s="19" customFormat="1" x14ac:dyDescent="0.25">
      <c r="A22" s="43" t="s">
        <v>96</v>
      </c>
      <c r="B22" s="44">
        <v>4</v>
      </c>
      <c r="D22" s="8" t="s">
        <v>243</v>
      </c>
      <c r="E22" s="69">
        <v>0.30815109343936381</v>
      </c>
      <c r="F22" s="47" t="s">
        <v>257</v>
      </c>
      <c r="G22" s="48">
        <f>IFERROR(GETPIVOTDATA("STATUS",$D$20,"STATUS","Not Completed"), 0)</f>
        <v>0.30815109343936381</v>
      </c>
      <c r="H22" s="48"/>
      <c r="I22" s="52" t="s">
        <v>243</v>
      </c>
      <c r="J22" s="53">
        <v>157</v>
      </c>
      <c r="K22"/>
      <c r="L22"/>
      <c r="M22"/>
      <c r="N22"/>
      <c r="O22"/>
      <c r="P22"/>
      <c r="T22"/>
      <c r="U22"/>
    </row>
    <row r="23" spans="1:21" s="19" customFormat="1" x14ac:dyDescent="0.25">
      <c r="A23" s="56" t="s">
        <v>77</v>
      </c>
      <c r="B23" s="44">
        <v>1</v>
      </c>
      <c r="D23" s="8" t="s">
        <v>244</v>
      </c>
      <c r="E23" s="69">
        <v>0.13320079522862824</v>
      </c>
      <c r="F23" s="47" t="s">
        <v>260</v>
      </c>
      <c r="G23" s="48">
        <f>IFERROR(GETPIVOTDATA("STATUS",$D$20,"STATUS","Not Graduated"), 0)</f>
        <v>0.13320079522862824</v>
      </c>
      <c r="H23" s="48"/>
      <c r="I23" s="52" t="s">
        <v>244</v>
      </c>
      <c r="J23" s="53">
        <v>67</v>
      </c>
      <c r="K23"/>
      <c r="L23"/>
      <c r="M23"/>
      <c r="N23"/>
      <c r="O23"/>
      <c r="P23"/>
      <c r="T23"/>
      <c r="U23"/>
    </row>
    <row r="24" spans="1:21" x14ac:dyDescent="0.25">
      <c r="A24" s="43" t="s">
        <v>125</v>
      </c>
      <c r="B24" s="44">
        <v>2</v>
      </c>
      <c r="D24" s="8" t="s">
        <v>245</v>
      </c>
      <c r="E24" s="69">
        <v>5.7654075546719682E-2</v>
      </c>
      <c r="F24" s="47" t="s">
        <v>261</v>
      </c>
      <c r="G24" s="48">
        <f>IFERROR(GETPIVOTDATA("STATUS",$D$20,"STATUS","Still learning"), 0)</f>
        <v>5.7654075546719682E-2</v>
      </c>
      <c r="H24" s="47"/>
      <c r="I24" s="52" t="s">
        <v>245</v>
      </c>
      <c r="J24" s="53">
        <f>GETPIVOTDATA("STATUS",$A$3,"STATUS","Still Learning")</f>
        <v>29</v>
      </c>
    </row>
    <row r="25" spans="1:21" x14ac:dyDescent="0.25">
      <c r="A25" s="43" t="s">
        <v>72</v>
      </c>
      <c r="B25" s="44">
        <v>7</v>
      </c>
      <c r="D25" s="8" t="s">
        <v>238</v>
      </c>
      <c r="E25" s="70">
        <v>1</v>
      </c>
      <c r="F25" s="48" t="s">
        <v>1482</v>
      </c>
      <c r="G25" s="71">
        <f>GETPIVOTDATA("STATUS",$D$20)</f>
        <v>1</v>
      </c>
      <c r="H25" s="10"/>
      <c r="I25" s="54" t="s">
        <v>238</v>
      </c>
      <c r="J25" s="55">
        <f>GETPIVOTDATA("STATUS",$A$3)</f>
        <v>503</v>
      </c>
    </row>
    <row r="26" spans="1:21" x14ac:dyDescent="0.25">
      <c r="A26" s="43" t="s">
        <v>31</v>
      </c>
      <c r="B26" s="44">
        <v>3</v>
      </c>
      <c r="F26" s="10"/>
      <c r="G26" s="10"/>
      <c r="H26" s="40"/>
    </row>
    <row r="27" spans="1:21" x14ac:dyDescent="0.25">
      <c r="A27" s="43" t="s">
        <v>166</v>
      </c>
      <c r="B27" s="44">
        <v>3</v>
      </c>
    </row>
    <row r="28" spans="1:21" x14ac:dyDescent="0.25">
      <c r="A28" s="43" t="s">
        <v>216</v>
      </c>
      <c r="B28" s="44">
        <v>4</v>
      </c>
    </row>
    <row r="29" spans="1:21" x14ac:dyDescent="0.25">
      <c r="A29" s="43" t="s">
        <v>19</v>
      </c>
      <c r="B29" s="44">
        <v>95</v>
      </c>
    </row>
    <row r="30" spans="1:21" x14ac:dyDescent="0.25">
      <c r="A30" s="43" t="s">
        <v>35</v>
      </c>
      <c r="B30" s="44">
        <v>15</v>
      </c>
    </row>
    <row r="31" spans="1:21" x14ac:dyDescent="0.25">
      <c r="A31" s="43" t="s">
        <v>1479</v>
      </c>
      <c r="B31" s="44">
        <v>1</v>
      </c>
    </row>
    <row r="32" spans="1:21" x14ac:dyDescent="0.25">
      <c r="A32" s="43" t="s">
        <v>1475</v>
      </c>
      <c r="B32" s="44">
        <v>2</v>
      </c>
    </row>
    <row r="33" spans="1:2" x14ac:dyDescent="0.25">
      <c r="A33" s="43" t="s">
        <v>1469</v>
      </c>
      <c r="B33" s="44">
        <v>7</v>
      </c>
    </row>
    <row r="34" spans="1:2" x14ac:dyDescent="0.25">
      <c r="A34" s="43" t="s">
        <v>1478</v>
      </c>
      <c r="B34" s="44">
        <v>2</v>
      </c>
    </row>
    <row r="35" spans="1:2" x14ac:dyDescent="0.25">
      <c r="A35" s="43" t="s">
        <v>1467</v>
      </c>
      <c r="B35" s="44">
        <v>5</v>
      </c>
    </row>
    <row r="36" spans="1:2" x14ac:dyDescent="0.25">
      <c r="A36" s="43" t="s">
        <v>1476</v>
      </c>
      <c r="B36" s="44">
        <v>1</v>
      </c>
    </row>
    <row r="37" spans="1:2" x14ac:dyDescent="0.25">
      <c r="A37" s="43" t="s">
        <v>1470</v>
      </c>
      <c r="B37" s="44">
        <v>1</v>
      </c>
    </row>
    <row r="38" spans="1:2" x14ac:dyDescent="0.25">
      <c r="A38" s="43" t="s">
        <v>1471</v>
      </c>
      <c r="B38" s="44">
        <v>2</v>
      </c>
    </row>
    <row r="39" spans="1:2" x14ac:dyDescent="0.25">
      <c r="A39" s="43" t="s">
        <v>244</v>
      </c>
      <c r="B39" s="44">
        <v>67</v>
      </c>
    </row>
    <row r="40" spans="1:2" x14ac:dyDescent="0.25">
      <c r="A40" s="43" t="s">
        <v>96</v>
      </c>
      <c r="B40" s="44">
        <v>1</v>
      </c>
    </row>
    <row r="41" spans="1:2" x14ac:dyDescent="0.25">
      <c r="A41" s="43" t="s">
        <v>77</v>
      </c>
      <c r="B41" s="44">
        <v>1</v>
      </c>
    </row>
    <row r="42" spans="1:2" x14ac:dyDescent="0.25">
      <c r="A42" s="43" t="s">
        <v>125</v>
      </c>
      <c r="B42" s="44">
        <v>1</v>
      </c>
    </row>
    <row r="43" spans="1:2" x14ac:dyDescent="0.25">
      <c r="A43" s="43" t="s">
        <v>72</v>
      </c>
      <c r="B43" s="44">
        <v>2</v>
      </c>
    </row>
    <row r="44" spans="1:2" x14ac:dyDescent="0.25">
      <c r="A44" s="43" t="s">
        <v>31</v>
      </c>
      <c r="B44" s="44">
        <v>5</v>
      </c>
    </row>
    <row r="45" spans="1:2" x14ac:dyDescent="0.25">
      <c r="A45" s="43" t="s">
        <v>166</v>
      </c>
      <c r="B45" s="44">
        <v>2</v>
      </c>
    </row>
    <row r="46" spans="1:2" x14ac:dyDescent="0.25">
      <c r="A46" s="43" t="s">
        <v>19</v>
      </c>
      <c r="B46" s="44">
        <v>46</v>
      </c>
    </row>
    <row r="47" spans="1:2" x14ac:dyDescent="0.25">
      <c r="A47" s="43" t="s">
        <v>35</v>
      </c>
      <c r="B47" s="44">
        <v>1</v>
      </c>
    </row>
    <row r="48" spans="1:2" x14ac:dyDescent="0.25">
      <c r="A48" s="43" t="s">
        <v>1475</v>
      </c>
      <c r="B48" s="44">
        <v>1</v>
      </c>
    </row>
    <row r="49" spans="1:2" x14ac:dyDescent="0.25">
      <c r="A49" s="43" t="s">
        <v>1469</v>
      </c>
      <c r="B49" s="44">
        <v>4</v>
      </c>
    </row>
    <row r="50" spans="1:2" x14ac:dyDescent="0.25">
      <c r="A50" s="43" t="s">
        <v>1478</v>
      </c>
      <c r="B50" s="44">
        <v>1</v>
      </c>
    </row>
    <row r="51" spans="1:2" x14ac:dyDescent="0.25">
      <c r="A51" s="43" t="s">
        <v>1468</v>
      </c>
      <c r="B51" s="44">
        <v>1</v>
      </c>
    </row>
    <row r="52" spans="1:2" x14ac:dyDescent="0.25">
      <c r="A52" s="43" t="s">
        <v>1470</v>
      </c>
      <c r="B52" s="44">
        <v>1</v>
      </c>
    </row>
    <row r="53" spans="1:2" x14ac:dyDescent="0.25">
      <c r="A53" s="43" t="s">
        <v>245</v>
      </c>
      <c r="B53" s="44">
        <v>29</v>
      </c>
    </row>
    <row r="54" spans="1:2" x14ac:dyDescent="0.25">
      <c r="A54" s="43" t="s">
        <v>96</v>
      </c>
      <c r="B54" s="44">
        <v>3</v>
      </c>
    </row>
    <row r="55" spans="1:2" x14ac:dyDescent="0.25">
      <c r="A55" s="56" t="s">
        <v>77</v>
      </c>
      <c r="B55" s="44">
        <v>1</v>
      </c>
    </row>
    <row r="56" spans="1:2" x14ac:dyDescent="0.25">
      <c r="A56" s="43" t="s">
        <v>72</v>
      </c>
      <c r="B56" s="44">
        <v>2</v>
      </c>
    </row>
    <row r="57" spans="1:2" x14ac:dyDescent="0.25">
      <c r="A57" s="43" t="s">
        <v>31</v>
      </c>
      <c r="B57" s="44">
        <v>2</v>
      </c>
    </row>
    <row r="58" spans="1:2" x14ac:dyDescent="0.25">
      <c r="A58" s="43" t="s">
        <v>166</v>
      </c>
      <c r="B58" s="44">
        <v>1</v>
      </c>
    </row>
    <row r="59" spans="1:2" x14ac:dyDescent="0.25">
      <c r="A59" s="43" t="s">
        <v>19</v>
      </c>
      <c r="B59" s="44">
        <v>15</v>
      </c>
    </row>
    <row r="60" spans="1:2" x14ac:dyDescent="0.25">
      <c r="A60" s="43" t="s">
        <v>1469</v>
      </c>
      <c r="B60" s="44">
        <v>1</v>
      </c>
    </row>
    <row r="61" spans="1:2" x14ac:dyDescent="0.25">
      <c r="A61" s="43" t="s">
        <v>1476</v>
      </c>
      <c r="B61" s="44">
        <v>1</v>
      </c>
    </row>
    <row r="62" spans="1:2" x14ac:dyDescent="0.25">
      <c r="A62" s="56" t="s">
        <v>1498</v>
      </c>
      <c r="B62" s="44">
        <v>1</v>
      </c>
    </row>
    <row r="63" spans="1:2" x14ac:dyDescent="0.25">
      <c r="A63" s="56" t="s">
        <v>1517</v>
      </c>
      <c r="B63" s="44">
        <v>2</v>
      </c>
    </row>
    <row r="64" spans="1:2" x14ac:dyDescent="0.25">
      <c r="A64" s="43" t="s">
        <v>238</v>
      </c>
      <c r="B64" s="44">
        <v>503</v>
      </c>
    </row>
    <row r="65" spans="1:2" x14ac:dyDescent="0.25">
      <c r="A65"/>
      <c r="B65"/>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EA502"/>
  <sheetViews>
    <sheetView tabSelected="1" topLeftCell="K1" workbookViewId="0">
      <selection activeCell="U21" sqref="U21"/>
    </sheetView>
  </sheetViews>
  <sheetFormatPr defaultRowHeight="15" x14ac:dyDescent="0.25"/>
  <cols>
    <col min="1" max="1" width="26.5703125" bestFit="1" customWidth="1"/>
    <col min="2" max="2" width="27.7109375" bestFit="1" customWidth="1"/>
    <col min="3" max="3" width="12" bestFit="1" customWidth="1"/>
    <col min="4" max="4" width="14.7109375" bestFit="1" customWidth="1"/>
    <col min="5" max="5" width="13.85546875" bestFit="1" customWidth="1"/>
    <col min="6" max="6" width="14.5703125" bestFit="1" customWidth="1"/>
    <col min="7" max="7" width="15.28515625" bestFit="1" customWidth="1"/>
    <col min="8" max="8" width="26.5703125" bestFit="1" customWidth="1"/>
    <col min="9" max="9" width="14.7109375" bestFit="1" customWidth="1"/>
    <col min="10" max="10" width="27.7109375" bestFit="1" customWidth="1"/>
    <col min="11" max="11" width="16.140625" bestFit="1" customWidth="1"/>
    <col min="12" max="12" width="16.85546875" bestFit="1" customWidth="1"/>
    <col min="13" max="13" width="17" bestFit="1" customWidth="1"/>
    <col min="14" max="14" width="16.42578125" bestFit="1" customWidth="1"/>
    <col min="15" max="15" width="11.28515625" bestFit="1" customWidth="1"/>
    <col min="16" max="16" width="16.42578125" bestFit="1" customWidth="1"/>
    <col min="17" max="17" width="5" bestFit="1" customWidth="1"/>
    <col min="18" max="18" width="11.28515625" bestFit="1" customWidth="1"/>
    <col min="19" max="19" width="16.42578125" bestFit="1" customWidth="1"/>
    <col min="20" max="20" width="5" bestFit="1" customWidth="1"/>
    <col min="21" max="21" width="11.140625" bestFit="1" customWidth="1"/>
    <col min="22" max="22" width="12" bestFit="1" customWidth="1"/>
    <col min="23" max="23" width="11.28515625" bestFit="1" customWidth="1"/>
    <col min="24" max="24" width="12" bestFit="1" customWidth="1"/>
    <col min="25" max="25" width="6.85546875" bestFit="1" customWidth="1"/>
    <col min="26" max="26" width="11.28515625" bestFit="1" customWidth="1"/>
    <col min="27" max="27" width="4" bestFit="1" customWidth="1"/>
    <col min="28" max="28" width="9.7109375" bestFit="1" customWidth="1"/>
    <col min="29" max="29" width="6.7109375" bestFit="1" customWidth="1"/>
    <col min="30" max="30" width="4.42578125" bestFit="1" customWidth="1"/>
    <col min="31" max="31" width="4.28515625" bestFit="1" customWidth="1"/>
    <col min="32" max="32" width="9.7109375" bestFit="1" customWidth="1"/>
    <col min="33" max="33" width="6.7109375" bestFit="1" customWidth="1"/>
    <col min="34" max="34" width="4.5703125" bestFit="1" customWidth="1"/>
    <col min="35" max="35" width="4.28515625" bestFit="1" customWidth="1"/>
    <col min="36" max="36" width="9.7109375" bestFit="1" customWidth="1"/>
    <col min="37" max="37" width="9.85546875" bestFit="1" customWidth="1"/>
    <col min="38" max="38" width="6.85546875" bestFit="1" customWidth="1"/>
    <col min="39" max="39" width="4.28515625" bestFit="1" customWidth="1"/>
    <col min="40" max="40" width="4.5703125" bestFit="1" customWidth="1"/>
    <col min="41" max="41" width="9.7109375" bestFit="1" customWidth="1"/>
    <col min="42" max="42" width="6.7109375" bestFit="1" customWidth="1"/>
    <col min="43" max="43" width="9.7109375" bestFit="1" customWidth="1"/>
    <col min="44" max="44" width="6.7109375" bestFit="1" customWidth="1"/>
    <col min="45" max="45" width="4.42578125" bestFit="1" customWidth="1"/>
    <col min="46" max="46" width="4.28515625" bestFit="1" customWidth="1"/>
    <col min="47" max="47" width="9.7109375" bestFit="1" customWidth="1"/>
    <col min="48" max="48" width="6.7109375" bestFit="1" customWidth="1"/>
    <col min="49" max="49" width="4.5703125" bestFit="1" customWidth="1"/>
    <col min="50" max="50" width="4.28515625" bestFit="1" customWidth="1"/>
    <col min="51" max="51" width="9.7109375" bestFit="1" customWidth="1"/>
    <col min="52" max="52" width="9.85546875" bestFit="1" customWidth="1"/>
    <col min="53" max="53" width="6.85546875" bestFit="1" customWidth="1"/>
    <col min="54" max="54" width="4.28515625" bestFit="1" customWidth="1"/>
    <col min="55" max="55" width="4.5703125" bestFit="1" customWidth="1"/>
    <col min="56" max="56" width="9.7109375" bestFit="1" customWidth="1"/>
    <col min="57" max="57" width="6.7109375" bestFit="1" customWidth="1"/>
    <col min="58" max="58" width="4.85546875" bestFit="1" customWidth="1"/>
    <col min="59" max="59" width="4" bestFit="1" customWidth="1"/>
    <col min="60" max="60" width="9.7109375" bestFit="1" customWidth="1"/>
    <col min="61" max="61" width="6.7109375" bestFit="1" customWidth="1"/>
    <col min="62" max="62" width="4.42578125" bestFit="1" customWidth="1"/>
    <col min="63" max="63" width="4.28515625" bestFit="1" customWidth="1"/>
    <col min="64" max="64" width="9.7109375" bestFit="1" customWidth="1"/>
    <col min="65" max="65" width="6.7109375" bestFit="1" customWidth="1"/>
    <col min="66" max="66" width="4.28515625" bestFit="1" customWidth="1"/>
    <col min="67" max="67" width="9.7109375" bestFit="1" customWidth="1"/>
    <col min="68" max="68" width="9.85546875" bestFit="1" customWidth="1"/>
    <col min="69" max="69" width="6.85546875" bestFit="1" customWidth="1"/>
    <col min="70" max="70" width="4.5703125" bestFit="1" customWidth="1"/>
    <col min="71" max="71" width="9.7109375" bestFit="1" customWidth="1"/>
    <col min="72" max="72" width="6.7109375" bestFit="1" customWidth="1"/>
    <col min="73" max="73" width="4.85546875" bestFit="1" customWidth="1"/>
    <col min="74" max="74" width="4" bestFit="1" customWidth="1"/>
    <col min="75" max="75" width="9.7109375" bestFit="1" customWidth="1"/>
    <col min="76" max="76" width="6.7109375" bestFit="1" customWidth="1"/>
    <col min="77" max="77" width="4.42578125" bestFit="1" customWidth="1"/>
    <col min="78" max="78" width="4.28515625" bestFit="1" customWidth="1"/>
    <col min="79" max="79" width="9.7109375" bestFit="1" customWidth="1"/>
    <col min="80" max="80" width="6.7109375" bestFit="1" customWidth="1"/>
    <col min="81" max="81" width="4.5703125" bestFit="1" customWidth="1"/>
    <col min="82" max="82" width="4.28515625" bestFit="1" customWidth="1"/>
    <col min="83" max="83" width="9.7109375" bestFit="1" customWidth="1"/>
    <col min="84" max="84" width="9.85546875" bestFit="1" customWidth="1"/>
    <col min="85" max="85" width="6.85546875" bestFit="1" customWidth="1"/>
    <col min="86" max="86" width="4.28515625" bestFit="1" customWidth="1"/>
    <col min="87" max="87" width="4.5703125" bestFit="1" customWidth="1"/>
    <col min="88" max="88" width="9.7109375" bestFit="1" customWidth="1"/>
    <col min="89" max="89" width="6.7109375" bestFit="1" customWidth="1"/>
    <col min="90" max="90" width="4" bestFit="1" customWidth="1"/>
    <col min="91" max="91" width="9.7109375" bestFit="1" customWidth="1"/>
    <col min="92" max="92" width="6.7109375" bestFit="1" customWidth="1"/>
    <col min="93" max="93" width="4.42578125" bestFit="1" customWidth="1"/>
    <col min="94" max="94" width="4.28515625" bestFit="1" customWidth="1"/>
    <col min="95" max="95" width="9.7109375" bestFit="1" customWidth="1"/>
    <col min="96" max="96" width="6.7109375" bestFit="1" customWidth="1"/>
    <col min="97" max="97" width="4.5703125" bestFit="1" customWidth="1"/>
    <col min="98" max="98" width="4.28515625" bestFit="1" customWidth="1"/>
    <col min="99" max="99" width="9.7109375" bestFit="1" customWidth="1"/>
    <col min="100" max="100" width="9.85546875" bestFit="1" customWidth="1"/>
    <col min="101" max="101" width="6.85546875" bestFit="1" customWidth="1"/>
    <col min="102" max="102" width="4.28515625" bestFit="1" customWidth="1"/>
    <col min="103" max="103" width="9.7109375" bestFit="1" customWidth="1"/>
    <col min="104" max="104" width="6.7109375" bestFit="1" customWidth="1"/>
    <col min="105" max="105" width="9.7109375" bestFit="1" customWidth="1"/>
    <col min="106" max="106" width="6.7109375" bestFit="1" customWidth="1"/>
    <col min="107" max="107" width="9.7109375" bestFit="1" customWidth="1"/>
    <col min="108" max="108" width="9.85546875" bestFit="1" customWidth="1"/>
    <col min="109" max="109" width="11.28515625" bestFit="1" customWidth="1"/>
    <col min="110" max="130" width="10.7109375" bestFit="1" customWidth="1"/>
    <col min="131" max="131" width="11.28515625" bestFit="1" customWidth="1"/>
  </cols>
  <sheetData>
    <row r="1" spans="1:131" x14ac:dyDescent="0.25">
      <c r="O1" s="11" t="s">
        <v>237</v>
      </c>
      <c r="P1" s="10" t="s">
        <v>1523</v>
      </c>
      <c r="R1" s="11" t="s">
        <v>237</v>
      </c>
      <c r="S1" s="10" t="s">
        <v>1524</v>
      </c>
      <c r="U1" s="72" t="s">
        <v>1537</v>
      </c>
      <c r="V1" s="72" t="s">
        <v>1538</v>
      </c>
      <c r="W1" s="72" t="s">
        <v>1537</v>
      </c>
      <c r="X1" s="72" t="s">
        <v>1539</v>
      </c>
    </row>
    <row r="2" spans="1:131" x14ac:dyDescent="0.25">
      <c r="U2" s="10" t="str">
        <f>O4</f>
        <v>Jun</v>
      </c>
      <c r="V2" s="10">
        <f>GETPIVOTDATA("GENDER",$O$3,"MONTH",O4)</f>
        <v>1</v>
      </c>
      <c r="W2" s="10" t="str">
        <f>R4</f>
        <v>Jan</v>
      </c>
      <c r="X2" s="10">
        <f>GETPIVOTDATA("GENDER",$R$3,"MONTH",R4)</f>
        <v>1</v>
      </c>
    </row>
    <row r="3" spans="1:131" x14ac:dyDescent="0.25">
      <c r="A3" t="s">
        <v>1514</v>
      </c>
      <c r="B3" t="s">
        <v>1515</v>
      </c>
      <c r="C3" t="s">
        <v>1516</v>
      </c>
      <c r="H3" s="11" t="s">
        <v>1490</v>
      </c>
      <c r="I3" s="10" t="s">
        <v>239</v>
      </c>
      <c r="J3" s="11" t="s">
        <v>1483</v>
      </c>
      <c r="K3" s="10" t="s">
        <v>1491</v>
      </c>
      <c r="L3" s="7" t="s">
        <v>1494</v>
      </c>
      <c r="M3" s="11" t="s">
        <v>1522</v>
      </c>
      <c r="O3" s="11" t="s">
        <v>1521</v>
      </c>
      <c r="P3" s="10" t="s">
        <v>1520</v>
      </c>
      <c r="R3" s="11" t="s">
        <v>1521</v>
      </c>
      <c r="S3" s="10" t="s">
        <v>1520</v>
      </c>
      <c r="T3" s="7"/>
      <c r="U3" s="10" t="str">
        <f t="shared" ref="U3:U4" si="0">O5</f>
        <v>Oct</v>
      </c>
      <c r="V3" s="10">
        <f t="shared" ref="V3:V4" si="1">GETPIVOTDATA("GENDER",$O$3,"MONTH",O5)</f>
        <v>2</v>
      </c>
      <c r="W3" s="10" t="str">
        <f t="shared" ref="W3:W13" si="2">R5</f>
        <v>Feb</v>
      </c>
      <c r="X3" s="10">
        <f t="shared" ref="X3:X13" si="3">GETPIVOTDATA("GENDER",$R$3,"MONTH",R5)</f>
        <v>12</v>
      </c>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row>
    <row r="4" spans="1:131" x14ac:dyDescent="0.25">
      <c r="A4">
        <f>GETPIVOTDATA("NAME",$H$3)</f>
        <v>503</v>
      </c>
      <c r="B4">
        <f>GETPIVOTDATA("PARENT/GUARDIAN NAME",$J$3)</f>
        <v>503</v>
      </c>
      <c r="C4" t="str">
        <f>M4:M7</f>
        <v>Graduated</v>
      </c>
      <c r="H4" s="12" t="s">
        <v>1139</v>
      </c>
      <c r="I4" s="13">
        <v>1</v>
      </c>
      <c r="J4" s="12" t="s">
        <v>565</v>
      </c>
      <c r="K4" s="13">
        <v>1</v>
      </c>
      <c r="L4" s="8" t="s">
        <v>605</v>
      </c>
      <c r="M4" s="12" t="s">
        <v>242</v>
      </c>
      <c r="O4" s="12" t="s">
        <v>1525</v>
      </c>
      <c r="P4" s="13">
        <v>1</v>
      </c>
      <c r="R4" s="12" t="s">
        <v>1528</v>
      </c>
      <c r="S4" s="13">
        <v>1</v>
      </c>
      <c r="U4" s="10" t="str">
        <f t="shared" si="0"/>
        <v>Nov</v>
      </c>
      <c r="V4" s="10">
        <f t="shared" si="1"/>
        <v>82</v>
      </c>
      <c r="W4" s="10" t="str">
        <f t="shared" si="2"/>
        <v>Mar</v>
      </c>
      <c r="X4" s="10">
        <f t="shared" si="3"/>
        <v>16</v>
      </c>
    </row>
    <row r="5" spans="1:131" x14ac:dyDescent="0.25">
      <c r="H5" s="12" t="s">
        <v>543</v>
      </c>
      <c r="I5" s="13">
        <v>1</v>
      </c>
      <c r="J5" s="12" t="s">
        <v>791</v>
      </c>
      <c r="K5" s="13">
        <v>1</v>
      </c>
      <c r="L5" s="8" t="s">
        <v>841</v>
      </c>
      <c r="M5" s="12" t="s">
        <v>243</v>
      </c>
      <c r="O5" s="12" t="s">
        <v>1526</v>
      </c>
      <c r="P5" s="13">
        <v>2</v>
      </c>
      <c r="R5" s="12" t="s">
        <v>1529</v>
      </c>
      <c r="S5" s="13">
        <v>12</v>
      </c>
      <c r="U5" s="10"/>
      <c r="V5" s="10"/>
      <c r="W5" s="10" t="str">
        <f t="shared" si="2"/>
        <v>Apr</v>
      </c>
      <c r="X5" s="10">
        <f t="shared" si="3"/>
        <v>14</v>
      </c>
    </row>
    <row r="6" spans="1:131" x14ac:dyDescent="0.25">
      <c r="H6" s="12" t="s">
        <v>613</v>
      </c>
      <c r="I6" s="13">
        <v>1</v>
      </c>
      <c r="J6" s="12" t="s">
        <v>364</v>
      </c>
      <c r="K6" s="13">
        <v>1</v>
      </c>
      <c r="L6" s="8" t="s">
        <v>777</v>
      </c>
      <c r="M6" s="12" t="s">
        <v>244</v>
      </c>
      <c r="O6" s="12" t="s">
        <v>1527</v>
      </c>
      <c r="P6" s="13">
        <v>82</v>
      </c>
      <c r="R6" s="12" t="s">
        <v>1530</v>
      </c>
      <c r="S6" s="13">
        <v>16</v>
      </c>
      <c r="U6" s="10"/>
      <c r="V6" s="10"/>
      <c r="W6" s="10" t="str">
        <f t="shared" si="2"/>
        <v>May</v>
      </c>
      <c r="X6" s="10">
        <f t="shared" si="3"/>
        <v>2</v>
      </c>
    </row>
    <row r="7" spans="1:131" x14ac:dyDescent="0.25">
      <c r="H7" s="12" t="s">
        <v>1352</v>
      </c>
      <c r="I7" s="13">
        <v>1</v>
      </c>
      <c r="J7" s="12" t="s">
        <v>1095</v>
      </c>
      <c r="K7" s="13">
        <v>1</v>
      </c>
      <c r="L7" s="8" t="s">
        <v>678</v>
      </c>
      <c r="M7" s="12" t="s">
        <v>245</v>
      </c>
      <c r="O7" s="12" t="s">
        <v>238</v>
      </c>
      <c r="P7" s="13">
        <v>85</v>
      </c>
      <c r="R7" s="12" t="s">
        <v>1531</v>
      </c>
      <c r="S7" s="13">
        <v>14</v>
      </c>
      <c r="U7" s="10"/>
      <c r="V7" s="10"/>
      <c r="W7" s="10" t="str">
        <f t="shared" si="2"/>
        <v>Jun</v>
      </c>
      <c r="X7" s="10">
        <f t="shared" si="3"/>
        <v>3</v>
      </c>
    </row>
    <row r="8" spans="1:131" x14ac:dyDescent="0.25">
      <c r="E8" s="58"/>
      <c r="F8" s="58"/>
      <c r="G8" s="58"/>
      <c r="H8" s="12" t="s">
        <v>291</v>
      </c>
      <c r="I8" s="13">
        <v>1</v>
      </c>
      <c r="J8" s="12" t="s">
        <v>730</v>
      </c>
      <c r="K8" s="13">
        <v>1</v>
      </c>
      <c r="L8" s="8" t="s">
        <v>1350</v>
      </c>
      <c r="M8" s="12" t="s">
        <v>238</v>
      </c>
      <c r="Q8" s="10"/>
      <c r="R8" s="12" t="s">
        <v>1532</v>
      </c>
      <c r="S8" s="42">
        <v>2</v>
      </c>
      <c r="T8" s="40"/>
      <c r="U8" s="10"/>
      <c r="V8" s="10"/>
      <c r="W8" s="10" t="str">
        <f t="shared" si="2"/>
        <v>Jul</v>
      </c>
      <c r="X8" s="10">
        <f t="shared" si="3"/>
        <v>9</v>
      </c>
    </row>
    <row r="9" spans="1:131" x14ac:dyDescent="0.25">
      <c r="D9" s="58"/>
      <c r="H9" s="12" t="s">
        <v>1145</v>
      </c>
      <c r="I9" s="13">
        <v>1</v>
      </c>
      <c r="J9" s="12" t="s">
        <v>1027</v>
      </c>
      <c r="K9" s="13">
        <v>1</v>
      </c>
      <c r="L9" s="8" t="s">
        <v>908</v>
      </c>
      <c r="R9" s="12" t="s">
        <v>1525</v>
      </c>
      <c r="S9" s="13">
        <v>3</v>
      </c>
      <c r="U9" s="10"/>
      <c r="V9" s="10"/>
      <c r="W9" s="10" t="str">
        <f t="shared" si="2"/>
        <v>Aug</v>
      </c>
      <c r="X9" s="10">
        <f t="shared" si="3"/>
        <v>2</v>
      </c>
    </row>
    <row r="10" spans="1:131" x14ac:dyDescent="0.25">
      <c r="D10" s="58"/>
      <c r="H10" s="12" t="s">
        <v>515</v>
      </c>
      <c r="I10" s="13">
        <v>1</v>
      </c>
      <c r="J10" s="12" t="s">
        <v>984</v>
      </c>
      <c r="K10" s="13">
        <v>1</v>
      </c>
      <c r="L10" s="8" t="s">
        <v>564</v>
      </c>
      <c r="R10" s="12" t="s">
        <v>1533</v>
      </c>
      <c r="S10" s="13">
        <v>9</v>
      </c>
      <c r="U10" s="10"/>
      <c r="V10" s="10"/>
      <c r="W10" s="10" t="str">
        <f t="shared" si="2"/>
        <v>Sep</v>
      </c>
      <c r="X10" s="10">
        <f t="shared" si="3"/>
        <v>6</v>
      </c>
    </row>
    <row r="11" spans="1:131" x14ac:dyDescent="0.25">
      <c r="D11" s="58"/>
      <c r="H11" s="12" t="s">
        <v>575</v>
      </c>
      <c r="I11" s="13">
        <v>1</v>
      </c>
      <c r="J11" s="12" t="s">
        <v>976</v>
      </c>
      <c r="K11" s="13">
        <v>1</v>
      </c>
      <c r="L11" s="8" t="s">
        <v>105</v>
      </c>
      <c r="R11" s="12" t="s">
        <v>1534</v>
      </c>
      <c r="S11" s="13">
        <v>2</v>
      </c>
      <c r="U11" s="10"/>
      <c r="V11" s="10"/>
      <c r="W11" s="10" t="str">
        <f t="shared" si="2"/>
        <v>Oct</v>
      </c>
      <c r="X11" s="10">
        <f t="shared" si="3"/>
        <v>12</v>
      </c>
    </row>
    <row r="12" spans="1:131" x14ac:dyDescent="0.25">
      <c r="D12" s="58"/>
      <c r="H12" s="12" t="s">
        <v>766</v>
      </c>
      <c r="I12" s="13">
        <v>1</v>
      </c>
      <c r="J12" s="12" t="s">
        <v>349</v>
      </c>
      <c r="K12" s="13">
        <v>1</v>
      </c>
      <c r="L12" s="8" t="s">
        <v>732</v>
      </c>
      <c r="R12" s="12" t="s">
        <v>1535</v>
      </c>
      <c r="S12" s="13">
        <v>6</v>
      </c>
      <c r="U12" s="10"/>
      <c r="V12" s="10"/>
      <c r="W12" s="10" t="str">
        <f t="shared" si="2"/>
        <v>Nov</v>
      </c>
      <c r="X12" s="10">
        <f t="shared" si="3"/>
        <v>12</v>
      </c>
    </row>
    <row r="13" spans="1:131" x14ac:dyDescent="0.25">
      <c r="D13" s="58"/>
      <c r="H13" s="12" t="s">
        <v>224</v>
      </c>
      <c r="I13" s="13">
        <v>1</v>
      </c>
      <c r="J13" s="12" t="s">
        <v>1354</v>
      </c>
      <c r="K13" s="13">
        <v>1</v>
      </c>
      <c r="L13" s="8" t="s">
        <v>196</v>
      </c>
      <c r="R13" s="12" t="s">
        <v>1526</v>
      </c>
      <c r="S13" s="13">
        <v>12</v>
      </c>
      <c r="U13" s="10"/>
      <c r="V13" s="10"/>
      <c r="W13" s="10" t="str">
        <f t="shared" si="2"/>
        <v>Dec</v>
      </c>
      <c r="X13" s="10">
        <f t="shared" si="3"/>
        <v>1</v>
      </c>
    </row>
    <row r="14" spans="1:131" x14ac:dyDescent="0.25">
      <c r="D14" s="58"/>
      <c r="H14" s="12" t="s">
        <v>902</v>
      </c>
      <c r="I14" s="13">
        <v>1</v>
      </c>
      <c r="J14" s="12" t="s">
        <v>1330</v>
      </c>
      <c r="K14" s="13">
        <v>1</v>
      </c>
      <c r="L14" s="8" t="s">
        <v>793</v>
      </c>
      <c r="R14" s="12" t="s">
        <v>1527</v>
      </c>
      <c r="S14" s="13">
        <v>12</v>
      </c>
    </row>
    <row r="15" spans="1:131" x14ac:dyDescent="0.25">
      <c r="H15" s="12" t="s">
        <v>425</v>
      </c>
      <c r="I15" s="13">
        <v>1</v>
      </c>
      <c r="J15" s="12" t="s">
        <v>194</v>
      </c>
      <c r="K15" s="13">
        <v>1</v>
      </c>
      <c r="L15" s="8" t="s">
        <v>1037</v>
      </c>
      <c r="R15" s="12" t="s">
        <v>1536</v>
      </c>
      <c r="S15" s="13">
        <v>1</v>
      </c>
    </row>
    <row r="16" spans="1:131" x14ac:dyDescent="0.25">
      <c r="H16" s="12" t="s">
        <v>1214</v>
      </c>
      <c r="I16" s="13">
        <v>1</v>
      </c>
      <c r="J16" s="12" t="s">
        <v>1438</v>
      </c>
      <c r="K16" s="13">
        <v>1</v>
      </c>
      <c r="L16" s="8" t="s">
        <v>1047</v>
      </c>
      <c r="R16" s="12" t="s">
        <v>238</v>
      </c>
      <c r="S16" s="13">
        <v>90</v>
      </c>
    </row>
    <row r="17" spans="8:12" x14ac:dyDescent="0.25">
      <c r="H17" s="12" t="s">
        <v>1427</v>
      </c>
      <c r="I17" s="13">
        <v>1</v>
      </c>
      <c r="J17" s="12" t="s">
        <v>904</v>
      </c>
      <c r="K17" s="13">
        <v>1</v>
      </c>
      <c r="L17" s="8" t="s">
        <v>541</v>
      </c>
    </row>
    <row r="18" spans="8:12" x14ac:dyDescent="0.25">
      <c r="H18" s="12" t="s">
        <v>307</v>
      </c>
      <c r="I18" s="13">
        <v>1</v>
      </c>
      <c r="J18" s="12" t="s">
        <v>1441</v>
      </c>
      <c r="K18" s="13">
        <v>1</v>
      </c>
      <c r="L18" s="8" t="s">
        <v>1059</v>
      </c>
    </row>
    <row r="19" spans="8:12" x14ac:dyDescent="0.25">
      <c r="H19" s="12" t="s">
        <v>278</v>
      </c>
      <c r="I19" s="13">
        <v>1</v>
      </c>
      <c r="J19" s="12" t="s">
        <v>712</v>
      </c>
      <c r="K19" s="13">
        <v>1</v>
      </c>
      <c r="L19" s="8" t="s">
        <v>1365</v>
      </c>
    </row>
    <row r="20" spans="8:12" x14ac:dyDescent="0.25">
      <c r="H20" s="12" t="s">
        <v>1254</v>
      </c>
      <c r="I20" s="13">
        <v>1</v>
      </c>
      <c r="J20" s="12" t="s">
        <v>718</v>
      </c>
      <c r="K20" s="13">
        <v>1</v>
      </c>
      <c r="L20" s="8" t="s">
        <v>321</v>
      </c>
    </row>
    <row r="21" spans="8:12" x14ac:dyDescent="0.25">
      <c r="H21" s="12" t="s">
        <v>1084</v>
      </c>
      <c r="I21" s="13">
        <v>1</v>
      </c>
      <c r="J21" s="12" t="s">
        <v>338</v>
      </c>
      <c r="K21" s="13">
        <v>2</v>
      </c>
      <c r="L21" s="8" t="s">
        <v>1140</v>
      </c>
    </row>
    <row r="22" spans="8:12" x14ac:dyDescent="0.25">
      <c r="H22" s="12" t="s">
        <v>817</v>
      </c>
      <c r="I22" s="13">
        <v>1</v>
      </c>
      <c r="J22" s="12" t="s">
        <v>772</v>
      </c>
      <c r="K22" s="13">
        <v>1</v>
      </c>
      <c r="L22" s="8" t="s">
        <v>1124</v>
      </c>
    </row>
    <row r="23" spans="8:12" x14ac:dyDescent="0.25">
      <c r="H23" s="12" t="s">
        <v>627</v>
      </c>
      <c r="I23" s="13">
        <v>1</v>
      </c>
      <c r="J23" s="12" t="s">
        <v>60</v>
      </c>
      <c r="K23" s="13">
        <v>1</v>
      </c>
      <c r="L23" s="8" t="s">
        <v>1263</v>
      </c>
    </row>
    <row r="24" spans="8:12" x14ac:dyDescent="0.25">
      <c r="H24" s="12" t="s">
        <v>1008</v>
      </c>
      <c r="I24" s="13">
        <v>1</v>
      </c>
      <c r="J24" s="12" t="s">
        <v>91</v>
      </c>
      <c r="K24" s="13">
        <v>1</v>
      </c>
      <c r="L24" s="8" t="s">
        <v>498</v>
      </c>
    </row>
    <row r="25" spans="8:12" x14ac:dyDescent="0.25">
      <c r="H25" s="12" t="s">
        <v>1439</v>
      </c>
      <c r="I25" s="13">
        <v>1</v>
      </c>
      <c r="J25" s="12" t="s">
        <v>446</v>
      </c>
      <c r="K25" s="13">
        <v>1</v>
      </c>
      <c r="L25" s="8" t="s">
        <v>100</v>
      </c>
    </row>
    <row r="26" spans="8:12" x14ac:dyDescent="0.25">
      <c r="H26" s="12" t="s">
        <v>578</v>
      </c>
      <c r="I26" s="13">
        <v>1</v>
      </c>
      <c r="J26" s="12" t="s">
        <v>875</v>
      </c>
      <c r="K26" s="13">
        <v>1</v>
      </c>
      <c r="L26" s="8" t="s">
        <v>1079</v>
      </c>
    </row>
    <row r="27" spans="8:12" x14ac:dyDescent="0.25">
      <c r="H27" s="12" t="s">
        <v>1298</v>
      </c>
      <c r="I27" s="13">
        <v>1</v>
      </c>
      <c r="J27" s="12" t="s">
        <v>1127</v>
      </c>
      <c r="K27" s="13">
        <v>1</v>
      </c>
      <c r="L27" s="8" t="s">
        <v>97</v>
      </c>
    </row>
    <row r="28" spans="8:12" x14ac:dyDescent="0.25">
      <c r="H28" s="12" t="s">
        <v>1349</v>
      </c>
      <c r="I28" s="13">
        <v>1</v>
      </c>
      <c r="J28" s="12" t="s">
        <v>1042</v>
      </c>
      <c r="K28" s="13">
        <v>1</v>
      </c>
      <c r="L28" s="8" t="s">
        <v>675</v>
      </c>
    </row>
    <row r="29" spans="8:12" x14ac:dyDescent="0.25">
      <c r="H29" s="12" t="s">
        <v>1289</v>
      </c>
      <c r="I29" s="13">
        <v>1</v>
      </c>
      <c r="J29" s="12" t="s">
        <v>727</v>
      </c>
      <c r="K29" s="13">
        <v>1</v>
      </c>
      <c r="L29" s="8" t="s">
        <v>1353</v>
      </c>
    </row>
    <row r="30" spans="8:12" x14ac:dyDescent="0.25">
      <c r="H30" s="12" t="s">
        <v>1014</v>
      </c>
      <c r="I30" s="13">
        <v>1</v>
      </c>
      <c r="J30" s="12" t="s">
        <v>505</v>
      </c>
      <c r="K30" s="13">
        <v>1</v>
      </c>
      <c r="L30" s="8" t="s">
        <v>513</v>
      </c>
    </row>
    <row r="31" spans="8:12" x14ac:dyDescent="0.25">
      <c r="H31" s="12" t="s">
        <v>811</v>
      </c>
      <c r="I31" s="13">
        <v>1</v>
      </c>
      <c r="J31" s="12" t="s">
        <v>322</v>
      </c>
      <c r="K31" s="13">
        <v>1</v>
      </c>
      <c r="L31" s="8" t="s">
        <v>1266</v>
      </c>
    </row>
    <row r="32" spans="8:12" x14ac:dyDescent="0.25">
      <c r="H32" s="12" t="s">
        <v>1442</v>
      </c>
      <c r="I32" s="13">
        <v>1</v>
      </c>
      <c r="J32" s="12" t="s">
        <v>1130</v>
      </c>
      <c r="K32" s="13">
        <v>1</v>
      </c>
      <c r="L32" s="8" t="s">
        <v>302</v>
      </c>
    </row>
    <row r="33" spans="8:12" x14ac:dyDescent="0.25">
      <c r="H33" s="12" t="s">
        <v>489</v>
      </c>
      <c r="I33" s="13">
        <v>1</v>
      </c>
      <c r="J33" s="12" t="s">
        <v>40</v>
      </c>
      <c r="K33" s="13">
        <v>1</v>
      </c>
      <c r="L33" s="8" t="s">
        <v>36</v>
      </c>
    </row>
    <row r="34" spans="8:12" x14ac:dyDescent="0.25">
      <c r="H34" s="12" t="s">
        <v>159</v>
      </c>
      <c r="I34" s="13">
        <v>1</v>
      </c>
      <c r="J34" s="12" t="s">
        <v>407</v>
      </c>
      <c r="K34" s="13">
        <v>1</v>
      </c>
      <c r="L34" s="8" t="s">
        <v>764</v>
      </c>
    </row>
    <row r="35" spans="8:12" x14ac:dyDescent="0.25">
      <c r="H35" s="12" t="s">
        <v>992</v>
      </c>
      <c r="I35" s="13">
        <v>1</v>
      </c>
      <c r="J35" s="12" t="s">
        <v>433</v>
      </c>
      <c r="K35" s="13">
        <v>1</v>
      </c>
      <c r="L35" s="8" t="s">
        <v>809</v>
      </c>
    </row>
    <row r="36" spans="8:12" x14ac:dyDescent="0.25">
      <c r="H36" s="12" t="s">
        <v>965</v>
      </c>
      <c r="I36" s="13">
        <v>1</v>
      </c>
      <c r="J36" s="12" t="s">
        <v>424</v>
      </c>
      <c r="K36" s="13">
        <v>1</v>
      </c>
      <c r="L36" s="8" t="s">
        <v>1373</v>
      </c>
    </row>
    <row r="37" spans="8:12" x14ac:dyDescent="0.25">
      <c r="H37" s="12" t="s">
        <v>1240</v>
      </c>
      <c r="I37" s="13">
        <v>1</v>
      </c>
      <c r="J37" s="12" t="s">
        <v>1264</v>
      </c>
      <c r="K37" s="13">
        <v>1</v>
      </c>
      <c r="L37" s="8" t="s">
        <v>983</v>
      </c>
    </row>
    <row r="38" spans="8:12" x14ac:dyDescent="0.25">
      <c r="H38" s="12" t="s">
        <v>195</v>
      </c>
      <c r="I38" s="13">
        <v>1</v>
      </c>
      <c r="J38" s="12" t="s">
        <v>810</v>
      </c>
      <c r="K38" s="13">
        <v>1</v>
      </c>
      <c r="L38" s="8" t="s">
        <v>1302</v>
      </c>
    </row>
    <row r="39" spans="8:12" x14ac:dyDescent="0.25">
      <c r="H39" s="12" t="s">
        <v>1157</v>
      </c>
      <c r="I39" s="13">
        <v>1</v>
      </c>
      <c r="J39" s="12" t="s">
        <v>1018</v>
      </c>
      <c r="K39" s="13">
        <v>1</v>
      </c>
      <c r="L39" s="8" t="s">
        <v>65</v>
      </c>
    </row>
    <row r="40" spans="8:12" x14ac:dyDescent="0.25">
      <c r="H40" s="12" t="s">
        <v>1192</v>
      </c>
      <c r="I40" s="13">
        <v>1</v>
      </c>
      <c r="J40" s="12" t="s">
        <v>175</v>
      </c>
      <c r="K40" s="13">
        <v>1</v>
      </c>
      <c r="L40" s="8" t="s">
        <v>888</v>
      </c>
    </row>
    <row r="41" spans="8:12" x14ac:dyDescent="0.25">
      <c r="H41" s="12" t="s">
        <v>987</v>
      </c>
      <c r="I41" s="13">
        <v>1</v>
      </c>
      <c r="J41" s="12" t="s">
        <v>1060</v>
      </c>
      <c r="K41" s="13">
        <v>1</v>
      </c>
      <c r="L41" s="8" t="s">
        <v>1024</v>
      </c>
    </row>
    <row r="42" spans="8:12" x14ac:dyDescent="0.25">
      <c r="H42" s="12" t="s">
        <v>1304</v>
      </c>
      <c r="I42" s="13">
        <v>1</v>
      </c>
      <c r="J42" s="12" t="s">
        <v>511</v>
      </c>
      <c r="K42" s="13">
        <v>1</v>
      </c>
      <c r="L42" s="8" t="s">
        <v>972</v>
      </c>
    </row>
    <row r="43" spans="8:12" x14ac:dyDescent="0.25">
      <c r="H43" s="12" t="s">
        <v>982</v>
      </c>
      <c r="I43" s="13">
        <v>1</v>
      </c>
      <c r="J43" s="12" t="s">
        <v>514</v>
      </c>
      <c r="K43" s="13">
        <v>1</v>
      </c>
      <c r="L43" s="8" t="s">
        <v>868</v>
      </c>
    </row>
    <row r="44" spans="8:12" x14ac:dyDescent="0.25">
      <c r="H44" s="12" t="s">
        <v>533</v>
      </c>
      <c r="I44" s="13">
        <v>1</v>
      </c>
      <c r="J44" s="12" t="s">
        <v>1197</v>
      </c>
      <c r="K44" s="13">
        <v>1</v>
      </c>
      <c r="L44" s="8" t="s">
        <v>1241</v>
      </c>
    </row>
    <row r="45" spans="8:12" x14ac:dyDescent="0.25">
      <c r="H45" s="12" t="s">
        <v>1126</v>
      </c>
      <c r="I45" s="13">
        <v>1</v>
      </c>
      <c r="J45" s="12" t="s">
        <v>491</v>
      </c>
      <c r="K45" s="13">
        <v>1</v>
      </c>
      <c r="L45" s="8" t="s">
        <v>597</v>
      </c>
    </row>
    <row r="46" spans="8:12" x14ac:dyDescent="0.25">
      <c r="H46" s="12" t="s">
        <v>962</v>
      </c>
      <c r="I46" s="13">
        <v>1</v>
      </c>
      <c r="J46" s="12" t="s">
        <v>422</v>
      </c>
      <c r="K46" s="13">
        <v>1</v>
      </c>
      <c r="L46" s="8" t="s">
        <v>418</v>
      </c>
    </row>
    <row r="47" spans="8:12" x14ac:dyDescent="0.25">
      <c r="H47" s="12" t="s">
        <v>503</v>
      </c>
      <c r="I47" s="13">
        <v>1</v>
      </c>
      <c r="J47" s="12" t="s">
        <v>214</v>
      </c>
      <c r="K47" s="13">
        <v>1</v>
      </c>
      <c r="L47" s="8" t="s">
        <v>1278</v>
      </c>
    </row>
    <row r="48" spans="8:12" x14ac:dyDescent="0.25">
      <c r="H48" s="12" t="s">
        <v>1151</v>
      </c>
      <c r="I48" s="13">
        <v>1</v>
      </c>
      <c r="J48" s="12" t="s">
        <v>761</v>
      </c>
      <c r="K48" s="13">
        <v>1</v>
      </c>
      <c r="L48" s="8" t="s">
        <v>129</v>
      </c>
    </row>
    <row r="49" spans="8:12" x14ac:dyDescent="0.25">
      <c r="H49" s="12" t="s">
        <v>1375</v>
      </c>
      <c r="I49" s="13">
        <v>1</v>
      </c>
      <c r="J49" s="12" t="s">
        <v>181</v>
      </c>
      <c r="K49" s="13">
        <v>1</v>
      </c>
      <c r="L49" s="8" t="s">
        <v>126</v>
      </c>
    </row>
    <row r="50" spans="8:12" x14ac:dyDescent="0.25">
      <c r="H50" s="12" t="s">
        <v>323</v>
      </c>
      <c r="I50" s="13">
        <v>1</v>
      </c>
      <c r="J50" s="12" t="s">
        <v>221</v>
      </c>
      <c r="K50" s="13">
        <v>1</v>
      </c>
      <c r="L50" s="8" t="s">
        <v>1492</v>
      </c>
    </row>
    <row r="51" spans="8:12" x14ac:dyDescent="0.25">
      <c r="H51" s="12" t="s">
        <v>1128</v>
      </c>
      <c r="I51" s="13">
        <v>1</v>
      </c>
      <c r="J51" s="12" t="s">
        <v>724</v>
      </c>
      <c r="K51" s="13">
        <v>1</v>
      </c>
      <c r="L51" s="8" t="s">
        <v>501</v>
      </c>
    </row>
    <row r="52" spans="8:12" x14ac:dyDescent="0.25">
      <c r="H52" s="12" t="s">
        <v>997</v>
      </c>
      <c r="I52" s="13">
        <v>1</v>
      </c>
      <c r="J52" s="12" t="s">
        <v>587</v>
      </c>
      <c r="K52" s="13">
        <v>1</v>
      </c>
      <c r="L52" s="8" t="s">
        <v>988</v>
      </c>
    </row>
    <row r="53" spans="8:12" x14ac:dyDescent="0.25">
      <c r="H53" s="12" t="s">
        <v>1160</v>
      </c>
      <c r="I53" s="13">
        <v>1</v>
      </c>
      <c r="J53" s="12" t="s">
        <v>1074</v>
      </c>
      <c r="K53" s="13">
        <v>1</v>
      </c>
      <c r="L53" s="8" t="s">
        <v>183</v>
      </c>
    </row>
    <row r="54" spans="8:12" x14ac:dyDescent="0.25">
      <c r="H54" s="12" t="s">
        <v>1102</v>
      </c>
      <c r="I54" s="13">
        <v>1</v>
      </c>
      <c r="J54" s="12" t="s">
        <v>367</v>
      </c>
      <c r="K54" s="13">
        <v>1</v>
      </c>
      <c r="L54" s="8" t="s">
        <v>1401</v>
      </c>
    </row>
    <row r="55" spans="8:12" x14ac:dyDescent="0.25">
      <c r="H55" s="12" t="s">
        <v>1108</v>
      </c>
      <c r="I55" s="13">
        <v>1</v>
      </c>
      <c r="J55" s="12" t="s">
        <v>1312</v>
      </c>
      <c r="K55" s="13">
        <v>1</v>
      </c>
      <c r="L55" s="8" t="s">
        <v>849</v>
      </c>
    </row>
    <row r="56" spans="8:12" x14ac:dyDescent="0.25">
      <c r="H56" s="12" t="s">
        <v>1313</v>
      </c>
      <c r="I56" s="13">
        <v>1</v>
      </c>
      <c r="J56" s="12" t="s">
        <v>1207</v>
      </c>
      <c r="K56" s="13">
        <v>1</v>
      </c>
      <c r="L56" s="8" t="s">
        <v>1290</v>
      </c>
    </row>
    <row r="57" spans="8:12" x14ac:dyDescent="0.25">
      <c r="H57" s="12" t="s">
        <v>76</v>
      </c>
      <c r="I57" s="13">
        <v>1</v>
      </c>
      <c r="J57" s="12" t="s">
        <v>51</v>
      </c>
      <c r="K57" s="13">
        <v>1</v>
      </c>
      <c r="L57" s="8" t="s">
        <v>1299</v>
      </c>
    </row>
    <row r="58" spans="8:12" x14ac:dyDescent="0.25">
      <c r="H58" s="12" t="s">
        <v>1099</v>
      </c>
      <c r="I58" s="13">
        <v>1</v>
      </c>
      <c r="J58" s="12" t="s">
        <v>24</v>
      </c>
      <c r="K58" s="13">
        <v>1</v>
      </c>
      <c r="L58" s="8" t="s">
        <v>28</v>
      </c>
    </row>
    <row r="59" spans="8:12" x14ac:dyDescent="0.25">
      <c r="H59" s="12" t="s">
        <v>552</v>
      </c>
      <c r="I59" s="13">
        <v>1</v>
      </c>
      <c r="J59" s="12" t="s">
        <v>1317</v>
      </c>
      <c r="K59" s="13">
        <v>1</v>
      </c>
      <c r="L59" s="8" t="s">
        <v>435</v>
      </c>
    </row>
    <row r="60" spans="8:12" x14ac:dyDescent="0.25">
      <c r="H60" s="12" t="s">
        <v>146</v>
      </c>
      <c r="I60" s="13">
        <v>1</v>
      </c>
      <c r="J60" s="12" t="s">
        <v>950</v>
      </c>
      <c r="K60" s="13">
        <v>3</v>
      </c>
      <c r="L60" s="8" t="s">
        <v>877</v>
      </c>
    </row>
    <row r="61" spans="8:12" x14ac:dyDescent="0.25">
      <c r="H61" s="12" t="s">
        <v>929</v>
      </c>
      <c r="I61" s="13">
        <v>1</v>
      </c>
      <c r="J61" s="12" t="s">
        <v>69</v>
      </c>
      <c r="K61" s="13">
        <v>1</v>
      </c>
      <c r="L61" s="8" t="s">
        <v>1404</v>
      </c>
    </row>
    <row r="62" spans="8:12" x14ac:dyDescent="0.25">
      <c r="H62" s="12" t="s">
        <v>728</v>
      </c>
      <c r="I62" s="13">
        <v>1</v>
      </c>
      <c r="J62" s="12" t="s">
        <v>127</v>
      </c>
      <c r="K62" s="13">
        <v>1</v>
      </c>
      <c r="L62" s="8" t="s">
        <v>264</v>
      </c>
    </row>
    <row r="63" spans="8:12" x14ac:dyDescent="0.25">
      <c r="H63" s="12" t="s">
        <v>1154</v>
      </c>
      <c r="I63" s="13">
        <v>1</v>
      </c>
      <c r="J63" s="12" t="s">
        <v>942</v>
      </c>
      <c r="K63" s="13">
        <v>2</v>
      </c>
      <c r="L63" s="8" t="s">
        <v>635</v>
      </c>
    </row>
    <row r="64" spans="8:12" x14ac:dyDescent="0.25">
      <c r="H64" s="12" t="s">
        <v>1091</v>
      </c>
      <c r="I64" s="13">
        <v>1</v>
      </c>
      <c r="J64" s="12" t="s">
        <v>190</v>
      </c>
      <c r="K64" s="13">
        <v>1</v>
      </c>
      <c r="L64" s="8" t="s">
        <v>960</v>
      </c>
    </row>
    <row r="65" spans="8:12" x14ac:dyDescent="0.25">
      <c r="H65" s="12" t="s">
        <v>368</v>
      </c>
      <c r="I65" s="13">
        <v>1</v>
      </c>
      <c r="J65" s="12" t="s">
        <v>29</v>
      </c>
      <c r="K65" s="13">
        <v>1</v>
      </c>
      <c r="L65" s="8" t="s">
        <v>440</v>
      </c>
    </row>
    <row r="66" spans="8:12" x14ac:dyDescent="0.25">
      <c r="H66" s="12" t="s">
        <v>512</v>
      </c>
      <c r="I66" s="13">
        <v>1</v>
      </c>
      <c r="J66" s="12" t="s">
        <v>894</v>
      </c>
      <c r="K66" s="13">
        <v>1</v>
      </c>
      <c r="L66" s="8" t="s">
        <v>522</v>
      </c>
    </row>
    <row r="67" spans="8:12" x14ac:dyDescent="0.25">
      <c r="H67" s="12" t="s">
        <v>1087</v>
      </c>
      <c r="I67" s="13">
        <v>1</v>
      </c>
      <c r="J67" s="12" t="s">
        <v>158</v>
      </c>
      <c r="K67" s="13">
        <v>1</v>
      </c>
      <c r="L67" s="8" t="s">
        <v>1062</v>
      </c>
    </row>
    <row r="68" spans="8:12" x14ac:dyDescent="0.25">
      <c r="H68" s="12" t="s">
        <v>506</v>
      </c>
      <c r="I68" s="13">
        <v>1</v>
      </c>
      <c r="J68" s="12" t="s">
        <v>682</v>
      </c>
      <c r="K68" s="13">
        <v>1</v>
      </c>
      <c r="L68" s="8" t="s">
        <v>1071</v>
      </c>
    </row>
    <row r="69" spans="8:12" x14ac:dyDescent="0.25">
      <c r="H69" s="12" t="s">
        <v>1058</v>
      </c>
      <c r="I69" s="13">
        <v>1</v>
      </c>
      <c r="J69" s="12" t="s">
        <v>472</v>
      </c>
      <c r="K69" s="13">
        <v>1</v>
      </c>
      <c r="L69" s="8" t="s">
        <v>312</v>
      </c>
    </row>
    <row r="70" spans="8:12" x14ac:dyDescent="0.25">
      <c r="H70" s="12" t="s">
        <v>634</v>
      </c>
      <c r="I70" s="13">
        <v>1</v>
      </c>
      <c r="J70" s="12" t="s">
        <v>361</v>
      </c>
      <c r="K70" s="13">
        <v>1</v>
      </c>
      <c r="L70" s="8" t="s">
        <v>1311</v>
      </c>
    </row>
    <row r="71" spans="8:12" x14ac:dyDescent="0.25">
      <c r="H71" s="12" t="s">
        <v>478</v>
      </c>
      <c r="I71" s="13">
        <v>1</v>
      </c>
      <c r="J71" s="12" t="s">
        <v>1431</v>
      </c>
      <c r="K71" s="13">
        <v>1</v>
      </c>
      <c r="L71" s="8" t="s">
        <v>1305</v>
      </c>
    </row>
    <row r="72" spans="8:12" x14ac:dyDescent="0.25">
      <c r="H72" s="12" t="s">
        <v>509</v>
      </c>
      <c r="I72" s="13">
        <v>1</v>
      </c>
      <c r="J72" s="12" t="s">
        <v>84</v>
      </c>
      <c r="K72" s="13">
        <v>1</v>
      </c>
      <c r="L72" s="8" t="s">
        <v>1499</v>
      </c>
    </row>
    <row r="73" spans="8:12" x14ac:dyDescent="0.25">
      <c r="H73" s="12" t="s">
        <v>1310</v>
      </c>
      <c r="I73" s="13">
        <v>1</v>
      </c>
      <c r="J73" s="12" t="s">
        <v>865</v>
      </c>
      <c r="K73" s="13">
        <v>1</v>
      </c>
      <c r="L73" s="8" t="s">
        <v>493</v>
      </c>
    </row>
    <row r="74" spans="8:12" x14ac:dyDescent="0.25">
      <c r="H74" s="12" t="s">
        <v>593</v>
      </c>
      <c r="I74" s="13">
        <v>1</v>
      </c>
      <c r="J74" s="12" t="s">
        <v>382</v>
      </c>
      <c r="K74" s="13">
        <v>1</v>
      </c>
      <c r="L74" s="8" t="s">
        <v>1473</v>
      </c>
    </row>
    <row r="75" spans="8:12" x14ac:dyDescent="0.25">
      <c r="H75" s="12" t="s">
        <v>581</v>
      </c>
      <c r="I75" s="13">
        <v>1</v>
      </c>
      <c r="J75" s="12" t="s">
        <v>1397</v>
      </c>
      <c r="K75" s="13">
        <v>1</v>
      </c>
      <c r="L75" s="8" t="s">
        <v>268</v>
      </c>
    </row>
    <row r="76" spans="8:12" x14ac:dyDescent="0.25">
      <c r="H76" s="12" t="s">
        <v>1049</v>
      </c>
      <c r="I76" s="13">
        <v>1</v>
      </c>
      <c r="J76" s="12" t="s">
        <v>881</v>
      </c>
      <c r="K76" s="13">
        <v>2</v>
      </c>
      <c r="L76" s="8" t="s">
        <v>32</v>
      </c>
    </row>
    <row r="77" spans="8:12" x14ac:dyDescent="0.25">
      <c r="H77" s="12" t="s">
        <v>405</v>
      </c>
      <c r="I77" s="13">
        <v>1</v>
      </c>
      <c r="J77" s="12" t="s">
        <v>670</v>
      </c>
      <c r="K77" s="13">
        <v>1</v>
      </c>
      <c r="L77" s="8" t="s">
        <v>453</v>
      </c>
    </row>
    <row r="78" spans="8:12" x14ac:dyDescent="0.25">
      <c r="H78" s="12" t="s">
        <v>643</v>
      </c>
      <c r="I78" s="13">
        <v>1</v>
      </c>
      <c r="J78" s="12" t="s">
        <v>1116</v>
      </c>
      <c r="K78" s="13">
        <v>1</v>
      </c>
      <c r="L78" s="8" t="s">
        <v>757</v>
      </c>
    </row>
    <row r="79" spans="8:12" x14ac:dyDescent="0.25">
      <c r="H79" s="12" t="s">
        <v>1445</v>
      </c>
      <c r="I79" s="13">
        <v>1</v>
      </c>
      <c r="J79" s="12" t="s">
        <v>517</v>
      </c>
      <c r="K79" s="13">
        <v>1</v>
      </c>
      <c r="L79" s="8" t="s">
        <v>285</v>
      </c>
    </row>
    <row r="80" spans="8:12" x14ac:dyDescent="0.25">
      <c r="H80" s="12" t="s">
        <v>653</v>
      </c>
      <c r="I80" s="13">
        <v>1</v>
      </c>
      <c r="J80" s="12" t="s">
        <v>562</v>
      </c>
      <c r="K80" s="13">
        <v>1</v>
      </c>
      <c r="L80" s="8" t="s">
        <v>348</v>
      </c>
    </row>
    <row r="81" spans="8:12" x14ac:dyDescent="0.25">
      <c r="H81" s="12" t="s">
        <v>377</v>
      </c>
      <c r="I81" s="13">
        <v>1</v>
      </c>
      <c r="J81" s="12" t="s">
        <v>574</v>
      </c>
      <c r="K81" s="13">
        <v>4</v>
      </c>
      <c r="L81" s="8" t="s">
        <v>406</v>
      </c>
    </row>
    <row r="82" spans="8:12" x14ac:dyDescent="0.25">
      <c r="H82" s="12" t="s">
        <v>162</v>
      </c>
      <c r="I82" s="13">
        <v>1</v>
      </c>
      <c r="J82" s="12" t="s">
        <v>139</v>
      </c>
      <c r="K82" s="13">
        <v>1</v>
      </c>
      <c r="L82" s="8" t="s">
        <v>476</v>
      </c>
    </row>
    <row r="83" spans="8:12" x14ac:dyDescent="0.25">
      <c r="H83" s="12" t="s">
        <v>870</v>
      </c>
      <c r="I83" s="13">
        <v>1</v>
      </c>
      <c r="J83" s="12" t="s">
        <v>277</v>
      </c>
      <c r="K83" s="13">
        <v>1</v>
      </c>
      <c r="L83" s="8" t="s">
        <v>644</v>
      </c>
    </row>
    <row r="84" spans="8:12" x14ac:dyDescent="0.25">
      <c r="H84" s="12" t="s">
        <v>88</v>
      </c>
      <c r="I84" s="13">
        <v>1</v>
      </c>
      <c r="J84" s="12" t="s">
        <v>884</v>
      </c>
      <c r="K84" s="13">
        <v>1</v>
      </c>
      <c r="L84" s="8" t="s">
        <v>1135</v>
      </c>
    </row>
    <row r="85" spans="8:12" x14ac:dyDescent="0.25">
      <c r="H85" s="12" t="s">
        <v>696</v>
      </c>
      <c r="I85" s="13">
        <v>1</v>
      </c>
      <c r="J85" s="12" t="s">
        <v>441</v>
      </c>
      <c r="K85" s="13">
        <v>1</v>
      </c>
      <c r="L85" s="8" t="s">
        <v>1205</v>
      </c>
    </row>
    <row r="86" spans="8:12" x14ac:dyDescent="0.25">
      <c r="H86" s="12" t="s">
        <v>212</v>
      </c>
      <c r="I86" s="13">
        <v>1</v>
      </c>
      <c r="J86" s="12" t="s">
        <v>554</v>
      </c>
      <c r="K86" s="13">
        <v>1</v>
      </c>
      <c r="L86" s="8" t="s">
        <v>1316</v>
      </c>
    </row>
    <row r="87" spans="8:12" x14ac:dyDescent="0.25">
      <c r="H87" s="12" t="s">
        <v>919</v>
      </c>
      <c r="I87" s="13">
        <v>1</v>
      </c>
      <c r="J87" s="12" t="s">
        <v>797</v>
      </c>
      <c r="K87" s="13">
        <v>1</v>
      </c>
      <c r="L87" s="8" t="s">
        <v>324</v>
      </c>
    </row>
    <row r="88" spans="8:12" x14ac:dyDescent="0.25">
      <c r="H88" s="12" t="s">
        <v>807</v>
      </c>
      <c r="I88" s="13">
        <v>1</v>
      </c>
      <c r="J88" s="12" t="s">
        <v>1007</v>
      </c>
      <c r="K88" s="13">
        <v>1</v>
      </c>
      <c r="L88" s="8" t="s">
        <v>1196</v>
      </c>
    </row>
    <row r="89" spans="8:12" x14ac:dyDescent="0.25">
      <c r="H89" s="12" t="s">
        <v>828</v>
      </c>
      <c r="I89" s="13">
        <v>1</v>
      </c>
      <c r="J89" s="12" t="s">
        <v>335</v>
      </c>
      <c r="K89" s="13">
        <v>1</v>
      </c>
      <c r="L89" s="8" t="s">
        <v>767</v>
      </c>
    </row>
    <row r="90" spans="8:12" x14ac:dyDescent="0.25">
      <c r="H90" s="12" t="s">
        <v>274</v>
      </c>
      <c r="I90" s="13">
        <v>1</v>
      </c>
      <c r="J90" s="12" t="s">
        <v>1342</v>
      </c>
      <c r="K90" s="13">
        <v>1</v>
      </c>
      <c r="L90" s="8" t="s">
        <v>1146</v>
      </c>
    </row>
    <row r="91" spans="8:12" x14ac:dyDescent="0.25">
      <c r="H91" s="12" t="s">
        <v>1248</v>
      </c>
      <c r="I91" s="13">
        <v>1</v>
      </c>
      <c r="J91" s="12" t="s">
        <v>20</v>
      </c>
      <c r="K91" s="13">
        <v>1</v>
      </c>
      <c r="L91" s="8" t="s">
        <v>944</v>
      </c>
    </row>
    <row r="92" spans="8:12" x14ac:dyDescent="0.25">
      <c r="H92" s="12" t="s">
        <v>710</v>
      </c>
      <c r="I92" s="13">
        <v>1</v>
      </c>
      <c r="J92" s="12" t="s">
        <v>979</v>
      </c>
      <c r="K92" s="13">
        <v>1</v>
      </c>
      <c r="L92" s="8" t="s">
        <v>1210</v>
      </c>
    </row>
    <row r="93" spans="8:12" x14ac:dyDescent="0.25">
      <c r="H93" s="12" t="s">
        <v>1185</v>
      </c>
      <c r="I93" s="13">
        <v>1</v>
      </c>
      <c r="J93" s="12" t="s">
        <v>857</v>
      </c>
      <c r="K93" s="13">
        <v>1</v>
      </c>
      <c r="L93" s="8" t="s">
        <v>1189</v>
      </c>
    </row>
    <row r="94" spans="8:12" x14ac:dyDescent="0.25">
      <c r="H94" s="12" t="s">
        <v>665</v>
      </c>
      <c r="I94" s="13">
        <v>1</v>
      </c>
      <c r="J94" s="12" t="s">
        <v>319</v>
      </c>
      <c r="K94" s="13">
        <v>4</v>
      </c>
      <c r="L94" s="8" t="s">
        <v>617</v>
      </c>
    </row>
    <row r="95" spans="8:12" x14ac:dyDescent="0.25">
      <c r="H95" s="12" t="s">
        <v>137</v>
      </c>
      <c r="I95" s="13">
        <v>1</v>
      </c>
      <c r="J95" s="12" t="s">
        <v>964</v>
      </c>
      <c r="K95" s="13">
        <v>1</v>
      </c>
      <c r="L95" s="8" t="s">
        <v>384</v>
      </c>
    </row>
    <row r="96" spans="8:12" x14ac:dyDescent="0.25">
      <c r="H96" s="12" t="s">
        <v>222</v>
      </c>
      <c r="I96" s="13">
        <v>1</v>
      </c>
      <c r="J96" s="12" t="s">
        <v>358</v>
      </c>
      <c r="K96" s="13">
        <v>1</v>
      </c>
      <c r="L96" s="8" t="s">
        <v>432</v>
      </c>
    </row>
    <row r="97" spans="8:12" x14ac:dyDescent="0.25">
      <c r="H97" s="12" t="s">
        <v>1393</v>
      </c>
      <c r="I97" s="13">
        <v>1</v>
      </c>
      <c r="J97" s="12" t="s">
        <v>1083</v>
      </c>
      <c r="K97" s="13">
        <v>1</v>
      </c>
      <c r="L97" s="8" t="s">
        <v>1379</v>
      </c>
    </row>
    <row r="98" spans="8:12" x14ac:dyDescent="0.25">
      <c r="H98" s="12" t="s">
        <v>1243</v>
      </c>
      <c r="I98" s="13">
        <v>1</v>
      </c>
      <c r="J98" s="12" t="s">
        <v>706</v>
      </c>
      <c r="K98" s="13">
        <v>3</v>
      </c>
      <c r="L98" s="8" t="s">
        <v>318</v>
      </c>
    </row>
    <row r="99" spans="8:12" x14ac:dyDescent="0.25">
      <c r="H99" s="12" t="s">
        <v>1412</v>
      </c>
      <c r="I99" s="13">
        <v>1</v>
      </c>
      <c r="J99" s="12" t="s">
        <v>1466</v>
      </c>
      <c r="K99" s="13">
        <v>1</v>
      </c>
      <c r="L99" s="8" t="s">
        <v>1221</v>
      </c>
    </row>
    <row r="100" spans="8:12" x14ac:dyDescent="0.25">
      <c r="H100" s="12" t="s">
        <v>867</v>
      </c>
      <c r="I100" s="13">
        <v>1</v>
      </c>
      <c r="J100" s="12" t="s">
        <v>466</v>
      </c>
      <c r="K100" s="13">
        <v>1</v>
      </c>
      <c r="L100" s="8" t="s">
        <v>391</v>
      </c>
    </row>
    <row r="101" spans="8:12" x14ac:dyDescent="0.25">
      <c r="H101" s="12" t="s">
        <v>179</v>
      </c>
      <c r="I101" s="13">
        <v>1</v>
      </c>
      <c r="J101" s="12" t="s">
        <v>821</v>
      </c>
      <c r="K101" s="13">
        <v>1</v>
      </c>
      <c r="L101" s="8" t="s">
        <v>567</v>
      </c>
    </row>
    <row r="102" spans="8:12" x14ac:dyDescent="0.25">
      <c r="H102" s="12" t="s">
        <v>1023</v>
      </c>
      <c r="I102" s="13">
        <v>1</v>
      </c>
      <c r="J102" s="12" t="s">
        <v>1458</v>
      </c>
      <c r="K102" s="13">
        <v>1</v>
      </c>
      <c r="L102" s="8" t="s">
        <v>186</v>
      </c>
    </row>
    <row r="103" spans="8:12" x14ac:dyDescent="0.25">
      <c r="H103" s="12" t="s">
        <v>231</v>
      </c>
      <c r="I103" s="13">
        <v>2</v>
      </c>
      <c r="J103" s="12" t="s">
        <v>676</v>
      </c>
      <c r="K103" s="13">
        <v>1</v>
      </c>
      <c r="L103" s="8" t="s">
        <v>1376</v>
      </c>
    </row>
    <row r="104" spans="8:12" x14ac:dyDescent="0.25">
      <c r="H104" s="12" t="s">
        <v>1072</v>
      </c>
      <c r="I104" s="13">
        <v>1</v>
      </c>
      <c r="J104" s="12" t="s">
        <v>878</v>
      </c>
      <c r="K104" s="13">
        <v>1</v>
      </c>
      <c r="L104" s="8" t="s">
        <v>697</v>
      </c>
    </row>
    <row r="105" spans="8:12" x14ac:dyDescent="0.25">
      <c r="H105" s="12" t="s">
        <v>209</v>
      </c>
      <c r="I105" s="13">
        <v>1</v>
      </c>
      <c r="J105" s="12" t="s">
        <v>618</v>
      </c>
      <c r="K105" s="13">
        <v>1</v>
      </c>
      <c r="L105" s="8" t="s">
        <v>1085</v>
      </c>
    </row>
    <row r="106" spans="8:12" x14ac:dyDescent="0.25">
      <c r="H106" s="12" t="s">
        <v>1390</v>
      </c>
      <c r="I106" s="13">
        <v>1</v>
      </c>
      <c r="J106" s="12" t="s">
        <v>788</v>
      </c>
      <c r="K106" s="13">
        <v>1</v>
      </c>
      <c r="L106" s="8" t="s">
        <v>1308</v>
      </c>
    </row>
    <row r="107" spans="8:12" x14ac:dyDescent="0.25">
      <c r="H107" s="12" t="s">
        <v>1191</v>
      </c>
      <c r="I107" s="13">
        <v>1</v>
      </c>
      <c r="J107" s="12" t="s">
        <v>999</v>
      </c>
      <c r="K107" s="13">
        <v>2</v>
      </c>
      <c r="L107" s="8" t="s">
        <v>220</v>
      </c>
    </row>
    <row r="108" spans="8:12" x14ac:dyDescent="0.25">
      <c r="H108" s="12" t="s">
        <v>1064</v>
      </c>
      <c r="I108" s="13">
        <v>1</v>
      </c>
      <c r="J108" s="12" t="s">
        <v>66</v>
      </c>
      <c r="K108" s="13">
        <v>2</v>
      </c>
      <c r="L108" s="8" t="s">
        <v>468</v>
      </c>
    </row>
    <row r="109" spans="8:12" x14ac:dyDescent="0.25">
      <c r="H109" s="12" t="s">
        <v>1206</v>
      </c>
      <c r="I109" s="13">
        <v>1</v>
      </c>
      <c r="J109" s="12" t="s">
        <v>886</v>
      </c>
      <c r="K109" s="13">
        <v>1</v>
      </c>
      <c r="L109" s="8" t="s">
        <v>1082</v>
      </c>
    </row>
    <row r="110" spans="8:12" x14ac:dyDescent="0.25">
      <c r="H110" s="12" t="s">
        <v>932</v>
      </c>
      <c r="I110" s="13">
        <v>1</v>
      </c>
      <c r="J110" s="12" t="s">
        <v>1359</v>
      </c>
      <c r="K110" s="13">
        <v>1</v>
      </c>
      <c r="L110" s="8" t="s">
        <v>966</v>
      </c>
    </row>
    <row r="111" spans="8:12" x14ac:dyDescent="0.25">
      <c r="H111" s="12" t="s">
        <v>1450</v>
      </c>
      <c r="I111" s="13">
        <v>1</v>
      </c>
      <c r="J111" s="12" t="s">
        <v>218</v>
      </c>
      <c r="K111" s="13">
        <v>1</v>
      </c>
      <c r="L111" s="8" t="s">
        <v>174</v>
      </c>
    </row>
    <row r="112" spans="8:12" x14ac:dyDescent="0.25">
      <c r="H112" s="12" t="s">
        <v>916</v>
      </c>
      <c r="I112" s="13">
        <v>1</v>
      </c>
      <c r="J112" s="12" t="s">
        <v>316</v>
      </c>
      <c r="K112" s="13">
        <v>1</v>
      </c>
      <c r="L112" s="8" t="s">
        <v>547</v>
      </c>
    </row>
    <row r="113" spans="8:12" x14ac:dyDescent="0.25">
      <c r="H113" s="12" t="s">
        <v>890</v>
      </c>
      <c r="I113" s="13">
        <v>1</v>
      </c>
      <c r="J113" s="12" t="s">
        <v>1035</v>
      </c>
      <c r="K113" s="13">
        <v>1</v>
      </c>
      <c r="L113" s="8" t="s">
        <v>1132</v>
      </c>
    </row>
    <row r="114" spans="8:12" x14ac:dyDescent="0.25">
      <c r="H114" s="12" t="s">
        <v>314</v>
      </c>
      <c r="I114" s="13">
        <v>1</v>
      </c>
      <c r="J114" s="12" t="s">
        <v>204</v>
      </c>
      <c r="K114" s="13">
        <v>3</v>
      </c>
      <c r="L114" s="8" t="s">
        <v>1076</v>
      </c>
    </row>
    <row r="115" spans="8:12" x14ac:dyDescent="0.25">
      <c r="H115" s="12" t="s">
        <v>1119</v>
      </c>
      <c r="I115" s="13">
        <v>1</v>
      </c>
      <c r="J115" s="12" t="s">
        <v>1213</v>
      </c>
      <c r="K115" s="13">
        <v>1</v>
      </c>
      <c r="L115" s="8" t="s">
        <v>296</v>
      </c>
    </row>
    <row r="116" spans="8:12" x14ac:dyDescent="0.25">
      <c r="H116" s="12" t="s">
        <v>1105</v>
      </c>
      <c r="I116" s="13">
        <v>1</v>
      </c>
      <c r="J116" s="12" t="s">
        <v>906</v>
      </c>
      <c r="K116" s="13">
        <v>1</v>
      </c>
      <c r="L116" s="8" t="s">
        <v>922</v>
      </c>
    </row>
    <row r="117" spans="8:12" x14ac:dyDescent="0.25">
      <c r="H117" s="12" t="s">
        <v>353</v>
      </c>
      <c r="I117" s="13">
        <v>1</v>
      </c>
      <c r="J117" s="12" t="s">
        <v>273</v>
      </c>
      <c r="K117" s="13">
        <v>1</v>
      </c>
      <c r="L117" s="8" t="s">
        <v>796</v>
      </c>
    </row>
    <row r="118" spans="8:12" x14ac:dyDescent="0.25">
      <c r="H118" s="12" t="s">
        <v>399</v>
      </c>
      <c r="I118" s="13">
        <v>1</v>
      </c>
      <c r="J118" s="12" t="s">
        <v>1377</v>
      </c>
      <c r="K118" s="13">
        <v>1</v>
      </c>
      <c r="L118" s="8" t="s">
        <v>591</v>
      </c>
    </row>
    <row r="119" spans="8:12" x14ac:dyDescent="0.25">
      <c r="H119" s="12" t="s">
        <v>954</v>
      </c>
      <c r="I119" s="13">
        <v>1</v>
      </c>
      <c r="J119" s="12" t="s">
        <v>526</v>
      </c>
      <c r="K119" s="13">
        <v>1</v>
      </c>
      <c r="L119" s="8" t="s">
        <v>177</v>
      </c>
    </row>
    <row r="120" spans="8:12" x14ac:dyDescent="0.25">
      <c r="H120" s="12" t="s">
        <v>924</v>
      </c>
      <c r="I120" s="13">
        <v>1</v>
      </c>
      <c r="J120" s="12" t="s">
        <v>427</v>
      </c>
      <c r="K120" s="13">
        <v>1</v>
      </c>
      <c r="L120" s="8" t="s">
        <v>799</v>
      </c>
    </row>
    <row r="121" spans="8:12" x14ac:dyDescent="0.25">
      <c r="H121" s="12" t="s">
        <v>43</v>
      </c>
      <c r="I121" s="13">
        <v>1</v>
      </c>
      <c r="J121" s="12" t="s">
        <v>667</v>
      </c>
      <c r="K121" s="13">
        <v>1</v>
      </c>
      <c r="L121" s="8" t="s">
        <v>1319</v>
      </c>
    </row>
    <row r="122" spans="8:12" x14ac:dyDescent="0.25">
      <c r="H122" s="12" t="s">
        <v>656</v>
      </c>
      <c r="I122" s="13">
        <v>1</v>
      </c>
      <c r="J122" s="12" t="s">
        <v>557</v>
      </c>
      <c r="K122" s="13">
        <v>2</v>
      </c>
      <c r="L122" s="8" t="s">
        <v>651</v>
      </c>
    </row>
    <row r="123" spans="8:12" x14ac:dyDescent="0.25">
      <c r="H123" s="12" t="s">
        <v>206</v>
      </c>
      <c r="I123" s="13">
        <v>1</v>
      </c>
      <c r="J123" s="12" t="s">
        <v>1230</v>
      </c>
      <c r="K123" s="13">
        <v>1</v>
      </c>
      <c r="L123" s="8" t="s">
        <v>717</v>
      </c>
    </row>
    <row r="124" spans="8:12" x14ac:dyDescent="0.25">
      <c r="H124" s="12" t="s">
        <v>590</v>
      </c>
      <c r="I124" s="13">
        <v>1</v>
      </c>
      <c r="J124" s="12" t="s">
        <v>685</v>
      </c>
      <c r="K124" s="13">
        <v>1</v>
      </c>
      <c r="L124" s="8" t="s">
        <v>217</v>
      </c>
    </row>
    <row r="125" spans="8:12" x14ac:dyDescent="0.25">
      <c r="H125" s="12" t="s">
        <v>1137</v>
      </c>
      <c r="I125" s="13">
        <v>1</v>
      </c>
      <c r="J125" s="12" t="s">
        <v>1411</v>
      </c>
      <c r="K125" s="13">
        <v>1</v>
      </c>
      <c r="L125" s="8" t="s">
        <v>1493</v>
      </c>
    </row>
    <row r="126" spans="8:12" x14ac:dyDescent="0.25">
      <c r="H126" s="12" t="s">
        <v>598</v>
      </c>
      <c r="I126" s="13">
        <v>1</v>
      </c>
      <c r="J126" s="12" t="s">
        <v>688</v>
      </c>
      <c r="K126" s="13">
        <v>1</v>
      </c>
      <c r="L126" s="8" t="s">
        <v>1356</v>
      </c>
    </row>
    <row r="127" spans="8:12" x14ac:dyDescent="0.25">
      <c r="H127" s="12" t="s">
        <v>789</v>
      </c>
      <c r="I127" s="13">
        <v>1</v>
      </c>
      <c r="J127" s="12" t="s">
        <v>816</v>
      </c>
      <c r="K127" s="13">
        <v>1</v>
      </c>
      <c r="L127" s="8" t="s">
        <v>1327</v>
      </c>
    </row>
    <row r="128" spans="8:12" x14ac:dyDescent="0.25">
      <c r="H128" s="12" t="s">
        <v>1367</v>
      </c>
      <c r="I128" s="13">
        <v>1</v>
      </c>
      <c r="J128" s="12" t="s">
        <v>698</v>
      </c>
      <c r="K128" s="13">
        <v>1</v>
      </c>
      <c r="L128" s="8" t="s">
        <v>357</v>
      </c>
    </row>
    <row r="129" spans="8:12" x14ac:dyDescent="0.25">
      <c r="H129" s="12" t="s">
        <v>1019</v>
      </c>
      <c r="I129" s="13">
        <v>1</v>
      </c>
      <c r="J129" s="12" t="s">
        <v>494</v>
      </c>
      <c r="K129" s="13">
        <v>1</v>
      </c>
      <c r="L129" s="8" t="s">
        <v>1199</v>
      </c>
    </row>
    <row r="130" spans="8:12" x14ac:dyDescent="0.25">
      <c r="H130" s="12" t="s">
        <v>990</v>
      </c>
      <c r="I130" s="13">
        <v>1</v>
      </c>
      <c r="J130" s="12" t="s">
        <v>1383</v>
      </c>
      <c r="K130" s="13">
        <v>1</v>
      </c>
      <c r="L130" s="8" t="s">
        <v>1186</v>
      </c>
    </row>
    <row r="131" spans="8:12" x14ac:dyDescent="0.25">
      <c r="H131" s="12" t="s">
        <v>558</v>
      </c>
      <c r="I131" s="13">
        <v>1</v>
      </c>
      <c r="J131" s="12" t="s">
        <v>1405</v>
      </c>
      <c r="K131" s="13">
        <v>1</v>
      </c>
      <c r="L131" s="8" t="s">
        <v>891</v>
      </c>
    </row>
    <row r="132" spans="8:12" x14ac:dyDescent="0.25">
      <c r="H132" s="12" t="s">
        <v>674</v>
      </c>
      <c r="I132" s="13">
        <v>1</v>
      </c>
      <c r="J132" s="12" t="s">
        <v>63</v>
      </c>
      <c r="K132" s="13">
        <v>1</v>
      </c>
      <c r="L132" s="8" t="s">
        <v>836</v>
      </c>
    </row>
    <row r="133" spans="8:12" x14ac:dyDescent="0.25">
      <c r="H133" s="12" t="s">
        <v>873</v>
      </c>
      <c r="I133" s="13">
        <v>1</v>
      </c>
      <c r="J133" s="12" t="s">
        <v>300</v>
      </c>
      <c r="K133" s="13">
        <v>2</v>
      </c>
      <c r="L133" s="8" t="s">
        <v>93</v>
      </c>
    </row>
    <row r="134" spans="8:12" x14ac:dyDescent="0.25">
      <c r="H134" s="12" t="s">
        <v>134</v>
      </c>
      <c r="I134" s="13">
        <v>1</v>
      </c>
      <c r="J134" s="12" t="s">
        <v>869</v>
      </c>
      <c r="K134" s="13">
        <v>1</v>
      </c>
      <c r="L134" s="8" t="s">
        <v>1407</v>
      </c>
    </row>
    <row r="135" spans="8:12" x14ac:dyDescent="0.25">
      <c r="H135" s="12" t="s">
        <v>893</v>
      </c>
      <c r="I135" s="13">
        <v>1</v>
      </c>
      <c r="J135" s="12" t="s">
        <v>580</v>
      </c>
      <c r="K135" s="13">
        <v>1</v>
      </c>
      <c r="L135" s="8" t="s">
        <v>760</v>
      </c>
    </row>
    <row r="136" spans="8:12" x14ac:dyDescent="0.25">
      <c r="H136" s="12" t="s">
        <v>1453</v>
      </c>
      <c r="I136" s="13">
        <v>1</v>
      </c>
      <c r="J136" s="12" t="s">
        <v>306</v>
      </c>
      <c r="K136" s="13">
        <v>1</v>
      </c>
      <c r="L136" s="8" t="s">
        <v>1296</v>
      </c>
    </row>
    <row r="137" spans="8:12" x14ac:dyDescent="0.25">
      <c r="H137" s="12" t="s">
        <v>1209</v>
      </c>
      <c r="I137" s="13">
        <v>1</v>
      </c>
      <c r="J137" s="12" t="s">
        <v>1013</v>
      </c>
      <c r="K137" s="13">
        <v>1</v>
      </c>
      <c r="L137" s="8" t="s">
        <v>400</v>
      </c>
    </row>
    <row r="138" spans="8:12" x14ac:dyDescent="0.25">
      <c r="H138" s="12" t="s">
        <v>452</v>
      </c>
      <c r="I138" s="13">
        <v>1</v>
      </c>
      <c r="J138" s="12" t="s">
        <v>56</v>
      </c>
      <c r="K138" s="13">
        <v>1</v>
      </c>
      <c r="L138" s="8" t="s">
        <v>310</v>
      </c>
    </row>
    <row r="139" spans="8:12" x14ac:dyDescent="0.25">
      <c r="H139" s="12" t="s">
        <v>447</v>
      </c>
      <c r="I139" s="13">
        <v>1</v>
      </c>
      <c r="J139" s="12" t="s">
        <v>1444</v>
      </c>
      <c r="K139" s="13">
        <v>1</v>
      </c>
      <c r="L139" s="8" t="s">
        <v>1272</v>
      </c>
    </row>
    <row r="140" spans="8:12" x14ac:dyDescent="0.25">
      <c r="H140" s="12" t="s">
        <v>1179</v>
      </c>
      <c r="I140" s="13">
        <v>1</v>
      </c>
      <c r="J140" s="12" t="s">
        <v>1080</v>
      </c>
      <c r="K140" s="13">
        <v>1</v>
      </c>
      <c r="L140" s="8" t="s">
        <v>199</v>
      </c>
    </row>
    <row r="141" spans="8:12" x14ac:dyDescent="0.25">
      <c r="H141" s="12" t="s">
        <v>1226</v>
      </c>
      <c r="I141" s="13">
        <v>1</v>
      </c>
      <c r="J141" s="12" t="s">
        <v>1030</v>
      </c>
      <c r="K141" s="13">
        <v>1</v>
      </c>
      <c r="L141" s="8" t="s">
        <v>690</v>
      </c>
    </row>
    <row r="142" spans="8:12" x14ac:dyDescent="0.25">
      <c r="H142" s="12" t="s">
        <v>1089</v>
      </c>
      <c r="I142" s="13">
        <v>1</v>
      </c>
      <c r="J142" s="12" t="s">
        <v>454</v>
      </c>
      <c r="K142" s="13">
        <v>1</v>
      </c>
      <c r="L142" s="8" t="s">
        <v>1430</v>
      </c>
    </row>
    <row r="143" spans="8:12" x14ac:dyDescent="0.25">
      <c r="H143" s="12" t="s">
        <v>1173</v>
      </c>
      <c r="I143" s="13">
        <v>1</v>
      </c>
      <c r="J143" s="12" t="s">
        <v>1228</v>
      </c>
      <c r="K143" s="13">
        <v>1</v>
      </c>
      <c r="L143" s="8" t="s">
        <v>614</v>
      </c>
    </row>
    <row r="144" spans="8:12" x14ac:dyDescent="0.25">
      <c r="H144" s="12" t="s">
        <v>968</v>
      </c>
      <c r="I144" s="13">
        <v>1</v>
      </c>
      <c r="J144" s="12" t="s">
        <v>184</v>
      </c>
      <c r="K144" s="13">
        <v>1</v>
      </c>
      <c r="L144" s="8" t="s">
        <v>479</v>
      </c>
    </row>
    <row r="145" spans="8:12" x14ac:dyDescent="0.25">
      <c r="H145" s="12" t="s">
        <v>1067</v>
      </c>
      <c r="I145" s="13">
        <v>1</v>
      </c>
      <c r="J145" s="12" t="s">
        <v>376</v>
      </c>
      <c r="K145" s="13">
        <v>1</v>
      </c>
      <c r="L145" s="8" t="s">
        <v>1171</v>
      </c>
    </row>
    <row r="146" spans="8:12" x14ac:dyDescent="0.25">
      <c r="H146" s="12" t="s">
        <v>749</v>
      </c>
      <c r="I146" s="13">
        <v>1</v>
      </c>
      <c r="J146" s="12" t="s">
        <v>130</v>
      </c>
      <c r="K146" s="13">
        <v>1</v>
      </c>
      <c r="L146" s="8" t="s">
        <v>387</v>
      </c>
    </row>
    <row r="147" spans="8:12" x14ac:dyDescent="0.25">
      <c r="H147" s="12" t="s">
        <v>442</v>
      </c>
      <c r="I147" s="13">
        <v>1</v>
      </c>
      <c r="J147" s="12" t="s">
        <v>1333</v>
      </c>
      <c r="K147" s="13">
        <v>1</v>
      </c>
      <c r="L147" s="8" t="s">
        <v>213</v>
      </c>
    </row>
    <row r="148" spans="8:12" x14ac:dyDescent="0.25">
      <c r="H148" s="12" t="s">
        <v>428</v>
      </c>
      <c r="I148" s="13">
        <v>1</v>
      </c>
      <c r="J148" s="12" t="s">
        <v>203</v>
      </c>
      <c r="K148" s="13">
        <v>1</v>
      </c>
      <c r="L148" s="8" t="s">
        <v>703</v>
      </c>
    </row>
    <row r="149" spans="8:12" x14ac:dyDescent="0.25">
      <c r="H149" s="12" t="s">
        <v>610</v>
      </c>
      <c r="I149" s="13">
        <v>1</v>
      </c>
      <c r="J149" s="12" t="s">
        <v>1136</v>
      </c>
      <c r="K149" s="13">
        <v>1</v>
      </c>
      <c r="L149" s="8" t="s">
        <v>839</v>
      </c>
    </row>
    <row r="150" spans="8:12" x14ac:dyDescent="0.25">
      <c r="H150" s="12" t="s">
        <v>624</v>
      </c>
      <c r="I150" s="13">
        <v>1</v>
      </c>
      <c r="J150" s="12" t="s">
        <v>758</v>
      </c>
      <c r="K150" s="13">
        <v>1</v>
      </c>
      <c r="L150" s="8" t="s">
        <v>276</v>
      </c>
    </row>
    <row r="151" spans="8:12" x14ac:dyDescent="0.25">
      <c r="H151" s="12" t="s">
        <v>1280</v>
      </c>
      <c r="I151" s="13">
        <v>1</v>
      </c>
      <c r="J151" s="12" t="s">
        <v>996</v>
      </c>
      <c r="K151" s="13">
        <v>1</v>
      </c>
      <c r="L151" s="8" t="s">
        <v>1287</v>
      </c>
    </row>
    <row r="152" spans="8:12" x14ac:dyDescent="0.25">
      <c r="H152" s="12" t="s">
        <v>295</v>
      </c>
      <c r="I152" s="13">
        <v>1</v>
      </c>
      <c r="J152" s="12" t="s">
        <v>830</v>
      </c>
      <c r="K152" s="13">
        <v>1</v>
      </c>
      <c r="L152" s="8" t="s">
        <v>144</v>
      </c>
    </row>
    <row r="153" spans="8:12" x14ac:dyDescent="0.25">
      <c r="H153" s="12" t="s">
        <v>1111</v>
      </c>
      <c r="I153" s="13">
        <v>1</v>
      </c>
      <c r="J153" s="12" t="s">
        <v>419</v>
      </c>
      <c r="K153" s="13">
        <v>1</v>
      </c>
      <c r="L153" s="8" t="s">
        <v>586</v>
      </c>
    </row>
    <row r="154" spans="8:12" x14ac:dyDescent="0.25">
      <c r="H154" s="12" t="s">
        <v>1429</v>
      </c>
      <c r="I154" s="13">
        <v>1</v>
      </c>
      <c r="J154" s="12" t="s">
        <v>1261</v>
      </c>
      <c r="K154" s="13">
        <v>1</v>
      </c>
      <c r="L154" s="8" t="s">
        <v>649</v>
      </c>
    </row>
    <row r="155" spans="8:12" x14ac:dyDescent="0.25">
      <c r="H155" s="12" t="s">
        <v>359</v>
      </c>
      <c r="I155" s="13">
        <v>1</v>
      </c>
      <c r="J155" s="12" t="s">
        <v>991</v>
      </c>
      <c r="K155" s="13">
        <v>1</v>
      </c>
      <c r="L155" s="8" t="s">
        <v>669</v>
      </c>
    </row>
    <row r="156" spans="8:12" x14ac:dyDescent="0.25">
      <c r="H156" s="12" t="s">
        <v>885</v>
      </c>
      <c r="I156" s="13">
        <v>1</v>
      </c>
      <c r="J156" s="12" t="s">
        <v>609</v>
      </c>
      <c r="K156" s="13">
        <v>1</v>
      </c>
      <c r="L156" s="8" t="s">
        <v>956</v>
      </c>
    </row>
    <row r="157" spans="8:12" x14ac:dyDescent="0.25">
      <c r="H157" s="12" t="s">
        <v>365</v>
      </c>
      <c r="I157" s="13">
        <v>1</v>
      </c>
      <c r="J157" s="12" t="s">
        <v>679</v>
      </c>
      <c r="K157" s="13">
        <v>1</v>
      </c>
      <c r="L157" s="8" t="s">
        <v>168</v>
      </c>
    </row>
    <row r="158" spans="8:12" x14ac:dyDescent="0.25">
      <c r="H158" s="12" t="s">
        <v>176</v>
      </c>
      <c r="I158" s="13">
        <v>1</v>
      </c>
      <c r="J158" s="12" t="s">
        <v>1150</v>
      </c>
      <c r="K158" s="13">
        <v>1</v>
      </c>
      <c r="L158" s="8" t="s">
        <v>1419</v>
      </c>
    </row>
    <row r="159" spans="8:12" x14ac:dyDescent="0.25">
      <c r="H159" s="12" t="s">
        <v>380</v>
      </c>
      <c r="I159" s="13">
        <v>1</v>
      </c>
      <c r="J159" s="12" t="s">
        <v>172</v>
      </c>
      <c r="K159" s="13">
        <v>1</v>
      </c>
      <c r="L159" s="8" t="s">
        <v>856</v>
      </c>
    </row>
    <row r="160" spans="8:12" x14ac:dyDescent="0.25">
      <c r="H160" s="12" t="s">
        <v>371</v>
      </c>
      <c r="I160" s="13">
        <v>1</v>
      </c>
      <c r="J160" s="12" t="s">
        <v>1133</v>
      </c>
      <c r="K160" s="13">
        <v>1</v>
      </c>
      <c r="L160" s="8" t="s">
        <v>1017</v>
      </c>
    </row>
    <row r="161" spans="8:12" x14ac:dyDescent="0.25">
      <c r="H161" s="12" t="s">
        <v>1341</v>
      </c>
      <c r="I161" s="13">
        <v>1</v>
      </c>
      <c r="J161" s="12" t="s">
        <v>379</v>
      </c>
      <c r="K161" s="13">
        <v>1</v>
      </c>
      <c r="L161" s="8" t="s">
        <v>1050</v>
      </c>
    </row>
    <row r="162" spans="8:12" x14ac:dyDescent="0.25">
      <c r="H162" s="12" t="s">
        <v>928</v>
      </c>
      <c r="I162" s="13">
        <v>1</v>
      </c>
      <c r="J162" s="12" t="s">
        <v>294</v>
      </c>
      <c r="K162" s="13">
        <v>1</v>
      </c>
      <c r="L162" s="8" t="s">
        <v>45</v>
      </c>
    </row>
    <row r="163" spans="8:12" x14ac:dyDescent="0.25">
      <c r="H163" s="12" t="s">
        <v>455</v>
      </c>
      <c r="I163" s="13">
        <v>1</v>
      </c>
      <c r="J163" s="12" t="s">
        <v>803</v>
      </c>
      <c r="K163" s="13">
        <v>1</v>
      </c>
      <c r="L163" s="8" t="s">
        <v>623</v>
      </c>
    </row>
    <row r="164" spans="8:12" x14ac:dyDescent="0.25">
      <c r="H164" s="12" t="s">
        <v>263</v>
      </c>
      <c r="I164" s="13">
        <v>1</v>
      </c>
      <c r="J164" s="12" t="s">
        <v>600</v>
      </c>
      <c r="K164" s="13">
        <v>1</v>
      </c>
      <c r="L164" s="8" t="s">
        <v>1293</v>
      </c>
    </row>
    <row r="165" spans="8:12" x14ac:dyDescent="0.25">
      <c r="H165" s="12" t="s">
        <v>420</v>
      </c>
      <c r="I165" s="13">
        <v>1</v>
      </c>
      <c r="J165" s="12" t="s">
        <v>1253</v>
      </c>
      <c r="K165" s="13">
        <v>1</v>
      </c>
      <c r="L165" s="8" t="s">
        <v>1041</v>
      </c>
    </row>
    <row r="166" spans="8:12" x14ac:dyDescent="0.25">
      <c r="H166" s="12" t="s">
        <v>897</v>
      </c>
      <c r="I166" s="13">
        <v>1</v>
      </c>
      <c r="J166" s="12" t="s">
        <v>1460</v>
      </c>
      <c r="K166" s="13">
        <v>1</v>
      </c>
      <c r="L166" s="8" t="s">
        <v>510</v>
      </c>
    </row>
    <row r="167" spans="8:12" x14ac:dyDescent="0.25">
      <c r="H167" s="12" t="s">
        <v>30</v>
      </c>
      <c r="I167" s="13">
        <v>1</v>
      </c>
      <c r="J167" s="12" t="s">
        <v>936</v>
      </c>
      <c r="K167" s="13">
        <v>1</v>
      </c>
      <c r="L167" s="8" t="s">
        <v>660</v>
      </c>
    </row>
    <row r="168" spans="8:12" x14ac:dyDescent="0.25">
      <c r="H168" s="12" t="s">
        <v>705</v>
      </c>
      <c r="I168" s="13">
        <v>1</v>
      </c>
      <c r="J168" s="12" t="s">
        <v>1351</v>
      </c>
      <c r="K168" s="13">
        <v>1</v>
      </c>
      <c r="L168" s="8" t="s">
        <v>556</v>
      </c>
    </row>
    <row r="169" spans="8:12" x14ac:dyDescent="0.25">
      <c r="H169" s="12" t="s">
        <v>743</v>
      </c>
      <c r="I169" s="13">
        <v>1</v>
      </c>
      <c r="J169" s="12" t="s">
        <v>1291</v>
      </c>
      <c r="K169" s="13">
        <v>1</v>
      </c>
      <c r="L169" s="8" t="s">
        <v>1034</v>
      </c>
    </row>
    <row r="170" spans="8:12" x14ac:dyDescent="0.25">
      <c r="H170" s="12" t="s">
        <v>1415</v>
      </c>
      <c r="I170" s="13">
        <v>1</v>
      </c>
      <c r="J170" s="12" t="s">
        <v>395</v>
      </c>
      <c r="K170" s="13">
        <v>1</v>
      </c>
      <c r="L170" s="8" t="s">
        <v>13</v>
      </c>
    </row>
    <row r="171" spans="8:12" x14ac:dyDescent="0.25">
      <c r="H171" s="12" t="s">
        <v>1417</v>
      </c>
      <c r="I171" s="13">
        <v>1</v>
      </c>
      <c r="J171" s="12" t="s">
        <v>612</v>
      </c>
      <c r="K171" s="13">
        <v>1</v>
      </c>
      <c r="L171" s="8" t="s">
        <v>1437</v>
      </c>
    </row>
    <row r="172" spans="8:12" x14ac:dyDescent="0.25">
      <c r="H172" s="12" t="s">
        <v>152</v>
      </c>
      <c r="I172" s="13">
        <v>1</v>
      </c>
      <c r="J172" s="12" t="s">
        <v>967</v>
      </c>
      <c r="K172" s="13">
        <v>1</v>
      </c>
      <c r="L172" s="8" t="s">
        <v>738</v>
      </c>
    </row>
    <row r="173" spans="8:12" x14ac:dyDescent="0.25">
      <c r="H173" s="12" t="s">
        <v>572</v>
      </c>
      <c r="I173" s="13">
        <v>1</v>
      </c>
      <c r="J173" s="12" t="s">
        <v>1242</v>
      </c>
      <c r="K173" s="13">
        <v>1</v>
      </c>
      <c r="L173" s="8" t="s">
        <v>135</v>
      </c>
    </row>
    <row r="174" spans="8:12" x14ac:dyDescent="0.25">
      <c r="H174" s="12" t="s">
        <v>566</v>
      </c>
      <c r="I174" s="13">
        <v>1</v>
      </c>
      <c r="J174" s="12" t="s">
        <v>827</v>
      </c>
      <c r="K174" s="13">
        <v>1</v>
      </c>
      <c r="L174" s="8" t="s">
        <v>1433</v>
      </c>
    </row>
    <row r="175" spans="8:12" x14ac:dyDescent="0.25">
      <c r="H175" s="12" t="s">
        <v>317</v>
      </c>
      <c r="I175" s="13">
        <v>1</v>
      </c>
      <c r="J175" s="12" t="s">
        <v>736</v>
      </c>
      <c r="K175" s="13">
        <v>1</v>
      </c>
      <c r="L175" s="8" t="s">
        <v>1162</v>
      </c>
    </row>
    <row r="176" spans="8:12" x14ac:dyDescent="0.25">
      <c r="H176" s="12" t="s">
        <v>1464</v>
      </c>
      <c r="I176" s="13">
        <v>1</v>
      </c>
      <c r="J176" s="12" t="s">
        <v>1159</v>
      </c>
      <c r="K176" s="13">
        <v>1</v>
      </c>
      <c r="L176" s="8" t="s">
        <v>723</v>
      </c>
    </row>
    <row r="177" spans="8:12" x14ac:dyDescent="0.25">
      <c r="H177" s="12" t="s">
        <v>198</v>
      </c>
      <c r="I177" s="13">
        <v>1</v>
      </c>
      <c r="J177" s="12" t="s">
        <v>1306</v>
      </c>
      <c r="K177" s="13">
        <v>1</v>
      </c>
      <c r="L177" s="8" t="s">
        <v>781</v>
      </c>
    </row>
    <row r="178" spans="8:12" x14ac:dyDescent="0.25">
      <c r="H178" s="12" t="s">
        <v>437</v>
      </c>
      <c r="I178" s="13">
        <v>1</v>
      </c>
      <c r="J178" s="12" t="s">
        <v>535</v>
      </c>
      <c r="K178" s="13">
        <v>1</v>
      </c>
      <c r="L178" s="8" t="s">
        <v>351</v>
      </c>
    </row>
    <row r="179" spans="8:12" x14ac:dyDescent="0.25">
      <c r="H179" s="12" t="s">
        <v>386</v>
      </c>
      <c r="I179" s="13">
        <v>1</v>
      </c>
      <c r="J179" s="12" t="s">
        <v>909</v>
      </c>
      <c r="K179" s="13">
        <v>1</v>
      </c>
      <c r="L179" s="8" t="s">
        <v>553</v>
      </c>
    </row>
    <row r="180" spans="8:12" x14ac:dyDescent="0.25">
      <c r="H180" s="12" t="s">
        <v>301</v>
      </c>
      <c r="I180" s="13">
        <v>1</v>
      </c>
      <c r="J180" s="12" t="s">
        <v>1153</v>
      </c>
      <c r="K180" s="13">
        <v>1</v>
      </c>
      <c r="L180" s="8" t="s">
        <v>832</v>
      </c>
    </row>
    <row r="181" spans="8:12" x14ac:dyDescent="0.25">
      <c r="H181" s="12" t="s">
        <v>689</v>
      </c>
      <c r="I181" s="13">
        <v>1</v>
      </c>
      <c r="J181" s="12" t="s">
        <v>1314</v>
      </c>
      <c r="K181" s="13">
        <v>1</v>
      </c>
      <c r="L181" s="8" t="s">
        <v>975</v>
      </c>
    </row>
    <row r="182" spans="8:12" x14ac:dyDescent="0.25">
      <c r="H182" s="12" t="s">
        <v>563</v>
      </c>
      <c r="I182" s="13">
        <v>1</v>
      </c>
      <c r="J182" s="12" t="s">
        <v>1101</v>
      </c>
      <c r="K182" s="13">
        <v>1</v>
      </c>
      <c r="L182" s="8" t="s">
        <v>1149</v>
      </c>
    </row>
    <row r="183" spans="8:12" x14ac:dyDescent="0.25">
      <c r="H183" s="12" t="s">
        <v>57</v>
      </c>
      <c r="I183" s="13">
        <v>1</v>
      </c>
      <c r="J183" s="12" t="s">
        <v>1250</v>
      </c>
      <c r="K183" s="13">
        <v>1</v>
      </c>
      <c r="L183" s="8" t="s">
        <v>1092</v>
      </c>
    </row>
    <row r="184" spans="8:12" x14ac:dyDescent="0.25">
      <c r="H184" s="12" t="s">
        <v>848</v>
      </c>
      <c r="I184" s="13">
        <v>1</v>
      </c>
      <c r="J184" s="12" t="s">
        <v>1156</v>
      </c>
      <c r="K184" s="13">
        <v>1</v>
      </c>
      <c r="L184" s="8" t="s">
        <v>1193</v>
      </c>
    </row>
    <row r="185" spans="8:12" x14ac:dyDescent="0.25">
      <c r="H185" s="12" t="s">
        <v>228</v>
      </c>
      <c r="I185" s="13">
        <v>1</v>
      </c>
      <c r="J185" s="12" t="s">
        <v>595</v>
      </c>
      <c r="K185" s="13">
        <v>3</v>
      </c>
      <c r="L185" s="8" t="s">
        <v>122</v>
      </c>
    </row>
    <row r="186" spans="8:12" x14ac:dyDescent="0.25">
      <c r="H186" s="12" t="s">
        <v>671</v>
      </c>
      <c r="I186" s="13">
        <v>1</v>
      </c>
      <c r="J186" s="12" t="s">
        <v>636</v>
      </c>
      <c r="K186" s="13">
        <v>1</v>
      </c>
      <c r="L186" s="8" t="s">
        <v>372</v>
      </c>
    </row>
    <row r="187" spans="8:12" x14ac:dyDescent="0.25">
      <c r="H187" s="12" t="s">
        <v>746</v>
      </c>
      <c r="I187" s="13">
        <v>1</v>
      </c>
      <c r="J187" s="12" t="s">
        <v>1225</v>
      </c>
      <c r="K187" s="13">
        <v>1</v>
      </c>
      <c r="L187" s="8" t="s">
        <v>930</v>
      </c>
    </row>
    <row r="188" spans="8:12" x14ac:dyDescent="0.25">
      <c r="H188" s="12" t="s">
        <v>411</v>
      </c>
      <c r="I188" s="13">
        <v>1</v>
      </c>
      <c r="J188" s="12" t="s">
        <v>655</v>
      </c>
      <c r="K188" s="13">
        <v>1</v>
      </c>
      <c r="L188" s="8" t="s">
        <v>544</v>
      </c>
    </row>
    <row r="189" spans="8:12" x14ac:dyDescent="0.25">
      <c r="H189" s="12" t="s">
        <v>686</v>
      </c>
      <c r="I189" s="13">
        <v>1</v>
      </c>
      <c r="J189" s="12" t="s">
        <v>808</v>
      </c>
      <c r="K189" s="13">
        <v>2</v>
      </c>
      <c r="L189" s="8" t="s">
        <v>1391</v>
      </c>
    </row>
    <row r="190" spans="8:12" x14ac:dyDescent="0.25">
      <c r="H190" s="12" t="s">
        <v>855</v>
      </c>
      <c r="I190" s="13">
        <v>1</v>
      </c>
      <c r="J190" s="12" t="s">
        <v>970</v>
      </c>
      <c r="K190" s="13">
        <v>1</v>
      </c>
      <c r="L190" s="8" t="s">
        <v>1358</v>
      </c>
    </row>
    <row r="191" spans="8:12" x14ac:dyDescent="0.25">
      <c r="H191" s="12" t="s">
        <v>642</v>
      </c>
      <c r="I191" s="13">
        <v>1</v>
      </c>
      <c r="J191" s="12" t="s">
        <v>1187</v>
      </c>
      <c r="K191" s="13">
        <v>1</v>
      </c>
      <c r="L191" s="8" t="s">
        <v>308</v>
      </c>
    </row>
    <row r="192" spans="8:12" x14ac:dyDescent="0.25">
      <c r="H192" s="12" t="s">
        <v>1274</v>
      </c>
      <c r="I192" s="13">
        <v>1</v>
      </c>
      <c r="J192" s="12" t="s">
        <v>947</v>
      </c>
      <c r="K192" s="13">
        <v>1</v>
      </c>
      <c r="L192" s="8" t="s">
        <v>525</v>
      </c>
    </row>
    <row r="193" spans="8:12" x14ac:dyDescent="0.25">
      <c r="H193" s="12" t="s">
        <v>1164</v>
      </c>
      <c r="I193" s="13">
        <v>1</v>
      </c>
      <c r="J193" s="12" t="s">
        <v>1163</v>
      </c>
      <c r="K193" s="13">
        <v>1</v>
      </c>
      <c r="L193" s="8" t="s">
        <v>366</v>
      </c>
    </row>
    <row r="194" spans="8:12" x14ac:dyDescent="0.25">
      <c r="H194" s="12" t="s">
        <v>12</v>
      </c>
      <c r="I194" s="13">
        <v>1</v>
      </c>
      <c r="J194" s="12" t="s">
        <v>1004</v>
      </c>
      <c r="K194" s="13">
        <v>1</v>
      </c>
      <c r="L194" s="8" t="s">
        <v>381</v>
      </c>
    </row>
    <row r="195" spans="8:12" x14ac:dyDescent="0.25">
      <c r="H195" s="12" t="s">
        <v>1011</v>
      </c>
      <c r="I195" s="13">
        <v>1</v>
      </c>
      <c r="J195" s="12" t="s">
        <v>1066</v>
      </c>
      <c r="K195" s="13">
        <v>2</v>
      </c>
      <c r="L195" s="8" t="s">
        <v>115</v>
      </c>
    </row>
    <row r="196" spans="8:12" x14ac:dyDescent="0.25">
      <c r="H196" s="12" t="s">
        <v>616</v>
      </c>
      <c r="I196" s="13">
        <v>1</v>
      </c>
      <c r="J196" s="12" t="s">
        <v>448</v>
      </c>
      <c r="K196" s="13">
        <v>1</v>
      </c>
      <c r="L196" s="8" t="s">
        <v>903</v>
      </c>
    </row>
    <row r="197" spans="8:12" x14ac:dyDescent="0.25">
      <c r="H197" s="12" t="s">
        <v>863</v>
      </c>
      <c r="I197" s="13">
        <v>1</v>
      </c>
      <c r="J197" s="12" t="s">
        <v>286</v>
      </c>
      <c r="K197" s="13">
        <v>1</v>
      </c>
      <c r="L197" s="8" t="s">
        <v>471</v>
      </c>
    </row>
    <row r="198" spans="8:12" x14ac:dyDescent="0.25">
      <c r="H198" s="12" t="s">
        <v>458</v>
      </c>
      <c r="I198" s="13">
        <v>1</v>
      </c>
      <c r="J198" s="12" t="s">
        <v>1368</v>
      </c>
      <c r="K198" s="13">
        <v>1</v>
      </c>
      <c r="L198" s="8" t="s">
        <v>1112</v>
      </c>
    </row>
    <row r="199" spans="8:12" x14ac:dyDescent="0.25">
      <c r="H199" s="12" t="s">
        <v>737</v>
      </c>
      <c r="I199" s="13">
        <v>1</v>
      </c>
      <c r="J199" s="12" t="s">
        <v>1090</v>
      </c>
      <c r="K199" s="13">
        <v>1</v>
      </c>
      <c r="L199" s="8" t="s">
        <v>899</v>
      </c>
    </row>
    <row r="200" spans="8:12" x14ac:dyDescent="0.25">
      <c r="H200" s="12" t="s">
        <v>1040</v>
      </c>
      <c r="I200" s="13">
        <v>1</v>
      </c>
      <c r="J200" s="12" t="s">
        <v>673</v>
      </c>
      <c r="K200" s="13">
        <v>1</v>
      </c>
      <c r="L200" s="8" t="s">
        <v>363</v>
      </c>
    </row>
    <row r="201" spans="8:12" x14ac:dyDescent="0.25">
      <c r="H201" s="12" t="s">
        <v>596</v>
      </c>
      <c r="I201" s="13">
        <v>1</v>
      </c>
      <c r="J201" s="12" t="s">
        <v>1371</v>
      </c>
      <c r="K201" s="13">
        <v>1</v>
      </c>
      <c r="L201" s="8" t="s">
        <v>880</v>
      </c>
    </row>
    <row r="202" spans="8:12" x14ac:dyDescent="0.25">
      <c r="H202" s="12" t="s">
        <v>858</v>
      </c>
      <c r="I202" s="13">
        <v>1</v>
      </c>
      <c r="J202" s="12" t="s">
        <v>626</v>
      </c>
      <c r="K202" s="13">
        <v>1</v>
      </c>
      <c r="L202" s="8" t="s">
        <v>938</v>
      </c>
    </row>
    <row r="203" spans="8:12" x14ac:dyDescent="0.25">
      <c r="H203" s="12" t="s">
        <v>191</v>
      </c>
      <c r="I203" s="13">
        <v>1</v>
      </c>
      <c r="J203" s="12" t="s">
        <v>297</v>
      </c>
      <c r="K203" s="13">
        <v>1</v>
      </c>
      <c r="L203" s="8" t="s">
        <v>1097</v>
      </c>
    </row>
    <row r="204" spans="8:12" x14ac:dyDescent="0.25">
      <c r="H204" s="12" t="s">
        <v>304</v>
      </c>
      <c r="I204" s="13">
        <v>1</v>
      </c>
      <c r="J204" s="12" t="s">
        <v>551</v>
      </c>
      <c r="K204" s="13">
        <v>1</v>
      </c>
      <c r="L204" s="8" t="s">
        <v>1183</v>
      </c>
    </row>
    <row r="205" spans="8:12" x14ac:dyDescent="0.25">
      <c r="H205" s="12" t="s">
        <v>959</v>
      </c>
      <c r="I205" s="13">
        <v>1</v>
      </c>
      <c r="J205" s="12" t="s">
        <v>1399</v>
      </c>
      <c r="K205" s="13">
        <v>1</v>
      </c>
      <c r="L205" s="8" t="s">
        <v>1462</v>
      </c>
    </row>
    <row r="206" spans="8:12" x14ac:dyDescent="0.25">
      <c r="H206" s="12" t="s">
        <v>356</v>
      </c>
      <c r="I206" s="13">
        <v>1</v>
      </c>
      <c r="J206" s="12" t="s">
        <v>721</v>
      </c>
      <c r="K206" s="13">
        <v>2</v>
      </c>
      <c r="L206" s="8" t="s">
        <v>1115</v>
      </c>
    </row>
    <row r="207" spans="8:12" x14ac:dyDescent="0.25">
      <c r="H207" s="12" t="s">
        <v>1343</v>
      </c>
      <c r="I207" s="13">
        <v>1</v>
      </c>
      <c r="J207" s="12" t="s">
        <v>457</v>
      </c>
      <c r="K207" s="13">
        <v>1</v>
      </c>
      <c r="L207" s="8" t="s">
        <v>583</v>
      </c>
    </row>
    <row r="208" spans="8:12" x14ac:dyDescent="0.25">
      <c r="H208" s="12" t="s">
        <v>1198</v>
      </c>
      <c r="I208" s="13">
        <v>1</v>
      </c>
      <c r="J208" s="12" t="s">
        <v>1015</v>
      </c>
      <c r="K208" s="13">
        <v>1</v>
      </c>
      <c r="L208" s="8" t="s">
        <v>421</v>
      </c>
    </row>
    <row r="209" spans="8:12" x14ac:dyDescent="0.25">
      <c r="H209" s="12" t="s">
        <v>182</v>
      </c>
      <c r="I209" s="13">
        <v>1</v>
      </c>
      <c r="J209" s="12" t="s">
        <v>748</v>
      </c>
      <c r="K209" s="13">
        <v>1</v>
      </c>
      <c r="L209" s="8" t="s">
        <v>1232</v>
      </c>
    </row>
    <row r="210" spans="8:12" x14ac:dyDescent="0.25">
      <c r="H210" s="12" t="s">
        <v>722</v>
      </c>
      <c r="I210" s="13">
        <v>1</v>
      </c>
      <c r="J210" s="12" t="s">
        <v>1392</v>
      </c>
      <c r="K210" s="13">
        <v>1</v>
      </c>
      <c r="L210" s="8" t="s">
        <v>148</v>
      </c>
    </row>
    <row r="211" spans="8:12" x14ac:dyDescent="0.25">
      <c r="H211" s="12" t="s">
        <v>756</v>
      </c>
      <c r="I211" s="13">
        <v>1</v>
      </c>
      <c r="J211" s="12" t="s">
        <v>1166</v>
      </c>
      <c r="K211" s="13">
        <v>1</v>
      </c>
      <c r="L211" s="8" t="s">
        <v>79</v>
      </c>
    </row>
    <row r="212" spans="8:12" x14ac:dyDescent="0.25">
      <c r="H212" s="12" t="s">
        <v>866</v>
      </c>
      <c r="I212" s="13">
        <v>1</v>
      </c>
      <c r="J212" s="12" t="s">
        <v>1276</v>
      </c>
      <c r="K212" s="13">
        <v>1</v>
      </c>
      <c r="L212" s="8" t="s">
        <v>883</v>
      </c>
    </row>
    <row r="213" spans="8:12" x14ac:dyDescent="0.25">
      <c r="H213" s="12" t="s">
        <v>677</v>
      </c>
      <c r="I213" s="13">
        <v>1</v>
      </c>
      <c r="J213" s="12" t="s">
        <v>1395</v>
      </c>
      <c r="K213" s="13">
        <v>1</v>
      </c>
      <c r="L213" s="8" t="s">
        <v>1224</v>
      </c>
    </row>
    <row r="214" spans="8:12" x14ac:dyDescent="0.25">
      <c r="H214" s="12" t="s">
        <v>1424</v>
      </c>
      <c r="I214" s="13">
        <v>1</v>
      </c>
      <c r="J214" s="12" t="s">
        <v>1408</v>
      </c>
      <c r="K214" s="13">
        <v>1</v>
      </c>
      <c r="L214" s="8" t="s">
        <v>633</v>
      </c>
    </row>
    <row r="215" spans="8:12" x14ac:dyDescent="0.25">
      <c r="H215" s="12" t="s">
        <v>1322</v>
      </c>
      <c r="I215" s="13">
        <v>1</v>
      </c>
      <c r="J215" s="12" t="s">
        <v>989</v>
      </c>
      <c r="K215" s="13">
        <v>1</v>
      </c>
      <c r="L215" s="8" t="s">
        <v>1284</v>
      </c>
    </row>
    <row r="216" spans="8:12" x14ac:dyDescent="0.25">
      <c r="H216" s="12" t="s">
        <v>1406</v>
      </c>
      <c r="I216" s="13">
        <v>1</v>
      </c>
      <c r="J216" s="12" t="s">
        <v>1320</v>
      </c>
      <c r="K216" s="13">
        <v>1</v>
      </c>
      <c r="L216" s="8" t="s">
        <v>687</v>
      </c>
    </row>
    <row r="217" spans="8:12" x14ac:dyDescent="0.25">
      <c r="H217" s="12" t="s">
        <v>1459</v>
      </c>
      <c r="I217" s="13">
        <v>1</v>
      </c>
      <c r="J217" s="12" t="s">
        <v>342</v>
      </c>
      <c r="K217" s="13">
        <v>2</v>
      </c>
      <c r="L217" s="8" t="s">
        <v>1165</v>
      </c>
    </row>
    <row r="218" spans="8:12" x14ac:dyDescent="0.25">
      <c r="H218" s="12" t="s">
        <v>1020</v>
      </c>
      <c r="I218" s="13">
        <v>1</v>
      </c>
      <c r="J218" s="12" t="s">
        <v>462</v>
      </c>
      <c r="K218" s="13">
        <v>1</v>
      </c>
      <c r="L218" s="8" t="s">
        <v>334</v>
      </c>
    </row>
    <row r="219" spans="8:12" x14ac:dyDescent="0.25">
      <c r="H219" s="12" t="s">
        <v>1052</v>
      </c>
      <c r="I219" s="13">
        <v>1</v>
      </c>
      <c r="J219" s="12" t="s">
        <v>313</v>
      </c>
      <c r="K219" s="13">
        <v>1</v>
      </c>
      <c r="L219" s="8" t="s">
        <v>299</v>
      </c>
    </row>
    <row r="220" spans="8:12" x14ac:dyDescent="0.25">
      <c r="H220" s="12" t="s">
        <v>814</v>
      </c>
      <c r="I220" s="13">
        <v>1</v>
      </c>
      <c r="J220" s="12" t="s">
        <v>778</v>
      </c>
      <c r="K220" s="13">
        <v>1</v>
      </c>
      <c r="L220" s="8" t="s">
        <v>995</v>
      </c>
    </row>
    <row r="221" spans="8:12" x14ac:dyDescent="0.25">
      <c r="H221" s="12" t="s">
        <v>1331</v>
      </c>
      <c r="I221" s="13">
        <v>1</v>
      </c>
      <c r="J221" s="12" t="s">
        <v>1054</v>
      </c>
      <c r="K221" s="13">
        <v>1</v>
      </c>
      <c r="L221" s="8" t="s">
        <v>229</v>
      </c>
    </row>
    <row r="222" spans="8:12" x14ac:dyDescent="0.25">
      <c r="H222" s="12" t="s">
        <v>408</v>
      </c>
      <c r="I222" s="13">
        <v>1</v>
      </c>
      <c r="J222" s="12" t="s">
        <v>1122</v>
      </c>
      <c r="K222" s="13">
        <v>1</v>
      </c>
      <c r="L222" s="8" t="s">
        <v>1212</v>
      </c>
    </row>
    <row r="223" spans="8:12" x14ac:dyDescent="0.25">
      <c r="H223" s="12" t="s">
        <v>140</v>
      </c>
      <c r="I223" s="13">
        <v>1</v>
      </c>
      <c r="J223" s="12" t="s">
        <v>1456</v>
      </c>
      <c r="K223" s="13">
        <v>1</v>
      </c>
      <c r="L223" s="8" t="s">
        <v>1388</v>
      </c>
    </row>
    <row r="224" spans="8:12" x14ac:dyDescent="0.25">
      <c r="H224" s="12" t="s">
        <v>755</v>
      </c>
      <c r="I224" s="13">
        <v>1</v>
      </c>
      <c r="J224" s="12" t="s">
        <v>1010</v>
      </c>
      <c r="K224" s="13">
        <v>1</v>
      </c>
      <c r="L224" s="8" t="s">
        <v>802</v>
      </c>
    </row>
    <row r="225" spans="8:12" x14ac:dyDescent="0.25">
      <c r="H225" s="12" t="s">
        <v>834</v>
      </c>
      <c r="I225" s="13">
        <v>1</v>
      </c>
      <c r="J225" s="12" t="s">
        <v>412</v>
      </c>
      <c r="K225" s="13">
        <v>1</v>
      </c>
      <c r="L225" s="8" t="s">
        <v>118</v>
      </c>
    </row>
    <row r="226" spans="8:12" x14ac:dyDescent="0.25">
      <c r="H226" s="12" t="s">
        <v>680</v>
      </c>
      <c r="I226" s="13">
        <v>1</v>
      </c>
      <c r="J226" s="12" t="s">
        <v>325</v>
      </c>
      <c r="K226" s="13">
        <v>2</v>
      </c>
      <c r="L226" s="8" t="s">
        <v>528</v>
      </c>
    </row>
    <row r="227" spans="8:12" x14ac:dyDescent="0.25">
      <c r="H227" s="12" t="s">
        <v>831</v>
      </c>
      <c r="I227" s="13">
        <v>1</v>
      </c>
      <c r="J227" s="12" t="s">
        <v>1402</v>
      </c>
      <c r="K227" s="13">
        <v>1</v>
      </c>
      <c r="L227" s="8" t="s">
        <v>784</v>
      </c>
    </row>
    <row r="228" spans="8:12" x14ac:dyDescent="0.25">
      <c r="H228" s="12" t="s">
        <v>467</v>
      </c>
      <c r="I228" s="13">
        <v>1</v>
      </c>
      <c r="J228" s="12" t="s">
        <v>545</v>
      </c>
      <c r="K228" s="13">
        <v>1</v>
      </c>
      <c r="L228" s="8" t="s">
        <v>1335</v>
      </c>
    </row>
    <row r="229" spans="8:12" x14ac:dyDescent="0.25">
      <c r="H229" s="12" t="s">
        <v>102</v>
      </c>
      <c r="I229" s="13">
        <v>1</v>
      </c>
      <c r="J229" s="12" t="s">
        <v>1366</v>
      </c>
      <c r="K229" s="13">
        <v>1</v>
      </c>
      <c r="L229" s="8" t="s">
        <v>531</v>
      </c>
    </row>
    <row r="230" spans="8:12" x14ac:dyDescent="0.25">
      <c r="H230" s="12" t="s">
        <v>1432</v>
      </c>
      <c r="I230" s="13">
        <v>1</v>
      </c>
      <c r="J230" s="12" t="s">
        <v>641</v>
      </c>
      <c r="K230" s="13">
        <v>1</v>
      </c>
      <c r="L230" s="8" t="s">
        <v>969</v>
      </c>
    </row>
    <row r="231" spans="8:12" x14ac:dyDescent="0.25">
      <c r="H231" s="12" t="s">
        <v>81</v>
      </c>
      <c r="I231" s="13">
        <v>1</v>
      </c>
      <c r="J231" s="12" t="s">
        <v>451</v>
      </c>
      <c r="K231" s="13">
        <v>1</v>
      </c>
      <c r="L231" s="8" t="s">
        <v>826</v>
      </c>
    </row>
    <row r="232" spans="8:12" x14ac:dyDescent="0.25">
      <c r="H232" s="12" t="s">
        <v>113</v>
      </c>
      <c r="I232" s="13">
        <v>1</v>
      </c>
      <c r="J232" s="12" t="s">
        <v>1463</v>
      </c>
      <c r="K232" s="13">
        <v>1</v>
      </c>
      <c r="L232" s="8" t="s">
        <v>375</v>
      </c>
    </row>
    <row r="233" spans="8:12" x14ac:dyDescent="0.25">
      <c r="H233" s="12" t="s">
        <v>150</v>
      </c>
      <c r="I233" s="13">
        <v>1</v>
      </c>
      <c r="J233" s="12" t="s">
        <v>589</v>
      </c>
      <c r="K233" s="13">
        <v>1</v>
      </c>
      <c r="L233" s="8" t="s">
        <v>1143</v>
      </c>
    </row>
    <row r="234" spans="8:12" x14ac:dyDescent="0.25">
      <c r="H234" s="12" t="s">
        <v>798</v>
      </c>
      <c r="I234" s="13">
        <v>1</v>
      </c>
      <c r="J234" s="12" t="s">
        <v>33</v>
      </c>
      <c r="K234" s="13">
        <v>3</v>
      </c>
      <c r="L234" s="8" t="s">
        <v>711</v>
      </c>
    </row>
    <row r="235" spans="8:12" x14ac:dyDescent="0.25">
      <c r="H235" s="12" t="s">
        <v>804</v>
      </c>
      <c r="I235" s="13">
        <v>1</v>
      </c>
      <c r="J235" s="12" t="s">
        <v>1203</v>
      </c>
      <c r="K235" s="13">
        <v>1</v>
      </c>
      <c r="L235" s="8" t="s">
        <v>871</v>
      </c>
    </row>
    <row r="236" spans="8:12" x14ac:dyDescent="0.25">
      <c r="H236" s="12" t="s">
        <v>71</v>
      </c>
      <c r="I236" s="13">
        <v>1</v>
      </c>
      <c r="J236" s="12" t="s">
        <v>414</v>
      </c>
      <c r="K236" s="13">
        <v>1</v>
      </c>
      <c r="L236" s="8" t="s">
        <v>1009</v>
      </c>
    </row>
    <row r="237" spans="8:12" x14ac:dyDescent="0.25">
      <c r="H237" s="12" t="s">
        <v>1033</v>
      </c>
      <c r="I237" s="13">
        <v>2</v>
      </c>
      <c r="J237" s="12" t="s">
        <v>782</v>
      </c>
      <c r="K237" s="13">
        <v>1</v>
      </c>
      <c r="L237" s="8" t="s">
        <v>519</v>
      </c>
    </row>
    <row r="238" spans="8:12" x14ac:dyDescent="0.25">
      <c r="H238" s="12" t="s">
        <v>1036</v>
      </c>
      <c r="I238" s="13">
        <v>1</v>
      </c>
      <c r="J238" s="12" t="s">
        <v>1200</v>
      </c>
      <c r="K238" s="13">
        <v>1</v>
      </c>
      <c r="L238" s="8" t="s">
        <v>620</v>
      </c>
    </row>
    <row r="239" spans="8:12" x14ac:dyDescent="0.25">
      <c r="H239" s="12" t="s">
        <v>977</v>
      </c>
      <c r="I239" s="13">
        <v>1</v>
      </c>
      <c r="J239" s="12" t="s">
        <v>961</v>
      </c>
      <c r="K239" s="13">
        <v>2</v>
      </c>
      <c r="L239" s="8" t="s">
        <v>233</v>
      </c>
    </row>
    <row r="240" spans="8:12" x14ac:dyDescent="0.25">
      <c r="H240" s="12" t="s">
        <v>1075</v>
      </c>
      <c r="I240" s="13">
        <v>1</v>
      </c>
      <c r="J240" s="12" t="s">
        <v>1414</v>
      </c>
      <c r="K240" s="13">
        <v>1</v>
      </c>
      <c r="L240" s="8" t="s">
        <v>1325</v>
      </c>
    </row>
    <row r="241" spans="8:12" x14ac:dyDescent="0.25">
      <c r="H241" s="12" t="s">
        <v>537</v>
      </c>
      <c r="I241" s="13">
        <v>1</v>
      </c>
      <c r="J241" s="12" t="s">
        <v>621</v>
      </c>
      <c r="K241" s="13">
        <v>2</v>
      </c>
      <c r="L241" s="8" t="s">
        <v>1413</v>
      </c>
    </row>
    <row r="242" spans="8:12" x14ac:dyDescent="0.25">
      <c r="H242" s="12" t="s">
        <v>444</v>
      </c>
      <c r="I242" s="13">
        <v>1</v>
      </c>
      <c r="J242" s="12" t="s">
        <v>1426</v>
      </c>
      <c r="K242" s="13">
        <v>1</v>
      </c>
      <c r="L242" s="8" t="s">
        <v>753</v>
      </c>
    </row>
    <row r="243" spans="8:12" x14ac:dyDescent="0.25">
      <c r="H243" s="12" t="s">
        <v>801</v>
      </c>
      <c r="I243" s="13">
        <v>1</v>
      </c>
      <c r="J243" s="12" t="s">
        <v>1239</v>
      </c>
      <c r="K243" s="13">
        <v>1</v>
      </c>
      <c r="L243" s="8" t="s">
        <v>741</v>
      </c>
    </row>
    <row r="244" spans="8:12" x14ac:dyDescent="0.25">
      <c r="H244" s="12" t="s">
        <v>926</v>
      </c>
      <c r="I244" s="13">
        <v>1</v>
      </c>
      <c r="J244" s="12" t="s">
        <v>824</v>
      </c>
      <c r="K244" s="13">
        <v>1</v>
      </c>
      <c r="L244" s="8" t="s">
        <v>341</v>
      </c>
    </row>
    <row r="245" spans="8:12" x14ac:dyDescent="0.25">
      <c r="H245" s="12" t="s">
        <v>1461</v>
      </c>
      <c r="I245" s="13">
        <v>1</v>
      </c>
      <c r="J245" s="12" t="s">
        <v>912</v>
      </c>
      <c r="K245" s="13">
        <v>1</v>
      </c>
      <c r="L245" s="8" t="s">
        <v>160</v>
      </c>
    </row>
    <row r="246" spans="8:12" x14ac:dyDescent="0.25">
      <c r="H246" s="12" t="s">
        <v>99</v>
      </c>
      <c r="I246" s="13">
        <v>1</v>
      </c>
      <c r="J246" s="12" t="s">
        <v>860</v>
      </c>
      <c r="K246" s="13">
        <v>1</v>
      </c>
      <c r="L246" s="8" t="s">
        <v>1001</v>
      </c>
    </row>
    <row r="247" spans="8:12" x14ac:dyDescent="0.25">
      <c r="H247" s="12" t="s">
        <v>945</v>
      </c>
      <c r="I247" s="13">
        <v>1</v>
      </c>
      <c r="J247" s="12" t="s">
        <v>329</v>
      </c>
      <c r="K247" s="13">
        <v>1</v>
      </c>
      <c r="L247" s="8" t="s">
        <v>1056</v>
      </c>
    </row>
    <row r="248" spans="8:12" x14ac:dyDescent="0.25">
      <c r="H248" s="12" t="s">
        <v>1357</v>
      </c>
      <c r="I248" s="13">
        <v>1</v>
      </c>
      <c r="J248" s="12" t="s">
        <v>430</v>
      </c>
      <c r="K248" s="13">
        <v>1</v>
      </c>
      <c r="L248" s="8" t="s">
        <v>337</v>
      </c>
    </row>
    <row r="249" spans="8:12" x14ac:dyDescent="0.25">
      <c r="H249" s="12" t="s">
        <v>864</v>
      </c>
      <c r="I249" s="13">
        <v>1</v>
      </c>
      <c r="J249" s="12" t="s">
        <v>443</v>
      </c>
      <c r="K249" s="13">
        <v>1</v>
      </c>
      <c r="L249" s="8" t="s">
        <v>700</v>
      </c>
    </row>
    <row r="250" spans="8:12" x14ac:dyDescent="0.25">
      <c r="H250" s="12" t="s">
        <v>215</v>
      </c>
      <c r="I250" s="13">
        <v>1</v>
      </c>
      <c r="J250" s="12" t="s">
        <v>872</v>
      </c>
      <c r="K250" s="13">
        <v>1</v>
      </c>
      <c r="L250" s="8" t="s">
        <v>844</v>
      </c>
    </row>
    <row r="251" spans="8:12" x14ac:dyDescent="0.25">
      <c r="H251" s="12" t="s">
        <v>128</v>
      </c>
      <c r="I251" s="13">
        <v>1</v>
      </c>
      <c r="J251" s="12" t="s">
        <v>1363</v>
      </c>
      <c r="K251" s="13">
        <v>1</v>
      </c>
      <c r="L251" s="8" t="s">
        <v>1218</v>
      </c>
    </row>
    <row r="252" spans="8:12" x14ac:dyDescent="0.25">
      <c r="H252" s="12" t="s">
        <v>204</v>
      </c>
      <c r="I252" s="13">
        <v>1</v>
      </c>
      <c r="J252" s="12" t="s">
        <v>1098</v>
      </c>
      <c r="K252" s="13">
        <v>1</v>
      </c>
      <c r="L252" s="8" t="s">
        <v>305</v>
      </c>
    </row>
    <row r="253" spans="8:12" x14ac:dyDescent="0.25">
      <c r="H253" s="12" t="s">
        <v>1364</v>
      </c>
      <c r="I253" s="13">
        <v>1</v>
      </c>
      <c r="J253" s="12" t="s">
        <v>1267</v>
      </c>
      <c r="K253" s="13">
        <v>1</v>
      </c>
      <c r="L253" s="8" t="s">
        <v>1509</v>
      </c>
    </row>
    <row r="254" spans="8:12" x14ac:dyDescent="0.25">
      <c r="H254" s="12" t="s">
        <v>896</v>
      </c>
      <c r="I254" s="13">
        <v>1</v>
      </c>
      <c r="J254" s="12" t="s">
        <v>1169</v>
      </c>
      <c r="K254" s="13">
        <v>1</v>
      </c>
      <c r="L254" s="8" t="s">
        <v>1065</v>
      </c>
    </row>
    <row r="255" spans="8:12" x14ac:dyDescent="0.25">
      <c r="H255" s="12" t="s">
        <v>819</v>
      </c>
      <c r="I255" s="13">
        <v>1</v>
      </c>
      <c r="J255" s="12" t="s">
        <v>652</v>
      </c>
      <c r="K255" s="13">
        <v>1</v>
      </c>
      <c r="L255" s="8" t="s">
        <v>397</v>
      </c>
    </row>
    <row r="256" spans="8:12" x14ac:dyDescent="0.25">
      <c r="H256" s="12" t="s">
        <v>1324</v>
      </c>
      <c r="I256" s="13">
        <v>1</v>
      </c>
      <c r="J256" s="12" t="s">
        <v>709</v>
      </c>
      <c r="K256" s="13">
        <v>1</v>
      </c>
      <c r="L256" s="8" t="s">
        <v>774</v>
      </c>
    </row>
    <row r="257" spans="8:12" x14ac:dyDescent="0.25">
      <c r="H257" s="12" t="s">
        <v>1237</v>
      </c>
      <c r="I257" s="13">
        <v>1</v>
      </c>
      <c r="J257" s="12" t="s">
        <v>900</v>
      </c>
      <c r="K257" s="13">
        <v>1</v>
      </c>
      <c r="L257" s="8" t="s">
        <v>1252</v>
      </c>
    </row>
    <row r="258" spans="8:12" x14ac:dyDescent="0.25">
      <c r="H258" s="12" t="s">
        <v>1334</v>
      </c>
      <c r="I258" s="13">
        <v>1</v>
      </c>
      <c r="J258" s="12" t="s">
        <v>480</v>
      </c>
      <c r="K258" s="13">
        <v>1</v>
      </c>
      <c r="L258" s="8" t="s">
        <v>744</v>
      </c>
    </row>
    <row r="259" spans="8:12" x14ac:dyDescent="0.25">
      <c r="H259" s="12" t="s">
        <v>311</v>
      </c>
      <c r="I259" s="13">
        <v>1</v>
      </c>
      <c r="J259" s="12" t="s">
        <v>477</v>
      </c>
      <c r="K259" s="13">
        <v>1</v>
      </c>
      <c r="L259" s="8" t="s">
        <v>935</v>
      </c>
    </row>
    <row r="260" spans="8:12" x14ac:dyDescent="0.25">
      <c r="H260" s="12" t="s">
        <v>449</v>
      </c>
      <c r="I260" s="13">
        <v>1</v>
      </c>
      <c r="J260" s="12" t="s">
        <v>404</v>
      </c>
      <c r="K260" s="13">
        <v>1</v>
      </c>
      <c r="L260" s="8" t="s">
        <v>608</v>
      </c>
    </row>
    <row r="261" spans="8:12" x14ac:dyDescent="0.25">
      <c r="H261" s="12" t="s">
        <v>188</v>
      </c>
      <c r="I261" s="13">
        <v>1</v>
      </c>
      <c r="J261" s="12" t="s">
        <v>1144</v>
      </c>
      <c r="K261" s="13">
        <v>1</v>
      </c>
      <c r="L261" s="8" t="s">
        <v>1158</v>
      </c>
    </row>
    <row r="262" spans="8:12" x14ac:dyDescent="0.25">
      <c r="H262" s="12" t="s">
        <v>431</v>
      </c>
      <c r="I262" s="13">
        <v>1</v>
      </c>
      <c r="J262" s="12" t="s">
        <v>833</v>
      </c>
      <c r="K262" s="13">
        <v>1</v>
      </c>
      <c r="L262" s="8" t="s">
        <v>1443</v>
      </c>
    </row>
    <row r="263" spans="8:12" x14ac:dyDescent="0.25">
      <c r="H263" s="12" t="s">
        <v>1231</v>
      </c>
      <c r="I263" s="13">
        <v>1</v>
      </c>
      <c r="J263" s="12" t="s">
        <v>629</v>
      </c>
      <c r="K263" s="13">
        <v>1</v>
      </c>
      <c r="L263" s="8" t="s">
        <v>729</v>
      </c>
    </row>
    <row r="264" spans="8:12" x14ac:dyDescent="0.25">
      <c r="H264" s="12" t="s">
        <v>1204</v>
      </c>
      <c r="I264" s="13">
        <v>1</v>
      </c>
      <c r="J264" s="12" t="s">
        <v>1104</v>
      </c>
      <c r="K264" s="13">
        <v>1</v>
      </c>
      <c r="L264" s="8" t="s">
        <v>941</v>
      </c>
    </row>
    <row r="265" spans="8:12" x14ac:dyDescent="0.25">
      <c r="H265" s="12" t="s">
        <v>309</v>
      </c>
      <c r="I265" s="13">
        <v>1</v>
      </c>
      <c r="J265" s="12" t="s">
        <v>1118</v>
      </c>
      <c r="K265" s="13">
        <v>1</v>
      </c>
      <c r="L265" s="8" t="s">
        <v>207</v>
      </c>
    </row>
    <row r="266" spans="8:12" x14ac:dyDescent="0.25">
      <c r="H266" s="12" t="s">
        <v>1201</v>
      </c>
      <c r="I266" s="13">
        <v>1</v>
      </c>
      <c r="J266" s="12" t="s">
        <v>915</v>
      </c>
      <c r="K266" s="13">
        <v>2</v>
      </c>
      <c r="L266" s="8" t="s">
        <v>163</v>
      </c>
    </row>
    <row r="267" spans="8:12" x14ac:dyDescent="0.25">
      <c r="H267" s="12" t="s">
        <v>1220</v>
      </c>
      <c r="I267" s="13">
        <v>1</v>
      </c>
      <c r="J267" s="12" t="s">
        <v>410</v>
      </c>
      <c r="K267" s="13">
        <v>3</v>
      </c>
      <c r="L267" s="8" t="s">
        <v>805</v>
      </c>
    </row>
    <row r="268" spans="8:12" x14ac:dyDescent="0.25">
      <c r="H268" s="12" t="s">
        <v>1315</v>
      </c>
      <c r="I268" s="13">
        <v>1</v>
      </c>
      <c r="J268" s="12" t="s">
        <v>806</v>
      </c>
      <c r="K268" s="13">
        <v>1</v>
      </c>
      <c r="L268" s="8" t="s">
        <v>1053</v>
      </c>
    </row>
    <row r="269" spans="8:12" x14ac:dyDescent="0.25">
      <c r="H269" s="12" t="s">
        <v>423</v>
      </c>
      <c r="I269" s="13">
        <v>1</v>
      </c>
      <c r="J269" s="12" t="s">
        <v>548</v>
      </c>
      <c r="K269" s="13">
        <v>1</v>
      </c>
      <c r="L269" s="8" t="s">
        <v>1227</v>
      </c>
    </row>
    <row r="270" spans="8:12" x14ac:dyDescent="0.25">
      <c r="H270" s="12" t="s">
        <v>270</v>
      </c>
      <c r="I270" s="13">
        <v>1</v>
      </c>
      <c r="J270" s="12" t="s">
        <v>850</v>
      </c>
      <c r="K270" s="13">
        <v>1</v>
      </c>
      <c r="L270" s="8" t="s">
        <v>599</v>
      </c>
    </row>
    <row r="271" spans="8:12" x14ac:dyDescent="0.25">
      <c r="H271" s="12" t="s">
        <v>413</v>
      </c>
      <c r="I271" s="13">
        <v>1</v>
      </c>
      <c r="J271" s="12" t="s">
        <v>1428</v>
      </c>
      <c r="K271" s="13">
        <v>1</v>
      </c>
      <c r="L271" s="8" t="s">
        <v>1332</v>
      </c>
    </row>
    <row r="272" spans="8:12" x14ac:dyDescent="0.25">
      <c r="H272" s="12" t="s">
        <v>725</v>
      </c>
      <c r="I272" s="13">
        <v>1</v>
      </c>
      <c r="J272" s="12" t="s">
        <v>281</v>
      </c>
      <c r="K272" s="13">
        <v>3</v>
      </c>
      <c r="L272" s="8" t="s">
        <v>1382</v>
      </c>
    </row>
    <row r="273" spans="8:12" x14ac:dyDescent="0.25">
      <c r="H273" s="12" t="s">
        <v>1268</v>
      </c>
      <c r="I273" s="13">
        <v>1</v>
      </c>
      <c r="J273" s="12" t="s">
        <v>603</v>
      </c>
      <c r="K273" s="13">
        <v>2</v>
      </c>
      <c r="L273" s="8" t="s">
        <v>74</v>
      </c>
    </row>
    <row r="274" spans="8:12" x14ac:dyDescent="0.25">
      <c r="H274" s="12" t="s">
        <v>838</v>
      </c>
      <c r="I274" s="13">
        <v>1</v>
      </c>
      <c r="J274" s="12" t="s">
        <v>1297</v>
      </c>
      <c r="K274" s="13">
        <v>1</v>
      </c>
      <c r="L274" s="8" t="s">
        <v>1121</v>
      </c>
    </row>
    <row r="275" spans="8:12" x14ac:dyDescent="0.25">
      <c r="H275" s="12" t="s">
        <v>95</v>
      </c>
      <c r="I275" s="13">
        <v>1</v>
      </c>
      <c r="J275" s="12" t="s">
        <v>488</v>
      </c>
      <c r="K275" s="13">
        <v>1</v>
      </c>
      <c r="L275" s="8" t="s">
        <v>1260</v>
      </c>
    </row>
    <row r="276" spans="8:12" x14ac:dyDescent="0.25">
      <c r="H276" s="12" t="s">
        <v>734</v>
      </c>
      <c r="I276" s="13">
        <v>1</v>
      </c>
      <c r="J276" s="12" t="s">
        <v>1190</v>
      </c>
      <c r="K276" s="13">
        <v>2</v>
      </c>
      <c r="L276" s="8" t="s">
        <v>998</v>
      </c>
    </row>
    <row r="277" spans="8:12" x14ac:dyDescent="0.25">
      <c r="H277" s="12" t="s">
        <v>524</v>
      </c>
      <c r="I277" s="13">
        <v>1</v>
      </c>
      <c r="J277" s="12" t="s">
        <v>1022</v>
      </c>
      <c r="K277" s="13">
        <v>1</v>
      </c>
      <c r="L277" s="8" t="s">
        <v>157</v>
      </c>
    </row>
    <row r="278" spans="8:12" x14ac:dyDescent="0.25">
      <c r="H278" s="12" t="s">
        <v>1131</v>
      </c>
      <c r="I278" s="13">
        <v>1</v>
      </c>
      <c r="J278" s="12" t="s">
        <v>704</v>
      </c>
      <c r="K278" s="13">
        <v>1</v>
      </c>
      <c r="L278" s="8" t="s">
        <v>1344</v>
      </c>
    </row>
    <row r="279" spans="8:12" x14ac:dyDescent="0.25">
      <c r="H279" s="12" t="s">
        <v>1070</v>
      </c>
      <c r="I279" s="13">
        <v>1</v>
      </c>
      <c r="J279" s="12" t="s">
        <v>1294</v>
      </c>
      <c r="K279" s="13">
        <v>1</v>
      </c>
      <c r="L279" s="8" t="s">
        <v>986</v>
      </c>
    </row>
    <row r="280" spans="8:12" x14ac:dyDescent="0.25">
      <c r="H280" s="12" t="s">
        <v>555</v>
      </c>
      <c r="I280" s="13">
        <v>1</v>
      </c>
      <c r="J280" s="12" t="s">
        <v>715</v>
      </c>
      <c r="K280" s="13">
        <v>1</v>
      </c>
      <c r="L280" s="8" t="s">
        <v>949</v>
      </c>
    </row>
    <row r="281" spans="8:12" x14ac:dyDescent="0.25">
      <c r="H281" s="12" t="s">
        <v>560</v>
      </c>
      <c r="I281" s="13">
        <v>1</v>
      </c>
      <c r="J281" s="12" t="s">
        <v>794</v>
      </c>
      <c r="K281" s="13">
        <v>1</v>
      </c>
      <c r="L281" s="8" t="s">
        <v>1180</v>
      </c>
    </row>
    <row r="282" spans="8:12" x14ac:dyDescent="0.25">
      <c r="H282" s="12" t="s">
        <v>1028</v>
      </c>
      <c r="I282" s="13">
        <v>1</v>
      </c>
      <c r="J282" s="12" t="s">
        <v>388</v>
      </c>
      <c r="K282" s="13">
        <v>1</v>
      </c>
      <c r="L282" s="8" t="s">
        <v>874</v>
      </c>
    </row>
    <row r="283" spans="8:12" x14ac:dyDescent="0.25">
      <c r="H283" s="12" t="s">
        <v>473</v>
      </c>
      <c r="I283" s="13">
        <v>1</v>
      </c>
      <c r="J283" s="12" t="s">
        <v>496</v>
      </c>
      <c r="K283" s="13">
        <v>1</v>
      </c>
      <c r="L283" s="8" t="s">
        <v>1155</v>
      </c>
    </row>
    <row r="284" spans="8:12" x14ac:dyDescent="0.25">
      <c r="H284" s="12" t="s">
        <v>619</v>
      </c>
      <c r="I284" s="13">
        <v>1</v>
      </c>
      <c r="J284" s="12" t="s">
        <v>892</v>
      </c>
      <c r="K284" s="13">
        <v>1</v>
      </c>
      <c r="L284" s="8" t="s">
        <v>1519</v>
      </c>
    </row>
    <row r="285" spans="8:12" x14ac:dyDescent="0.25">
      <c r="H285" s="12" t="s">
        <v>1176</v>
      </c>
      <c r="I285" s="13">
        <v>1</v>
      </c>
      <c r="J285" s="12" t="s">
        <v>1285</v>
      </c>
      <c r="K285" s="13">
        <v>1</v>
      </c>
      <c r="L285" s="8" t="s">
        <v>981</v>
      </c>
    </row>
    <row r="286" spans="8:12" x14ac:dyDescent="0.25">
      <c r="H286" s="12" t="s">
        <v>170</v>
      </c>
      <c r="I286" s="13">
        <v>1</v>
      </c>
      <c r="J286" s="12" t="s">
        <v>1172</v>
      </c>
      <c r="K286" s="13">
        <v>1</v>
      </c>
      <c r="L286" s="8" t="s">
        <v>484</v>
      </c>
    </row>
    <row r="287" spans="8:12" x14ac:dyDescent="0.25">
      <c r="H287" s="12" t="s">
        <v>707</v>
      </c>
      <c r="I287" s="13">
        <v>1</v>
      </c>
      <c r="J287" s="12" t="s">
        <v>953</v>
      </c>
      <c r="K287" s="13">
        <v>1</v>
      </c>
      <c r="L287" s="8" t="s">
        <v>141</v>
      </c>
    </row>
    <row r="288" spans="8:12" x14ac:dyDescent="0.25">
      <c r="H288" s="12" t="s">
        <v>1262</v>
      </c>
      <c r="I288" s="13">
        <v>1</v>
      </c>
      <c r="J288" s="12" t="s">
        <v>1380</v>
      </c>
      <c r="K288" s="13">
        <v>1</v>
      </c>
      <c r="L288" s="8" t="s">
        <v>153</v>
      </c>
    </row>
    <row r="289" spans="8:12" x14ac:dyDescent="0.25">
      <c r="H289" s="12" t="s">
        <v>1369</v>
      </c>
      <c r="I289" s="13">
        <v>1</v>
      </c>
      <c r="J289" s="12" t="s">
        <v>520</v>
      </c>
      <c r="K289" s="13">
        <v>1</v>
      </c>
      <c r="L289" s="8" t="s">
        <v>1449</v>
      </c>
    </row>
    <row r="290" spans="8:12" x14ac:dyDescent="0.25">
      <c r="H290" s="12" t="s">
        <v>943</v>
      </c>
      <c r="I290" s="13">
        <v>1</v>
      </c>
      <c r="J290" s="12" t="s">
        <v>529</v>
      </c>
      <c r="K290" s="13">
        <v>3</v>
      </c>
      <c r="L290" s="8" t="s">
        <v>681</v>
      </c>
    </row>
    <row r="291" spans="8:12" x14ac:dyDescent="0.25">
      <c r="H291" s="12" t="s">
        <v>1318</v>
      </c>
      <c r="I291" s="13">
        <v>1</v>
      </c>
      <c r="J291" s="12" t="s">
        <v>993</v>
      </c>
      <c r="K291" s="13">
        <v>2</v>
      </c>
      <c r="L291" s="8" t="s">
        <v>672</v>
      </c>
    </row>
    <row r="292" spans="8:12" x14ac:dyDescent="0.25">
      <c r="H292" s="12" t="s">
        <v>851</v>
      </c>
      <c r="I292" s="13">
        <v>1</v>
      </c>
      <c r="J292" s="12" t="s">
        <v>485</v>
      </c>
      <c r="K292" s="13">
        <v>1</v>
      </c>
      <c r="L292" s="8" t="s">
        <v>1329</v>
      </c>
    </row>
    <row r="293" spans="8:12" x14ac:dyDescent="0.25">
      <c r="H293" s="12" t="s">
        <v>1346</v>
      </c>
      <c r="I293" s="13">
        <v>1</v>
      </c>
      <c r="J293" s="12" t="s">
        <v>1045</v>
      </c>
      <c r="K293" s="13">
        <v>1</v>
      </c>
      <c r="L293" s="8" t="s">
        <v>1003</v>
      </c>
    </row>
    <row r="294" spans="8:12" x14ac:dyDescent="0.25">
      <c r="H294" s="12" t="s">
        <v>783</v>
      </c>
      <c r="I294" s="13">
        <v>1</v>
      </c>
      <c r="J294" s="12" t="s">
        <v>1107</v>
      </c>
      <c r="K294" s="13">
        <v>1</v>
      </c>
      <c r="L294" s="8" t="s">
        <v>280</v>
      </c>
    </row>
    <row r="295" spans="8:12" x14ac:dyDescent="0.25">
      <c r="H295" s="12" t="s">
        <v>343</v>
      </c>
      <c r="I295" s="13">
        <v>1</v>
      </c>
      <c r="J295" s="12" t="s">
        <v>691</v>
      </c>
      <c r="K295" s="13">
        <v>1</v>
      </c>
      <c r="L295" s="8" t="s">
        <v>978</v>
      </c>
    </row>
    <row r="296" spans="8:12" x14ac:dyDescent="0.25">
      <c r="H296" s="12" t="s">
        <v>699</v>
      </c>
      <c r="I296" s="13">
        <v>1</v>
      </c>
      <c r="J296" s="12" t="s">
        <v>1086</v>
      </c>
      <c r="K296" s="13">
        <v>1</v>
      </c>
      <c r="L296" s="8" t="s">
        <v>289</v>
      </c>
    </row>
    <row r="297" spans="8:12" x14ac:dyDescent="0.25">
      <c r="H297" s="12" t="s">
        <v>585</v>
      </c>
      <c r="I297" s="13">
        <v>1</v>
      </c>
      <c r="J297" s="12" t="s">
        <v>1069</v>
      </c>
      <c r="K297" s="13">
        <v>1</v>
      </c>
      <c r="L297" s="8" t="s">
        <v>1446</v>
      </c>
    </row>
    <row r="298" spans="8:12" x14ac:dyDescent="0.25">
      <c r="H298" s="12" t="s">
        <v>497</v>
      </c>
      <c r="I298" s="13">
        <v>1</v>
      </c>
      <c r="J298" s="12" t="s">
        <v>416</v>
      </c>
      <c r="K298" s="13">
        <v>1</v>
      </c>
      <c r="L298" s="8" t="s">
        <v>573</v>
      </c>
    </row>
    <row r="299" spans="8:12" x14ac:dyDescent="0.25">
      <c r="H299" s="12" t="s">
        <v>470</v>
      </c>
      <c r="I299" s="13">
        <v>1</v>
      </c>
      <c r="J299" s="12" t="s">
        <v>559</v>
      </c>
      <c r="K299" s="13">
        <v>1</v>
      </c>
      <c r="L299" s="8" t="s">
        <v>59</v>
      </c>
    </row>
    <row r="300" spans="8:12" x14ac:dyDescent="0.25">
      <c r="H300" s="12" t="s">
        <v>719</v>
      </c>
      <c r="I300" s="13">
        <v>1</v>
      </c>
      <c r="J300" s="12" t="s">
        <v>532</v>
      </c>
      <c r="K300" s="13">
        <v>1</v>
      </c>
      <c r="L300" s="8" t="s">
        <v>487</v>
      </c>
    </row>
    <row r="301" spans="8:12" x14ac:dyDescent="0.25">
      <c r="H301" s="12" t="s">
        <v>632</v>
      </c>
      <c r="I301" s="13">
        <v>1</v>
      </c>
      <c r="J301" s="12" t="s">
        <v>1138</v>
      </c>
      <c r="K301" s="13">
        <v>1</v>
      </c>
      <c r="L301" s="8" t="s">
        <v>293</v>
      </c>
    </row>
    <row r="302" spans="8:12" x14ac:dyDescent="0.25">
      <c r="H302" s="12" t="s">
        <v>143</v>
      </c>
      <c r="I302" s="13">
        <v>1</v>
      </c>
      <c r="J302" s="12" t="s">
        <v>1447</v>
      </c>
      <c r="K302" s="13">
        <v>2</v>
      </c>
      <c r="L302" s="8" t="s">
        <v>86</v>
      </c>
    </row>
    <row r="303" spans="8:12" x14ac:dyDescent="0.25">
      <c r="H303" s="12" t="s">
        <v>974</v>
      </c>
      <c r="I303" s="13">
        <v>1</v>
      </c>
      <c r="J303" s="12" t="s">
        <v>1048</v>
      </c>
      <c r="K303" s="13">
        <v>1</v>
      </c>
      <c r="L303" s="8" t="s">
        <v>1106</v>
      </c>
    </row>
    <row r="304" spans="8:12" x14ac:dyDescent="0.25">
      <c r="H304" s="12" t="s">
        <v>887</v>
      </c>
      <c r="I304" s="13">
        <v>1</v>
      </c>
      <c r="J304" s="12" t="s">
        <v>1063</v>
      </c>
      <c r="K304" s="13">
        <v>1</v>
      </c>
      <c r="L304" s="8" t="s">
        <v>963</v>
      </c>
    </row>
    <row r="305" spans="8:12" x14ac:dyDescent="0.25">
      <c r="H305" s="12" t="s">
        <v>795</v>
      </c>
      <c r="I305" s="13">
        <v>1</v>
      </c>
      <c r="J305" s="12" t="s">
        <v>392</v>
      </c>
      <c r="K305" s="13">
        <v>1</v>
      </c>
      <c r="L305" s="8" t="s">
        <v>638</v>
      </c>
    </row>
    <row r="306" spans="8:12" x14ac:dyDescent="0.25">
      <c r="H306" s="12" t="s">
        <v>434</v>
      </c>
      <c r="I306" s="13">
        <v>1</v>
      </c>
      <c r="J306" s="12" t="s">
        <v>523</v>
      </c>
      <c r="K306" s="13">
        <v>1</v>
      </c>
      <c r="L306" s="8" t="s">
        <v>847</v>
      </c>
    </row>
    <row r="307" spans="8:12" x14ac:dyDescent="0.25">
      <c r="H307" s="12" t="s">
        <v>463</v>
      </c>
      <c r="I307" s="13">
        <v>1</v>
      </c>
      <c r="J307" s="12" t="s">
        <v>1420</v>
      </c>
      <c r="K307" s="13">
        <v>1</v>
      </c>
      <c r="L307" s="8" t="s">
        <v>576</v>
      </c>
    </row>
    <row r="308" spans="8:12" x14ac:dyDescent="0.25">
      <c r="H308" s="12" t="s">
        <v>1384</v>
      </c>
      <c r="I308" s="13">
        <v>1</v>
      </c>
      <c r="J308" s="12" t="s">
        <v>149</v>
      </c>
      <c r="K308" s="13">
        <v>1</v>
      </c>
      <c r="L308" s="8" t="s">
        <v>54</v>
      </c>
    </row>
    <row r="309" spans="8:12" x14ac:dyDescent="0.25">
      <c r="H309" s="12" t="s">
        <v>1326</v>
      </c>
      <c r="I309" s="13">
        <v>1</v>
      </c>
      <c r="J309" s="12" t="s">
        <v>94</v>
      </c>
      <c r="K309" s="13">
        <v>1</v>
      </c>
      <c r="L309" s="8" t="s">
        <v>952</v>
      </c>
    </row>
    <row r="310" spans="8:12" x14ac:dyDescent="0.25">
      <c r="H310" s="12" t="s">
        <v>326</v>
      </c>
      <c r="I310" s="13">
        <v>1</v>
      </c>
      <c r="J310" s="12" t="s">
        <v>119</v>
      </c>
      <c r="K310" s="13">
        <v>1</v>
      </c>
      <c r="L310" s="8" t="s">
        <v>138</v>
      </c>
    </row>
    <row r="311" spans="8:12" x14ac:dyDescent="0.25">
      <c r="H311" s="12" t="s">
        <v>1195</v>
      </c>
      <c r="I311" s="13">
        <v>1</v>
      </c>
      <c r="J311" s="12" t="s">
        <v>112</v>
      </c>
      <c r="K311" s="13">
        <v>1</v>
      </c>
      <c r="L311" s="8" t="s">
        <v>538</v>
      </c>
    </row>
    <row r="312" spans="8:12" x14ac:dyDescent="0.25">
      <c r="H312" s="12" t="s">
        <v>1362</v>
      </c>
      <c r="I312" s="13">
        <v>1</v>
      </c>
      <c r="J312" s="12" t="s">
        <v>151</v>
      </c>
      <c r="K312" s="13">
        <v>1</v>
      </c>
      <c r="L312" s="8" t="s">
        <v>226</v>
      </c>
    </row>
    <row r="313" spans="8:12" x14ac:dyDescent="0.25">
      <c r="H313" s="12" t="s">
        <v>1234</v>
      </c>
      <c r="I313" s="13">
        <v>1</v>
      </c>
      <c r="J313" s="12" t="s">
        <v>227</v>
      </c>
      <c r="K313" s="13">
        <v>1</v>
      </c>
      <c r="L313" s="8" t="s">
        <v>570</v>
      </c>
    </row>
    <row r="314" spans="8:12" x14ac:dyDescent="0.25">
      <c r="H314" s="12" t="s">
        <v>282</v>
      </c>
      <c r="I314" s="13">
        <v>1</v>
      </c>
      <c r="J314" s="12" t="s">
        <v>136</v>
      </c>
      <c r="K314" s="13">
        <v>1</v>
      </c>
      <c r="L314" s="8" t="s">
        <v>132</v>
      </c>
    </row>
    <row r="315" spans="8:12" x14ac:dyDescent="0.25">
      <c r="H315" s="12" t="s">
        <v>500</v>
      </c>
      <c r="I315" s="13">
        <v>1</v>
      </c>
      <c r="J315" s="12" t="s">
        <v>197</v>
      </c>
      <c r="K315" s="13">
        <v>1</v>
      </c>
      <c r="L315" s="8" t="s">
        <v>55</v>
      </c>
    </row>
    <row r="316" spans="8:12" x14ac:dyDescent="0.25">
      <c r="H316" s="12" t="s">
        <v>702</v>
      </c>
      <c r="I316" s="13">
        <v>1</v>
      </c>
      <c r="J316" s="12" t="s">
        <v>80</v>
      </c>
      <c r="K316" s="13">
        <v>1</v>
      </c>
      <c r="L316" s="8" t="s">
        <v>708</v>
      </c>
    </row>
    <row r="317" spans="8:12" x14ac:dyDescent="0.25">
      <c r="H317" s="12" t="s">
        <v>1096</v>
      </c>
      <c r="I317" s="13">
        <v>2</v>
      </c>
      <c r="J317" s="12" t="s">
        <v>211</v>
      </c>
      <c r="K317" s="13">
        <v>1</v>
      </c>
      <c r="L317" s="8" t="s">
        <v>1249</v>
      </c>
    </row>
    <row r="318" spans="8:12" x14ac:dyDescent="0.25">
      <c r="H318" s="12" t="s">
        <v>492</v>
      </c>
      <c r="I318" s="13">
        <v>1</v>
      </c>
      <c r="J318" s="12" t="s">
        <v>208</v>
      </c>
      <c r="K318" s="13">
        <v>1</v>
      </c>
      <c r="L318" s="8" t="s">
        <v>666</v>
      </c>
    </row>
    <row r="319" spans="8:12" x14ac:dyDescent="0.25">
      <c r="H319" s="12" t="s">
        <v>131</v>
      </c>
      <c r="I319" s="13">
        <v>1</v>
      </c>
      <c r="J319" s="12" t="s">
        <v>178</v>
      </c>
      <c r="K319" s="13">
        <v>1</v>
      </c>
      <c r="L319" s="8" t="s">
        <v>823</v>
      </c>
    </row>
    <row r="320" spans="8:12" x14ac:dyDescent="0.25">
      <c r="H320" s="12" t="s">
        <v>731</v>
      </c>
      <c r="I320" s="13">
        <v>1</v>
      </c>
      <c r="J320" s="12" t="s">
        <v>200</v>
      </c>
      <c r="K320" s="13">
        <v>1</v>
      </c>
      <c r="L320" s="8" t="s">
        <v>1215</v>
      </c>
    </row>
    <row r="321" spans="8:12" x14ac:dyDescent="0.25">
      <c r="H321" s="12" t="s">
        <v>1167</v>
      </c>
      <c r="I321" s="13">
        <v>1</v>
      </c>
      <c r="J321" s="12" t="s">
        <v>116</v>
      </c>
      <c r="K321" s="13">
        <v>1</v>
      </c>
      <c r="L321" s="8" t="s">
        <v>1275</v>
      </c>
    </row>
    <row r="322" spans="8:12" x14ac:dyDescent="0.25">
      <c r="H322" s="12" t="s">
        <v>333</v>
      </c>
      <c r="I322" s="13">
        <v>1</v>
      </c>
      <c r="J322" s="12" t="s">
        <v>1477</v>
      </c>
      <c r="K322" s="13">
        <v>1</v>
      </c>
      <c r="L322" s="8" t="s">
        <v>628</v>
      </c>
    </row>
    <row r="323" spans="8:12" x14ac:dyDescent="0.25">
      <c r="H323" s="12" t="s">
        <v>659</v>
      </c>
      <c r="I323" s="13">
        <v>1</v>
      </c>
      <c r="J323" s="12" t="s">
        <v>164</v>
      </c>
      <c r="K323" s="13">
        <v>1</v>
      </c>
      <c r="L323" s="8" t="s">
        <v>62</v>
      </c>
    </row>
    <row r="324" spans="8:12" x14ac:dyDescent="0.25">
      <c r="H324" s="12" t="s">
        <v>1295</v>
      </c>
      <c r="I324" s="13">
        <v>1</v>
      </c>
      <c r="J324" s="12" t="s">
        <v>106</v>
      </c>
      <c r="K324" s="13">
        <v>1</v>
      </c>
      <c r="L324" s="8" t="s">
        <v>1394</v>
      </c>
    </row>
    <row r="325" spans="8:12" x14ac:dyDescent="0.25">
      <c r="H325" s="12" t="s">
        <v>481</v>
      </c>
      <c r="I325" s="13">
        <v>1</v>
      </c>
      <c r="J325" s="12" t="s">
        <v>109</v>
      </c>
      <c r="K325" s="13">
        <v>1</v>
      </c>
      <c r="L325" s="8" t="s">
        <v>750</v>
      </c>
    </row>
    <row r="326" spans="8:12" x14ac:dyDescent="0.25">
      <c r="H326" s="12" t="s">
        <v>683</v>
      </c>
      <c r="I326" s="13">
        <v>1</v>
      </c>
      <c r="J326" s="12" t="s">
        <v>145</v>
      </c>
      <c r="K326" s="13">
        <v>1</v>
      </c>
      <c r="L326" s="8" t="s">
        <v>694</v>
      </c>
    </row>
    <row r="327" spans="8:12" x14ac:dyDescent="0.25">
      <c r="H327" s="12" t="s">
        <v>876</v>
      </c>
      <c r="I327" s="13">
        <v>1</v>
      </c>
      <c r="J327" s="12" t="s">
        <v>133</v>
      </c>
      <c r="K327" s="13">
        <v>1</v>
      </c>
      <c r="L327" s="8" t="s">
        <v>403</v>
      </c>
    </row>
    <row r="328" spans="8:12" x14ac:dyDescent="0.25">
      <c r="H328" s="12" t="s">
        <v>913</v>
      </c>
      <c r="I328" s="13">
        <v>1</v>
      </c>
      <c r="J328" s="12" t="s">
        <v>155</v>
      </c>
      <c r="K328" s="13">
        <v>1</v>
      </c>
      <c r="L328" s="8" t="s">
        <v>409</v>
      </c>
    </row>
    <row r="329" spans="8:12" x14ac:dyDescent="0.25">
      <c r="H329" s="12" t="s">
        <v>336</v>
      </c>
      <c r="I329" s="13">
        <v>1</v>
      </c>
      <c r="J329" s="12" t="s">
        <v>169</v>
      </c>
      <c r="K329" s="13">
        <v>1</v>
      </c>
      <c r="L329" s="8" t="s">
        <v>189</v>
      </c>
    </row>
    <row r="330" spans="8:12" x14ac:dyDescent="0.25">
      <c r="H330" s="12" t="s">
        <v>769</v>
      </c>
      <c r="I330" s="13">
        <v>1</v>
      </c>
      <c r="J330" s="12" t="s">
        <v>269</v>
      </c>
      <c r="K330" s="13">
        <v>1</v>
      </c>
      <c r="L330" s="8" t="s">
        <v>68</v>
      </c>
    </row>
    <row r="331" spans="8:12" x14ac:dyDescent="0.25">
      <c r="H331" s="12" t="s">
        <v>604</v>
      </c>
      <c r="I331" s="13">
        <v>1</v>
      </c>
      <c r="J331" s="12" t="s">
        <v>142</v>
      </c>
      <c r="K331" s="13">
        <v>1</v>
      </c>
      <c r="L331" s="8" t="s">
        <v>1422</v>
      </c>
    </row>
    <row r="332" spans="8:12" x14ac:dyDescent="0.25">
      <c r="H332" s="12" t="s">
        <v>201</v>
      </c>
      <c r="I332" s="13">
        <v>1</v>
      </c>
      <c r="J332" s="12" t="s">
        <v>161</v>
      </c>
      <c r="K332" s="13">
        <v>1</v>
      </c>
      <c r="L332" s="8" t="s">
        <v>1129</v>
      </c>
    </row>
    <row r="333" spans="8:12" x14ac:dyDescent="0.25">
      <c r="H333" s="12" t="s">
        <v>971</v>
      </c>
      <c r="I333" s="13">
        <v>1</v>
      </c>
      <c r="J333" s="12" t="s">
        <v>1194</v>
      </c>
      <c r="K333" s="13">
        <v>1</v>
      </c>
      <c r="L333" s="8" t="s">
        <v>611</v>
      </c>
    </row>
    <row r="334" spans="8:12" x14ac:dyDescent="0.25">
      <c r="H334" s="12" t="s">
        <v>752</v>
      </c>
      <c r="I334" s="13">
        <v>1</v>
      </c>
      <c r="J334" s="12" t="s">
        <v>1211</v>
      </c>
      <c r="K334" s="13">
        <v>1</v>
      </c>
      <c r="L334" s="8" t="s">
        <v>911</v>
      </c>
    </row>
    <row r="335" spans="8:12" x14ac:dyDescent="0.25">
      <c r="H335" s="12" t="s">
        <v>905</v>
      </c>
      <c r="I335" s="13">
        <v>1</v>
      </c>
      <c r="J335" s="12" t="s">
        <v>751</v>
      </c>
      <c r="K335" s="13">
        <v>2</v>
      </c>
      <c r="L335" s="8" t="s">
        <v>579</v>
      </c>
    </row>
    <row r="336" spans="8:12" x14ac:dyDescent="0.25">
      <c r="H336" s="12" t="s">
        <v>650</v>
      </c>
      <c r="I336" s="13">
        <v>1</v>
      </c>
      <c r="J336" s="12" t="s">
        <v>303</v>
      </c>
      <c r="K336" s="13">
        <v>2</v>
      </c>
      <c r="L336" s="8" t="s">
        <v>271</v>
      </c>
    </row>
    <row r="337" spans="8:12" x14ac:dyDescent="0.25">
      <c r="H337" s="12" t="s">
        <v>1259</v>
      </c>
      <c r="I337" s="13">
        <v>1</v>
      </c>
      <c r="J337" s="12" t="s">
        <v>1222</v>
      </c>
      <c r="K337" s="13">
        <v>1</v>
      </c>
      <c r="L337" s="8" t="s">
        <v>815</v>
      </c>
    </row>
    <row r="338" spans="8:12" x14ac:dyDescent="0.25">
      <c r="H338" s="12" t="s">
        <v>786</v>
      </c>
      <c r="I338" s="13">
        <v>1</v>
      </c>
      <c r="J338" s="12" t="s">
        <v>1077</v>
      </c>
      <c r="K338" s="13">
        <v>1</v>
      </c>
      <c r="L338" s="8" t="s">
        <v>394</v>
      </c>
    </row>
    <row r="339" spans="8:12" x14ac:dyDescent="0.25">
      <c r="H339" s="12" t="s">
        <v>1016</v>
      </c>
      <c r="I339" s="13">
        <v>1</v>
      </c>
      <c r="J339" s="12" t="s">
        <v>973</v>
      </c>
      <c r="K339" s="13">
        <v>1</v>
      </c>
      <c r="L339" s="8" t="s">
        <v>1168</v>
      </c>
    </row>
    <row r="340" spans="8:12" x14ac:dyDescent="0.25">
      <c r="H340" s="12" t="s">
        <v>630</v>
      </c>
      <c r="I340" s="13">
        <v>1</v>
      </c>
      <c r="J340" s="12" t="s">
        <v>1120</v>
      </c>
      <c r="K340" s="13">
        <v>1</v>
      </c>
      <c r="L340" s="8" t="s">
        <v>1073</v>
      </c>
    </row>
    <row r="341" spans="8:12" x14ac:dyDescent="0.25">
      <c r="H341" s="12" t="s">
        <v>668</v>
      </c>
      <c r="I341" s="13">
        <v>1</v>
      </c>
      <c r="J341" s="12" t="s">
        <v>1282</v>
      </c>
      <c r="K341" s="13">
        <v>1</v>
      </c>
      <c r="L341" s="8" t="s">
        <v>1012</v>
      </c>
    </row>
    <row r="342" spans="8:12" x14ac:dyDescent="0.25">
      <c r="H342" s="12" t="s">
        <v>374</v>
      </c>
      <c r="I342" s="13">
        <v>1</v>
      </c>
      <c r="J342" s="12" t="s">
        <v>1147</v>
      </c>
      <c r="K342" s="13">
        <v>1</v>
      </c>
      <c r="L342" s="8" t="s">
        <v>1006</v>
      </c>
    </row>
    <row r="343" spans="8:12" x14ac:dyDescent="0.25">
      <c r="H343" s="12" t="s">
        <v>1355</v>
      </c>
      <c r="I343" s="13">
        <v>1</v>
      </c>
      <c r="J343" s="12" t="s">
        <v>1051</v>
      </c>
      <c r="K343" s="13">
        <v>1</v>
      </c>
      <c r="L343" s="8" t="s">
        <v>1100</v>
      </c>
    </row>
    <row r="344" spans="8:12" x14ac:dyDescent="0.25">
      <c r="H344" s="12" t="s">
        <v>934</v>
      </c>
      <c r="I344" s="13">
        <v>1</v>
      </c>
      <c r="J344" s="12" t="s">
        <v>813</v>
      </c>
      <c r="K344" s="13">
        <v>1</v>
      </c>
      <c r="L344" s="8" t="s">
        <v>108</v>
      </c>
    </row>
    <row r="345" spans="8:12" x14ac:dyDescent="0.25">
      <c r="H345" s="12" t="s">
        <v>219</v>
      </c>
      <c r="I345" s="13">
        <v>1</v>
      </c>
      <c r="J345" s="12" t="s">
        <v>1374</v>
      </c>
      <c r="K345" s="13">
        <v>1</v>
      </c>
      <c r="L345" s="8" t="s">
        <v>193</v>
      </c>
    </row>
    <row r="346" spans="8:12" x14ac:dyDescent="0.25">
      <c r="H346" s="12" t="s">
        <v>692</v>
      </c>
      <c r="I346" s="13">
        <v>1</v>
      </c>
      <c r="J346" s="12" t="s">
        <v>571</v>
      </c>
      <c r="K346" s="13">
        <v>1</v>
      </c>
      <c r="L346" s="8" t="s">
        <v>360</v>
      </c>
    </row>
    <row r="347" spans="8:12" x14ac:dyDescent="0.25">
      <c r="H347" s="12" t="s">
        <v>1142</v>
      </c>
      <c r="I347" s="13">
        <v>1</v>
      </c>
      <c r="J347" s="12" t="s">
        <v>1178</v>
      </c>
      <c r="K347" s="13">
        <v>1</v>
      </c>
      <c r="L347" s="8" t="s">
        <v>445</v>
      </c>
    </row>
    <row r="348" spans="8:12" x14ac:dyDescent="0.25">
      <c r="H348" s="12" t="s">
        <v>540</v>
      </c>
      <c r="I348" s="13">
        <v>1</v>
      </c>
      <c r="J348" s="12" t="s">
        <v>661</v>
      </c>
      <c r="K348" s="13">
        <v>1</v>
      </c>
      <c r="L348" s="8" t="s">
        <v>812</v>
      </c>
    </row>
    <row r="349" spans="8:12" x14ac:dyDescent="0.25">
      <c r="H349" s="12" t="s">
        <v>1000</v>
      </c>
      <c r="I349" s="13">
        <v>1</v>
      </c>
      <c r="J349" s="12" t="s">
        <v>1452</v>
      </c>
      <c r="K349" s="13">
        <v>1</v>
      </c>
      <c r="L349" s="8" t="s">
        <v>1385</v>
      </c>
    </row>
    <row r="350" spans="8:12" x14ac:dyDescent="0.25">
      <c r="H350" s="12" t="s">
        <v>1378</v>
      </c>
      <c r="I350" s="13">
        <v>1</v>
      </c>
      <c r="J350" s="12" t="s">
        <v>837</v>
      </c>
      <c r="K350" s="13">
        <v>1</v>
      </c>
      <c r="L350" s="8" t="s">
        <v>369</v>
      </c>
    </row>
    <row r="351" spans="8:12" x14ac:dyDescent="0.25">
      <c r="H351" s="12" t="s">
        <v>910</v>
      </c>
      <c r="I351" s="13">
        <v>1</v>
      </c>
      <c r="J351" s="12" t="s">
        <v>1184</v>
      </c>
      <c r="K351" s="13">
        <v>1</v>
      </c>
      <c r="L351" s="8" t="s">
        <v>1044</v>
      </c>
    </row>
    <row r="352" spans="8:12" x14ac:dyDescent="0.25">
      <c r="H352" s="12" t="s">
        <v>648</v>
      </c>
      <c r="I352" s="13">
        <v>1</v>
      </c>
      <c r="J352" s="12" t="s">
        <v>1423</v>
      </c>
      <c r="K352" s="13">
        <v>1</v>
      </c>
      <c r="L352" s="8" t="s">
        <v>1177</v>
      </c>
    </row>
    <row r="353" spans="8:12" x14ac:dyDescent="0.25">
      <c r="H353" s="12" t="s">
        <v>104</v>
      </c>
      <c r="I353" s="13">
        <v>1</v>
      </c>
      <c r="J353" s="12" t="s">
        <v>664</v>
      </c>
      <c r="K353" s="13">
        <v>1</v>
      </c>
      <c r="L353" s="8" t="s">
        <v>504</v>
      </c>
    </row>
    <row r="354" spans="8:12" x14ac:dyDescent="0.25">
      <c r="H354" s="12" t="s">
        <v>1055</v>
      </c>
      <c r="I354" s="13">
        <v>1</v>
      </c>
      <c r="J354" s="12" t="s">
        <v>754</v>
      </c>
      <c r="K354" s="13">
        <v>2</v>
      </c>
      <c r="L354" s="8" t="s">
        <v>594</v>
      </c>
    </row>
    <row r="355" spans="8:12" x14ac:dyDescent="0.25">
      <c r="H355" s="12" t="s">
        <v>1409</v>
      </c>
      <c r="I355" s="13">
        <v>1</v>
      </c>
      <c r="J355" s="12" t="s">
        <v>502</v>
      </c>
      <c r="K355" s="13">
        <v>1</v>
      </c>
      <c r="L355" s="8" t="s">
        <v>1281</v>
      </c>
    </row>
    <row r="356" spans="8:12" x14ac:dyDescent="0.25">
      <c r="H356" s="12" t="s">
        <v>1307</v>
      </c>
      <c r="I356" s="13">
        <v>1</v>
      </c>
      <c r="J356" s="12" t="s">
        <v>1181</v>
      </c>
      <c r="K356" s="13">
        <v>1</v>
      </c>
      <c r="L356" s="8" t="s">
        <v>1021</v>
      </c>
    </row>
    <row r="357" spans="8:12" x14ac:dyDescent="0.25">
      <c r="H357" s="12" t="s">
        <v>396</v>
      </c>
      <c r="I357" s="13">
        <v>1</v>
      </c>
      <c r="J357" s="12" t="s">
        <v>508</v>
      </c>
      <c r="K357" s="13">
        <v>1</v>
      </c>
      <c r="L357" s="8" t="s">
        <v>657</v>
      </c>
    </row>
    <row r="358" spans="8:12" x14ac:dyDescent="0.25">
      <c r="H358" s="12" t="s">
        <v>920</v>
      </c>
      <c r="I358" s="13">
        <v>1</v>
      </c>
      <c r="J358" s="12" t="s">
        <v>542</v>
      </c>
      <c r="K358" s="13">
        <v>1</v>
      </c>
      <c r="L358" s="8" t="s">
        <v>1103</v>
      </c>
    </row>
    <row r="359" spans="8:12" x14ac:dyDescent="0.25">
      <c r="H359" s="12" t="s">
        <v>658</v>
      </c>
      <c r="I359" s="13">
        <v>1</v>
      </c>
      <c r="J359" s="12" t="s">
        <v>1093</v>
      </c>
      <c r="K359" s="13">
        <v>1</v>
      </c>
      <c r="L359" s="8" t="s">
        <v>1109</v>
      </c>
    </row>
    <row r="360" spans="8:12" x14ac:dyDescent="0.25">
      <c r="H360" s="12" t="s">
        <v>1114</v>
      </c>
      <c r="I360" s="13">
        <v>1</v>
      </c>
      <c r="J360" s="12" t="s">
        <v>695</v>
      </c>
      <c r="K360" s="13">
        <v>1</v>
      </c>
      <c r="L360" s="8" t="s">
        <v>344</v>
      </c>
    </row>
    <row r="361" spans="8:12" x14ac:dyDescent="0.25">
      <c r="H361" s="12" t="s">
        <v>569</v>
      </c>
      <c r="I361" s="13">
        <v>1</v>
      </c>
      <c r="J361" s="12" t="s">
        <v>1110</v>
      </c>
      <c r="K361" s="13">
        <v>1</v>
      </c>
      <c r="L361" s="8" t="s">
        <v>771</v>
      </c>
    </row>
    <row r="362" spans="8:12" x14ac:dyDescent="0.25">
      <c r="H362" s="12" t="s">
        <v>120</v>
      </c>
      <c r="I362" s="13">
        <v>1</v>
      </c>
      <c r="J362" s="12" t="s">
        <v>1348</v>
      </c>
      <c r="K362" s="13">
        <v>1</v>
      </c>
      <c r="L362" s="8" t="s">
        <v>790</v>
      </c>
    </row>
    <row r="363" spans="8:12" x14ac:dyDescent="0.25">
      <c r="H363" s="12" t="s">
        <v>958</v>
      </c>
      <c r="I363" s="13">
        <v>1</v>
      </c>
      <c r="J363" s="12" t="s">
        <v>701</v>
      </c>
      <c r="K363" s="13">
        <v>1</v>
      </c>
      <c r="L363" s="8" t="s">
        <v>602</v>
      </c>
    </row>
    <row r="364" spans="8:12" x14ac:dyDescent="0.25">
      <c r="H364" s="12" t="s">
        <v>1435</v>
      </c>
      <c r="I364" s="13">
        <v>1</v>
      </c>
      <c r="J364" s="12" t="s">
        <v>957</v>
      </c>
      <c r="K364" s="13">
        <v>1</v>
      </c>
      <c r="L364" s="8" t="s">
        <v>787</v>
      </c>
    </row>
    <row r="365" spans="8:12" x14ac:dyDescent="0.25">
      <c r="H365" s="12" t="s">
        <v>1117</v>
      </c>
      <c r="I365" s="13">
        <v>1</v>
      </c>
      <c r="J365" s="12" t="s">
        <v>1233</v>
      </c>
      <c r="K365" s="13">
        <v>1</v>
      </c>
      <c r="L365" s="8" t="s">
        <v>550</v>
      </c>
    </row>
    <row r="366" spans="8:12" x14ac:dyDescent="0.25">
      <c r="H366" s="12" t="s">
        <v>588</v>
      </c>
      <c r="I366" s="13">
        <v>1</v>
      </c>
      <c r="J366" s="12" t="s">
        <v>1032</v>
      </c>
      <c r="K366" s="13">
        <v>1</v>
      </c>
      <c r="L366" s="8" t="s">
        <v>1455</v>
      </c>
    </row>
    <row r="367" spans="8:12" x14ac:dyDescent="0.25">
      <c r="H367" s="12" t="s">
        <v>287</v>
      </c>
      <c r="I367" s="13">
        <v>1</v>
      </c>
      <c r="J367" s="12" t="s">
        <v>1236</v>
      </c>
      <c r="K367" s="13">
        <v>1</v>
      </c>
      <c r="L367" s="8" t="s">
        <v>516</v>
      </c>
    </row>
    <row r="368" spans="8:12" x14ac:dyDescent="0.25">
      <c r="H368" s="12" t="s">
        <v>1398</v>
      </c>
      <c r="I368" s="13">
        <v>1</v>
      </c>
      <c r="J368" s="12" t="s">
        <v>1141</v>
      </c>
      <c r="K368" s="13">
        <v>1</v>
      </c>
      <c r="L368" s="8" t="s">
        <v>1174</v>
      </c>
    </row>
    <row r="369" spans="8:12" x14ac:dyDescent="0.25">
      <c r="H369" s="12" t="s">
        <v>822</v>
      </c>
      <c r="I369" s="13">
        <v>1</v>
      </c>
      <c r="J369" s="12" t="s">
        <v>1345</v>
      </c>
      <c r="K369" s="13">
        <v>1</v>
      </c>
      <c r="L369" s="8" t="s">
        <v>210</v>
      </c>
    </row>
    <row r="370" spans="8:12" x14ac:dyDescent="0.25">
      <c r="H370" s="12" t="s">
        <v>1337</v>
      </c>
      <c r="I370" s="13">
        <v>1</v>
      </c>
      <c r="J370" s="12" t="s">
        <v>1244</v>
      </c>
      <c r="K370" s="13">
        <v>1</v>
      </c>
      <c r="L370" s="8" t="s">
        <v>561</v>
      </c>
    </row>
    <row r="371" spans="8:12" x14ac:dyDescent="0.25">
      <c r="H371" s="12" t="s">
        <v>1223</v>
      </c>
      <c r="I371" s="13">
        <v>1</v>
      </c>
      <c r="J371" s="12" t="s">
        <v>1389</v>
      </c>
      <c r="K371" s="13">
        <v>1</v>
      </c>
      <c r="L371" s="8" t="s">
        <v>914</v>
      </c>
    </row>
    <row r="372" spans="8:12" x14ac:dyDescent="0.25">
      <c r="H372" s="12" t="s">
        <v>1229</v>
      </c>
      <c r="I372" s="13">
        <v>1</v>
      </c>
      <c r="J372" s="12" t="s">
        <v>101</v>
      </c>
      <c r="K372" s="13">
        <v>1</v>
      </c>
      <c r="L372" s="8" t="s">
        <v>378</v>
      </c>
    </row>
    <row r="373" spans="8:12" x14ac:dyDescent="0.25">
      <c r="H373" s="12" t="s">
        <v>546</v>
      </c>
      <c r="I373" s="13">
        <v>1</v>
      </c>
      <c r="J373" s="12" t="s">
        <v>98</v>
      </c>
      <c r="K373" s="13">
        <v>1</v>
      </c>
      <c r="L373" s="8" t="s">
        <v>1152</v>
      </c>
    </row>
    <row r="374" spans="8:12" x14ac:dyDescent="0.25">
      <c r="H374" s="12" t="s">
        <v>1400</v>
      </c>
      <c r="I374" s="13">
        <v>1</v>
      </c>
      <c r="J374" s="12" t="s">
        <v>223</v>
      </c>
      <c r="K374" s="13">
        <v>1</v>
      </c>
      <c r="L374" s="8" t="s">
        <v>490</v>
      </c>
    </row>
    <row r="375" spans="8:12" x14ac:dyDescent="0.25">
      <c r="H375" s="12" t="s">
        <v>1005</v>
      </c>
      <c r="I375" s="13">
        <v>1</v>
      </c>
      <c r="J375" s="12" t="s">
        <v>1336</v>
      </c>
      <c r="K375" s="13">
        <v>1</v>
      </c>
      <c r="L375" s="8" t="s">
        <v>1029</v>
      </c>
    </row>
    <row r="376" spans="8:12" x14ac:dyDescent="0.25">
      <c r="H376" s="12" t="s">
        <v>1217</v>
      </c>
      <c r="I376" s="13">
        <v>1</v>
      </c>
      <c r="J376" s="12" t="s">
        <v>631</v>
      </c>
      <c r="K376" s="13">
        <v>1</v>
      </c>
      <c r="L376" s="8" t="s">
        <v>1323</v>
      </c>
    </row>
    <row r="377" spans="8:12" x14ac:dyDescent="0.25">
      <c r="H377" s="12" t="s">
        <v>1360</v>
      </c>
      <c r="I377" s="13">
        <v>1</v>
      </c>
      <c r="J377" s="12" t="s">
        <v>615</v>
      </c>
      <c r="K377" s="13">
        <v>1</v>
      </c>
      <c r="L377" s="8" t="s">
        <v>859</v>
      </c>
    </row>
    <row r="378" spans="8:12" x14ac:dyDescent="0.25">
      <c r="H378" s="12" t="s">
        <v>607</v>
      </c>
      <c r="I378" s="13">
        <v>1</v>
      </c>
      <c r="J378" s="12" t="s">
        <v>35</v>
      </c>
      <c r="K378" s="13">
        <v>3</v>
      </c>
      <c r="L378" s="8" t="s">
        <v>946</v>
      </c>
    </row>
    <row r="379" spans="8:12" x14ac:dyDescent="0.25">
      <c r="H379" s="12" t="s">
        <v>640</v>
      </c>
      <c r="I379" s="13">
        <v>1</v>
      </c>
      <c r="J379" s="12" t="s">
        <v>918</v>
      </c>
      <c r="K379" s="13">
        <v>1</v>
      </c>
      <c r="L379" s="8" t="s">
        <v>1269</v>
      </c>
    </row>
    <row r="380" spans="8:12" x14ac:dyDescent="0.25">
      <c r="H380" s="12" t="s">
        <v>846</v>
      </c>
      <c r="I380" s="13">
        <v>1</v>
      </c>
      <c r="J380" s="12" t="s">
        <v>75</v>
      </c>
      <c r="K380" s="13">
        <v>2</v>
      </c>
      <c r="L380" s="8" t="s">
        <v>1255</v>
      </c>
    </row>
    <row r="381" spans="8:12" x14ac:dyDescent="0.25">
      <c r="H381" s="12" t="s">
        <v>1245</v>
      </c>
      <c r="I381" s="13">
        <v>1</v>
      </c>
      <c r="J381" s="12" t="s">
        <v>1057</v>
      </c>
      <c r="K381" s="13">
        <v>1</v>
      </c>
      <c r="L381" s="8" t="s">
        <v>714</v>
      </c>
    </row>
    <row r="382" spans="8:12" x14ac:dyDescent="0.25">
      <c r="H382" s="12" t="s">
        <v>773</v>
      </c>
      <c r="I382" s="13">
        <v>1</v>
      </c>
      <c r="J382" s="12" t="s">
        <v>401</v>
      </c>
      <c r="K382" s="13">
        <v>1</v>
      </c>
      <c r="L382" s="8" t="s">
        <v>90</v>
      </c>
    </row>
    <row r="383" spans="8:12" x14ac:dyDescent="0.25">
      <c r="H383" s="12" t="s">
        <v>601</v>
      </c>
      <c r="I383" s="13">
        <v>1</v>
      </c>
      <c r="J383" s="12" t="s">
        <v>1309</v>
      </c>
      <c r="K383" s="13">
        <v>1</v>
      </c>
      <c r="L383" s="8" t="s">
        <v>426</v>
      </c>
    </row>
    <row r="384" spans="8:12" x14ac:dyDescent="0.25">
      <c r="H384" s="12" t="s">
        <v>662</v>
      </c>
      <c r="I384" s="13">
        <v>1</v>
      </c>
      <c r="J384" s="12" t="s">
        <v>398</v>
      </c>
      <c r="K384" s="13">
        <v>1</v>
      </c>
      <c r="L384" s="8" t="s">
        <v>205</v>
      </c>
    </row>
    <row r="385" spans="8:12" x14ac:dyDescent="0.25">
      <c r="H385" s="12" t="s">
        <v>42</v>
      </c>
      <c r="I385" s="13">
        <v>1</v>
      </c>
      <c r="J385" s="12" t="s">
        <v>923</v>
      </c>
      <c r="K385" s="13">
        <v>1</v>
      </c>
      <c r="L385" s="8" t="s">
        <v>853</v>
      </c>
    </row>
    <row r="386" spans="8:12" x14ac:dyDescent="0.25">
      <c r="H386" s="12" t="s">
        <v>1381</v>
      </c>
      <c r="I386" s="13">
        <v>1</v>
      </c>
      <c r="J386" s="12" t="s">
        <v>568</v>
      </c>
      <c r="K386" s="13">
        <v>1</v>
      </c>
      <c r="L386" s="8" t="s">
        <v>450</v>
      </c>
    </row>
    <row r="387" spans="8:12" x14ac:dyDescent="0.25">
      <c r="H387" s="12" t="s">
        <v>759</v>
      </c>
      <c r="I387" s="13">
        <v>1</v>
      </c>
      <c r="J387" s="12" t="s">
        <v>818</v>
      </c>
      <c r="K387" s="13">
        <v>1</v>
      </c>
      <c r="L387" s="8" t="s">
        <v>625</v>
      </c>
    </row>
    <row r="388" spans="8:12" x14ac:dyDescent="0.25">
      <c r="H388" s="12" t="s">
        <v>1031</v>
      </c>
      <c r="I388" s="13">
        <v>1</v>
      </c>
      <c r="J388" s="12" t="s">
        <v>639</v>
      </c>
      <c r="K388" s="13">
        <v>1</v>
      </c>
      <c r="L388" s="8" t="s">
        <v>429</v>
      </c>
    </row>
    <row r="389" spans="8:12" x14ac:dyDescent="0.25">
      <c r="H389" s="12" t="s">
        <v>67</v>
      </c>
      <c r="I389" s="13">
        <v>1</v>
      </c>
      <c r="J389" s="12" t="s">
        <v>332</v>
      </c>
      <c r="K389" s="13">
        <v>1</v>
      </c>
      <c r="L389" s="8" t="s">
        <v>328</v>
      </c>
    </row>
    <row r="390" spans="8:12" x14ac:dyDescent="0.25">
      <c r="H390" s="12" t="s">
        <v>980</v>
      </c>
      <c r="I390" s="13">
        <v>1</v>
      </c>
      <c r="J390" s="12" t="s">
        <v>842</v>
      </c>
      <c r="K390" s="13">
        <v>1</v>
      </c>
      <c r="L390" s="8" t="s">
        <v>354</v>
      </c>
    </row>
    <row r="391" spans="8:12" x14ac:dyDescent="0.25">
      <c r="H391" s="12" t="s">
        <v>266</v>
      </c>
      <c r="I391" s="13">
        <v>1</v>
      </c>
      <c r="J391" s="12" t="s">
        <v>765</v>
      </c>
      <c r="K391" s="13">
        <v>1</v>
      </c>
      <c r="L391" s="8" t="s">
        <v>646</v>
      </c>
    </row>
    <row r="392" spans="8:12" x14ac:dyDescent="0.25">
      <c r="H392" s="12" t="s">
        <v>415</v>
      </c>
      <c r="I392" s="13">
        <v>1</v>
      </c>
      <c r="J392" s="12" t="s">
        <v>742</v>
      </c>
      <c r="K392" s="13">
        <v>1</v>
      </c>
      <c r="L392" s="8" t="s">
        <v>654</v>
      </c>
    </row>
    <row r="393" spans="8:12" x14ac:dyDescent="0.25">
      <c r="H393" s="12" t="s">
        <v>1396</v>
      </c>
      <c r="I393" s="13">
        <v>1</v>
      </c>
      <c r="J393" s="12" t="s">
        <v>290</v>
      </c>
      <c r="K393" s="13">
        <v>1</v>
      </c>
      <c r="L393" s="8" t="s">
        <v>862</v>
      </c>
    </row>
    <row r="394" spans="8:12" x14ac:dyDescent="0.25">
      <c r="H394" s="12" t="s">
        <v>320</v>
      </c>
      <c r="I394" s="13">
        <v>1</v>
      </c>
      <c r="J394" s="12" t="s">
        <v>499</v>
      </c>
      <c r="K394" s="13">
        <v>1</v>
      </c>
      <c r="L394" s="8" t="s">
        <v>1026</v>
      </c>
    </row>
    <row r="395" spans="8:12" x14ac:dyDescent="0.25">
      <c r="H395" s="12" t="s">
        <v>156</v>
      </c>
      <c r="I395" s="13">
        <v>1</v>
      </c>
      <c r="J395" s="12" t="s">
        <v>1273</v>
      </c>
      <c r="K395" s="13">
        <v>1</v>
      </c>
      <c r="L395" s="8" t="s">
        <v>103</v>
      </c>
    </row>
    <row r="396" spans="8:12" x14ac:dyDescent="0.25">
      <c r="H396" s="12" t="s">
        <v>34</v>
      </c>
      <c r="I396" s="13">
        <v>1</v>
      </c>
      <c r="J396" s="12" t="s">
        <v>775</v>
      </c>
      <c r="K396" s="13">
        <v>1</v>
      </c>
      <c r="L396" s="8" t="s">
        <v>820</v>
      </c>
    </row>
    <row r="397" spans="8:12" x14ac:dyDescent="0.25">
      <c r="H397" s="12" t="s">
        <v>1039</v>
      </c>
      <c r="I397" s="13">
        <v>1</v>
      </c>
      <c r="J397" s="12" t="s">
        <v>925</v>
      </c>
      <c r="K397" s="13">
        <v>2</v>
      </c>
      <c r="L397" s="8" t="s">
        <v>82</v>
      </c>
    </row>
    <row r="398" spans="8:12" x14ac:dyDescent="0.25">
      <c r="H398" s="12" t="s">
        <v>776</v>
      </c>
      <c r="I398" s="13">
        <v>1</v>
      </c>
      <c r="J398" s="12" t="s">
        <v>123</v>
      </c>
      <c r="K398" s="13">
        <v>1</v>
      </c>
      <c r="L398" s="8" t="s">
        <v>1238</v>
      </c>
    </row>
    <row r="399" spans="8:12" x14ac:dyDescent="0.25">
      <c r="H399" s="12" t="s">
        <v>637</v>
      </c>
      <c r="I399" s="13">
        <v>1</v>
      </c>
      <c r="J399" s="12" t="s">
        <v>845</v>
      </c>
      <c r="K399" s="13">
        <v>1</v>
      </c>
      <c r="L399" s="8" t="s">
        <v>1361</v>
      </c>
    </row>
    <row r="400" spans="8:12" x14ac:dyDescent="0.25">
      <c r="H400" s="12" t="s">
        <v>716</v>
      </c>
      <c r="I400" s="13">
        <v>1</v>
      </c>
      <c r="J400" s="12" t="s">
        <v>1219</v>
      </c>
      <c r="K400" s="13">
        <v>1</v>
      </c>
      <c r="L400" s="8" t="s">
        <v>726</v>
      </c>
    </row>
    <row r="401" spans="8:12" x14ac:dyDescent="0.25">
      <c r="H401" s="12" t="s">
        <v>330</v>
      </c>
      <c r="I401" s="13">
        <v>1</v>
      </c>
      <c r="J401" s="12" t="s">
        <v>1113</v>
      </c>
      <c r="K401" s="13">
        <v>1</v>
      </c>
      <c r="L401" s="8" t="s">
        <v>684</v>
      </c>
    </row>
    <row r="402" spans="8:12" x14ac:dyDescent="0.25">
      <c r="H402" s="12" t="s">
        <v>1182</v>
      </c>
      <c r="I402" s="13">
        <v>1</v>
      </c>
      <c r="J402" s="12" t="s">
        <v>1247</v>
      </c>
      <c r="K402" s="13">
        <v>1</v>
      </c>
      <c r="L402" s="8" t="s">
        <v>720</v>
      </c>
    </row>
    <row r="403" spans="8:12" x14ac:dyDescent="0.25">
      <c r="H403" s="12" t="s">
        <v>52</v>
      </c>
      <c r="I403" s="13">
        <v>1</v>
      </c>
      <c r="J403" s="12" t="s">
        <v>539</v>
      </c>
      <c r="K403" s="13">
        <v>1</v>
      </c>
      <c r="L403" s="8" t="s">
        <v>180</v>
      </c>
    </row>
    <row r="404" spans="8:12" x14ac:dyDescent="0.25">
      <c r="H404" s="12" t="s">
        <v>1448</v>
      </c>
      <c r="I404" s="13">
        <v>1</v>
      </c>
      <c r="J404" s="12" t="s">
        <v>1270</v>
      </c>
      <c r="K404" s="13">
        <v>1</v>
      </c>
      <c r="L404" s="8" t="s">
        <v>735</v>
      </c>
    </row>
    <row r="405" spans="8:12" x14ac:dyDescent="0.25">
      <c r="H405" s="12" t="s">
        <v>1208</v>
      </c>
      <c r="I405" s="13">
        <v>1</v>
      </c>
      <c r="J405" s="12" t="s">
        <v>1339</v>
      </c>
      <c r="K405" s="13">
        <v>1</v>
      </c>
      <c r="L405" s="8" t="s">
        <v>663</v>
      </c>
    </row>
    <row r="406" spans="8:12" x14ac:dyDescent="0.25">
      <c r="H406" s="12" t="s">
        <v>486</v>
      </c>
      <c r="I406" s="13">
        <v>1</v>
      </c>
      <c r="J406" s="12" t="s">
        <v>577</v>
      </c>
      <c r="K406" s="13">
        <v>2</v>
      </c>
      <c r="L406" s="8" t="s">
        <v>829</v>
      </c>
    </row>
    <row r="407" spans="8:12" x14ac:dyDescent="0.25">
      <c r="H407" s="12" t="s">
        <v>110</v>
      </c>
      <c r="I407" s="13">
        <v>1</v>
      </c>
      <c r="J407" s="12" t="s">
        <v>1256</v>
      </c>
      <c r="K407" s="13">
        <v>1</v>
      </c>
      <c r="L407" s="8" t="s">
        <v>456</v>
      </c>
    </row>
    <row r="408" spans="8:12" x14ac:dyDescent="0.25">
      <c r="H408" s="12" t="s">
        <v>92</v>
      </c>
      <c r="I408" s="13">
        <v>1</v>
      </c>
      <c r="J408" s="12" t="s">
        <v>584</v>
      </c>
      <c r="K408" s="13">
        <v>1</v>
      </c>
      <c r="L408" s="8" t="s">
        <v>747</v>
      </c>
    </row>
    <row r="409" spans="8:12" x14ac:dyDescent="0.25">
      <c r="H409" s="12" t="s">
        <v>994</v>
      </c>
      <c r="I409" s="13">
        <v>1</v>
      </c>
      <c r="J409" s="12" t="s">
        <v>739</v>
      </c>
      <c r="K409" s="13">
        <v>1</v>
      </c>
      <c r="L409" s="8" t="s">
        <v>1246</v>
      </c>
    </row>
    <row r="410" spans="8:12" x14ac:dyDescent="0.25">
      <c r="H410" s="12" t="s">
        <v>882</v>
      </c>
      <c r="I410" s="13">
        <v>1</v>
      </c>
      <c r="J410" s="12" t="s">
        <v>1038</v>
      </c>
      <c r="K410" s="13">
        <v>1</v>
      </c>
      <c r="L410" s="8" t="s">
        <v>111</v>
      </c>
    </row>
    <row r="411" spans="8:12" x14ac:dyDescent="0.25">
      <c r="H411" s="12" t="s">
        <v>1271</v>
      </c>
      <c r="I411" s="13">
        <v>1</v>
      </c>
      <c r="J411" s="12" t="s">
        <v>1434</v>
      </c>
      <c r="K411" s="13">
        <v>1</v>
      </c>
      <c r="L411" s="8" t="s">
        <v>171</v>
      </c>
    </row>
    <row r="412" spans="8:12" x14ac:dyDescent="0.25">
      <c r="H412" s="12" t="s">
        <v>64</v>
      </c>
      <c r="I412" s="13">
        <v>2</v>
      </c>
      <c r="J412" s="12" t="s">
        <v>1416</v>
      </c>
      <c r="K412" s="13">
        <v>2</v>
      </c>
      <c r="L412" s="8" t="s">
        <v>461</v>
      </c>
    </row>
    <row r="413" spans="8:12" x14ac:dyDescent="0.25">
      <c r="H413" s="12" t="s">
        <v>940</v>
      </c>
      <c r="I413" s="13">
        <v>2</v>
      </c>
      <c r="J413" s="12" t="s">
        <v>745</v>
      </c>
      <c r="K413" s="13">
        <v>1</v>
      </c>
      <c r="L413" s="8" t="s">
        <v>1235</v>
      </c>
    </row>
    <row r="414" spans="8:12" x14ac:dyDescent="0.25">
      <c r="H414" s="12" t="s">
        <v>460</v>
      </c>
      <c r="I414" s="13">
        <v>1</v>
      </c>
      <c r="J414" s="12" t="s">
        <v>1300</v>
      </c>
      <c r="K414" s="13">
        <v>1</v>
      </c>
      <c r="L414" s="8" t="s">
        <v>534</v>
      </c>
    </row>
    <row r="415" spans="8:12" x14ac:dyDescent="0.25">
      <c r="H415" s="12" t="s">
        <v>417</v>
      </c>
      <c r="I415" s="13">
        <v>1</v>
      </c>
      <c r="J415" s="12" t="s">
        <v>436</v>
      </c>
      <c r="K415" s="13">
        <v>1</v>
      </c>
      <c r="L415" s="8" t="s">
        <v>1440</v>
      </c>
    </row>
    <row r="416" spans="8:12" x14ac:dyDescent="0.25">
      <c r="H416" s="12" t="s">
        <v>1292</v>
      </c>
      <c r="I416" s="13">
        <v>1</v>
      </c>
      <c r="J416" s="12" t="s">
        <v>1175</v>
      </c>
      <c r="K416" s="13">
        <v>1</v>
      </c>
      <c r="L416" s="8" t="s">
        <v>465</v>
      </c>
    </row>
    <row r="417" spans="8:12" x14ac:dyDescent="0.25">
      <c r="H417" s="12" t="s">
        <v>825</v>
      </c>
      <c r="I417" s="13">
        <v>1</v>
      </c>
      <c r="J417" s="12" t="s">
        <v>469</v>
      </c>
      <c r="K417" s="13">
        <v>2</v>
      </c>
      <c r="L417" s="8" t="s">
        <v>1451</v>
      </c>
    </row>
    <row r="418" spans="8:12" x14ac:dyDescent="0.25">
      <c r="H418" s="12" t="s">
        <v>740</v>
      </c>
      <c r="I418" s="13">
        <v>1</v>
      </c>
      <c r="J418" s="12" t="s">
        <v>647</v>
      </c>
      <c r="K418" s="13">
        <v>1</v>
      </c>
      <c r="L418" s="8" t="s">
        <v>1068</v>
      </c>
    </row>
    <row r="419" spans="8:12" x14ac:dyDescent="0.25">
      <c r="H419" s="12" t="s">
        <v>985</v>
      </c>
      <c r="I419" s="13">
        <v>1</v>
      </c>
      <c r="J419" s="12" t="s">
        <v>1386</v>
      </c>
      <c r="K419" s="13">
        <v>1</v>
      </c>
      <c r="L419" s="8" t="s">
        <v>1425</v>
      </c>
    </row>
    <row r="420" spans="8:12" x14ac:dyDescent="0.25">
      <c r="H420" s="12" t="s">
        <v>843</v>
      </c>
      <c r="I420" s="13">
        <v>1</v>
      </c>
      <c r="J420" s="12" t="s">
        <v>606</v>
      </c>
      <c r="K420" s="13">
        <v>1</v>
      </c>
      <c r="L420" s="8" t="s">
        <v>1202</v>
      </c>
    </row>
    <row r="421" spans="8:12" x14ac:dyDescent="0.25">
      <c r="H421" s="12" t="s">
        <v>937</v>
      </c>
      <c r="I421" s="13">
        <v>1</v>
      </c>
      <c r="J421" s="12" t="s">
        <v>854</v>
      </c>
      <c r="K421" s="13">
        <v>1</v>
      </c>
      <c r="L421" s="8" t="s">
        <v>202</v>
      </c>
    </row>
    <row r="422" spans="8:12" x14ac:dyDescent="0.25">
      <c r="H422" s="12" t="s">
        <v>389</v>
      </c>
      <c r="I422" s="13">
        <v>1</v>
      </c>
      <c r="J422" s="12" t="s">
        <v>800</v>
      </c>
      <c r="K422" s="13">
        <v>1</v>
      </c>
      <c r="L422" s="8" t="s">
        <v>315</v>
      </c>
    </row>
    <row r="423" spans="8:12" x14ac:dyDescent="0.25">
      <c r="H423" s="12" t="s">
        <v>840</v>
      </c>
      <c r="I423" s="13">
        <v>1</v>
      </c>
      <c r="J423" s="12" t="s">
        <v>933</v>
      </c>
      <c r="K423" s="13">
        <v>1</v>
      </c>
      <c r="L423" s="8" t="s">
        <v>1338</v>
      </c>
    </row>
    <row r="424" spans="8:12" x14ac:dyDescent="0.25">
      <c r="H424" s="12" t="s">
        <v>383</v>
      </c>
      <c r="I424" s="13">
        <v>1</v>
      </c>
      <c r="J424" s="12" t="s">
        <v>931</v>
      </c>
      <c r="K424" s="13">
        <v>1</v>
      </c>
      <c r="L424" s="8" t="s">
        <v>1347</v>
      </c>
    </row>
    <row r="425" spans="8:12" x14ac:dyDescent="0.25">
      <c r="H425" s="12" t="s">
        <v>1421</v>
      </c>
      <c r="I425" s="13">
        <v>1</v>
      </c>
      <c r="J425" s="12" t="s">
        <v>1303</v>
      </c>
      <c r="K425" s="13">
        <v>1</v>
      </c>
      <c r="L425" s="8" t="s">
        <v>1410</v>
      </c>
    </row>
    <row r="426" spans="8:12" x14ac:dyDescent="0.25">
      <c r="H426" s="12" t="s">
        <v>393</v>
      </c>
      <c r="I426" s="13">
        <v>1</v>
      </c>
      <c r="J426" s="12" t="s">
        <v>385</v>
      </c>
      <c r="K426" s="13">
        <v>2</v>
      </c>
      <c r="L426" s="8" t="s">
        <v>1474</v>
      </c>
    </row>
    <row r="427" spans="8:12" x14ac:dyDescent="0.25">
      <c r="H427" s="12" t="s">
        <v>861</v>
      </c>
      <c r="I427" s="13">
        <v>1</v>
      </c>
      <c r="J427" s="12" t="s">
        <v>234</v>
      </c>
      <c r="K427" s="13">
        <v>1</v>
      </c>
      <c r="L427" s="8" t="s">
        <v>238</v>
      </c>
    </row>
    <row r="428" spans="8:12" x14ac:dyDescent="0.25">
      <c r="H428" s="12" t="s">
        <v>495</v>
      </c>
      <c r="I428" s="13">
        <v>1</v>
      </c>
      <c r="J428" s="12" t="s">
        <v>733</v>
      </c>
      <c r="K428" s="13">
        <v>1</v>
      </c>
    </row>
    <row r="429" spans="8:12" x14ac:dyDescent="0.25">
      <c r="H429" s="12" t="s">
        <v>298</v>
      </c>
      <c r="I429" s="13">
        <v>1</v>
      </c>
      <c r="J429" s="12" t="s">
        <v>1288</v>
      </c>
      <c r="K429" s="13">
        <v>1</v>
      </c>
    </row>
    <row r="430" spans="8:12" x14ac:dyDescent="0.25">
      <c r="H430" s="12" t="s">
        <v>762</v>
      </c>
      <c r="I430" s="13">
        <v>1</v>
      </c>
      <c r="J430" s="12" t="s">
        <v>46</v>
      </c>
      <c r="K430" s="13">
        <v>1</v>
      </c>
    </row>
    <row r="431" spans="8:12" x14ac:dyDescent="0.25">
      <c r="H431" s="12" t="s">
        <v>165</v>
      </c>
      <c r="I431" s="13">
        <v>1</v>
      </c>
      <c r="J431" s="12" t="s">
        <v>1088</v>
      </c>
      <c r="K431" s="13">
        <v>1</v>
      </c>
    </row>
    <row r="432" spans="8:12" x14ac:dyDescent="0.25">
      <c r="H432" s="12" t="s">
        <v>1283</v>
      </c>
      <c r="I432" s="13">
        <v>1</v>
      </c>
      <c r="J432" s="12" t="s">
        <v>1258</v>
      </c>
      <c r="K432" s="13">
        <v>1</v>
      </c>
    </row>
    <row r="433" spans="8:11" x14ac:dyDescent="0.25">
      <c r="H433" s="12" t="s">
        <v>948</v>
      </c>
      <c r="I433" s="13">
        <v>1</v>
      </c>
      <c r="J433" s="12" t="s">
        <v>87</v>
      </c>
      <c r="K433" s="13">
        <v>1</v>
      </c>
    </row>
    <row r="434" spans="8:11" x14ac:dyDescent="0.25">
      <c r="H434" s="12" t="s">
        <v>835</v>
      </c>
      <c r="I434" s="13">
        <v>1</v>
      </c>
      <c r="J434" s="12" t="s">
        <v>768</v>
      </c>
      <c r="K434" s="13">
        <v>1</v>
      </c>
    </row>
    <row r="435" spans="8:11" x14ac:dyDescent="0.25">
      <c r="H435" s="12" t="s">
        <v>898</v>
      </c>
      <c r="I435" s="13">
        <v>1</v>
      </c>
      <c r="J435" s="12" t="s">
        <v>927</v>
      </c>
      <c r="K435" s="13">
        <v>1</v>
      </c>
    </row>
    <row r="436" spans="8:11" x14ac:dyDescent="0.25">
      <c r="H436" s="12" t="s">
        <v>107</v>
      </c>
      <c r="I436" s="13">
        <v>1</v>
      </c>
      <c r="J436" s="12" t="s">
        <v>352</v>
      </c>
      <c r="K436" s="13">
        <v>1</v>
      </c>
    </row>
    <row r="437" spans="8:11" x14ac:dyDescent="0.25">
      <c r="H437" s="12" t="s">
        <v>1170</v>
      </c>
      <c r="I437" s="13">
        <v>1</v>
      </c>
      <c r="J437" s="12" t="s">
        <v>1125</v>
      </c>
      <c r="K437" s="13">
        <v>1</v>
      </c>
    </row>
    <row r="438" spans="8:11" x14ac:dyDescent="0.25">
      <c r="H438" s="12" t="s">
        <v>1251</v>
      </c>
      <c r="I438" s="13">
        <v>1</v>
      </c>
      <c r="J438" s="12" t="s">
        <v>373</v>
      </c>
      <c r="K438" s="13">
        <v>1</v>
      </c>
    </row>
    <row r="439" spans="8:11" x14ac:dyDescent="0.25">
      <c r="H439" s="12" t="s">
        <v>1457</v>
      </c>
      <c r="I439" s="13">
        <v>1</v>
      </c>
      <c r="J439" s="12" t="s">
        <v>1216</v>
      </c>
      <c r="K439" s="13">
        <v>1</v>
      </c>
    </row>
    <row r="440" spans="8:11" x14ac:dyDescent="0.25">
      <c r="H440" s="12" t="s">
        <v>1265</v>
      </c>
      <c r="I440" s="13">
        <v>1</v>
      </c>
      <c r="J440" s="12" t="s">
        <v>230</v>
      </c>
      <c r="K440" s="13">
        <v>1</v>
      </c>
    </row>
    <row r="441" spans="8:11" x14ac:dyDescent="0.25">
      <c r="H441" s="12" t="s">
        <v>117</v>
      </c>
      <c r="I441" s="13">
        <v>1</v>
      </c>
      <c r="J441" s="12" t="s">
        <v>1279</v>
      </c>
      <c r="K441" s="13">
        <v>1</v>
      </c>
    </row>
    <row r="442" spans="8:11" x14ac:dyDescent="0.25">
      <c r="H442" s="12" t="s">
        <v>527</v>
      </c>
      <c r="I442" s="13">
        <v>1</v>
      </c>
      <c r="J442" s="12" t="s">
        <v>355</v>
      </c>
      <c r="K442" s="13">
        <v>2</v>
      </c>
    </row>
    <row r="443" spans="8:11" x14ac:dyDescent="0.25">
      <c r="H443" s="12" t="s">
        <v>518</v>
      </c>
      <c r="I443" s="13">
        <v>1</v>
      </c>
      <c r="J443" s="12" t="s">
        <v>592</v>
      </c>
      <c r="K443" s="13">
        <v>1</v>
      </c>
    </row>
    <row r="444" spans="8:11" x14ac:dyDescent="0.25">
      <c r="H444" s="12" t="s">
        <v>536</v>
      </c>
      <c r="I444" s="13">
        <v>1</v>
      </c>
      <c r="J444" s="12" t="s">
        <v>187</v>
      </c>
      <c r="K444" s="13">
        <v>1</v>
      </c>
    </row>
    <row r="445" spans="8:11" x14ac:dyDescent="0.25">
      <c r="H445" s="12" t="s">
        <v>1372</v>
      </c>
      <c r="I445" s="13">
        <v>1</v>
      </c>
      <c r="J445" s="12" t="s">
        <v>345</v>
      </c>
      <c r="K445" s="13">
        <v>1</v>
      </c>
    </row>
    <row r="446" spans="8:11" x14ac:dyDescent="0.25">
      <c r="H446" s="12" t="s">
        <v>1286</v>
      </c>
      <c r="I446" s="13">
        <v>1</v>
      </c>
      <c r="J446" s="12" t="s">
        <v>370</v>
      </c>
      <c r="K446" s="13">
        <v>1</v>
      </c>
    </row>
    <row r="447" spans="8:11" x14ac:dyDescent="0.25">
      <c r="H447" s="12" t="s">
        <v>1257</v>
      </c>
      <c r="I447" s="13">
        <v>1</v>
      </c>
      <c r="J447" s="12" t="s">
        <v>939</v>
      </c>
      <c r="K447" s="13">
        <v>1</v>
      </c>
    </row>
    <row r="448" spans="8:11" x14ac:dyDescent="0.25">
      <c r="H448" s="12" t="s">
        <v>1301</v>
      </c>
      <c r="I448" s="13">
        <v>1</v>
      </c>
      <c r="J448" s="12" t="s">
        <v>889</v>
      </c>
      <c r="K448" s="13">
        <v>1</v>
      </c>
    </row>
    <row r="449" spans="8:11" x14ac:dyDescent="0.25">
      <c r="H449" s="12" t="s">
        <v>645</v>
      </c>
      <c r="I449" s="13">
        <v>1</v>
      </c>
      <c r="J449" s="12" t="s">
        <v>1501</v>
      </c>
      <c r="K449" s="13">
        <v>1</v>
      </c>
    </row>
    <row r="450" spans="8:11" x14ac:dyDescent="0.25">
      <c r="H450" s="12" t="s">
        <v>1081</v>
      </c>
      <c r="I450" s="13">
        <v>1</v>
      </c>
      <c r="J450" s="12" t="s">
        <v>1503</v>
      </c>
      <c r="K450" s="13">
        <v>2</v>
      </c>
    </row>
    <row r="451" spans="8:11" x14ac:dyDescent="0.25">
      <c r="H451" s="12" t="s">
        <v>1043</v>
      </c>
      <c r="I451" s="13">
        <v>1</v>
      </c>
      <c r="J451" s="12" t="s">
        <v>1506</v>
      </c>
      <c r="K451" s="13">
        <v>1</v>
      </c>
    </row>
    <row r="452" spans="8:11" x14ac:dyDescent="0.25">
      <c r="H452" s="12" t="s">
        <v>1134</v>
      </c>
      <c r="I452" s="13">
        <v>1</v>
      </c>
      <c r="J452" s="12" t="s">
        <v>1510</v>
      </c>
      <c r="K452" s="13">
        <v>1</v>
      </c>
    </row>
    <row r="453" spans="8:11" x14ac:dyDescent="0.25">
      <c r="H453" s="12" t="s">
        <v>173</v>
      </c>
      <c r="I453" s="13">
        <v>1</v>
      </c>
      <c r="J453" s="12" t="s">
        <v>238</v>
      </c>
      <c r="K453" s="13">
        <v>503</v>
      </c>
    </row>
    <row r="454" spans="8:11" x14ac:dyDescent="0.25">
      <c r="H454" s="12" t="s">
        <v>350</v>
      </c>
      <c r="I454" s="13">
        <v>1</v>
      </c>
      <c r="J454" s="10"/>
      <c r="K454" s="10"/>
    </row>
    <row r="455" spans="8:11" x14ac:dyDescent="0.25">
      <c r="H455" s="12" t="s">
        <v>362</v>
      </c>
      <c r="I455" s="13">
        <v>1</v>
      </c>
      <c r="J455" s="10"/>
      <c r="K455" s="10"/>
    </row>
    <row r="456" spans="8:11" x14ac:dyDescent="0.25">
      <c r="H456" s="12" t="s">
        <v>1002</v>
      </c>
      <c r="I456" s="13">
        <v>1</v>
      </c>
      <c r="J456" s="10"/>
      <c r="K456" s="10"/>
    </row>
    <row r="457" spans="8:11" x14ac:dyDescent="0.25">
      <c r="H457" s="12" t="s">
        <v>785</v>
      </c>
      <c r="I457" s="13">
        <v>1</v>
      </c>
      <c r="J457" s="10"/>
      <c r="K457" s="10"/>
    </row>
    <row r="458" spans="8:11" x14ac:dyDescent="0.25">
      <c r="H458" s="12" t="s">
        <v>85</v>
      </c>
      <c r="I458" s="13">
        <v>1</v>
      </c>
      <c r="J458" s="10"/>
      <c r="K458" s="10"/>
    </row>
    <row r="459" spans="8:11" x14ac:dyDescent="0.25">
      <c r="H459" s="12" t="s">
        <v>1123</v>
      </c>
      <c r="I459" s="13">
        <v>1</v>
      </c>
      <c r="J459" s="10"/>
      <c r="K459" s="10"/>
    </row>
    <row r="460" spans="8:11" x14ac:dyDescent="0.25">
      <c r="H460" s="12" t="s">
        <v>895</v>
      </c>
      <c r="I460" s="13">
        <v>1</v>
      </c>
      <c r="J460" s="10"/>
      <c r="K460" s="10"/>
    </row>
    <row r="461" spans="8:11" x14ac:dyDescent="0.25">
      <c r="H461" s="12" t="s">
        <v>622</v>
      </c>
      <c r="I461" s="13">
        <v>1</v>
      </c>
      <c r="J461" s="10"/>
      <c r="K461" s="10"/>
    </row>
    <row r="462" spans="8:11" x14ac:dyDescent="0.25">
      <c r="H462" s="12" t="s">
        <v>124</v>
      </c>
      <c r="I462" s="13">
        <v>1</v>
      </c>
      <c r="J462" s="10"/>
      <c r="K462" s="10"/>
    </row>
    <row r="463" spans="8:11" x14ac:dyDescent="0.25">
      <c r="H463" s="12" t="s">
        <v>901</v>
      </c>
      <c r="I463" s="13">
        <v>1</v>
      </c>
      <c r="J463" s="10"/>
      <c r="K463" s="10"/>
    </row>
    <row r="464" spans="8:11" x14ac:dyDescent="0.25">
      <c r="H464" s="12" t="s">
        <v>1321</v>
      </c>
      <c r="I464" s="13">
        <v>1</v>
      </c>
      <c r="J464" s="10"/>
      <c r="K464" s="10"/>
    </row>
    <row r="465" spans="8:11" x14ac:dyDescent="0.25">
      <c r="H465" s="12" t="s">
        <v>779</v>
      </c>
      <c r="I465" s="13">
        <v>1</v>
      </c>
      <c r="J465" s="10"/>
      <c r="K465" s="10"/>
    </row>
    <row r="466" spans="8:11" x14ac:dyDescent="0.25">
      <c r="H466" s="12" t="s">
        <v>879</v>
      </c>
      <c r="I466" s="13">
        <v>1</v>
      </c>
      <c r="J466" s="10"/>
      <c r="K466" s="10"/>
    </row>
    <row r="467" spans="8:11" x14ac:dyDescent="0.25">
      <c r="H467" s="12" t="s">
        <v>1277</v>
      </c>
      <c r="I467" s="13">
        <v>1</v>
      </c>
      <c r="J467" s="10"/>
      <c r="K467" s="10"/>
    </row>
    <row r="468" spans="8:11" x14ac:dyDescent="0.25">
      <c r="H468" s="12" t="s">
        <v>1328</v>
      </c>
      <c r="I468" s="13">
        <v>1</v>
      </c>
      <c r="J468" s="10"/>
      <c r="K468" s="10"/>
    </row>
    <row r="469" spans="8:11" x14ac:dyDescent="0.25">
      <c r="H469" s="12" t="s">
        <v>61</v>
      </c>
      <c r="I469" s="13">
        <v>1</v>
      </c>
      <c r="J469" s="10"/>
      <c r="K469" s="10"/>
    </row>
    <row r="470" spans="8:11" x14ac:dyDescent="0.25">
      <c r="H470" s="12" t="s">
        <v>530</v>
      </c>
      <c r="I470" s="13">
        <v>1</v>
      </c>
      <c r="J470" s="10"/>
      <c r="K470" s="10"/>
    </row>
    <row r="471" spans="8:11" x14ac:dyDescent="0.25">
      <c r="H471" s="12" t="s">
        <v>402</v>
      </c>
      <c r="I471" s="13">
        <v>1</v>
      </c>
      <c r="J471" s="10"/>
      <c r="K471" s="10"/>
    </row>
    <row r="472" spans="8:11" x14ac:dyDescent="0.25">
      <c r="H472" s="12" t="s">
        <v>713</v>
      </c>
      <c r="I472" s="13">
        <v>1</v>
      </c>
      <c r="J472" s="10"/>
      <c r="K472" s="10"/>
    </row>
    <row r="473" spans="8:11" x14ac:dyDescent="0.25">
      <c r="H473" s="12" t="s">
        <v>1188</v>
      </c>
      <c r="I473" s="13">
        <v>1</v>
      </c>
      <c r="J473" s="10"/>
      <c r="K473" s="10"/>
    </row>
    <row r="474" spans="8:11" x14ac:dyDescent="0.25">
      <c r="H474" s="12" t="s">
        <v>549</v>
      </c>
      <c r="I474" s="13">
        <v>1</v>
      </c>
      <c r="J474" s="10"/>
      <c r="K474" s="10"/>
    </row>
    <row r="475" spans="8:11" x14ac:dyDescent="0.25">
      <c r="H475" s="12" t="s">
        <v>185</v>
      </c>
      <c r="I475" s="13">
        <v>1</v>
      </c>
      <c r="J475" s="10"/>
      <c r="K475" s="10"/>
    </row>
    <row r="476" spans="8:11" x14ac:dyDescent="0.25">
      <c r="H476" s="12" t="s">
        <v>951</v>
      </c>
      <c r="I476" s="13">
        <v>1</v>
      </c>
      <c r="J476" s="10"/>
      <c r="K476" s="10"/>
    </row>
    <row r="477" spans="8:11" x14ac:dyDescent="0.25">
      <c r="H477" s="12" t="s">
        <v>339</v>
      </c>
      <c r="I477" s="13">
        <v>1</v>
      </c>
      <c r="J477" s="10"/>
      <c r="K477" s="10"/>
    </row>
    <row r="478" spans="8:11" x14ac:dyDescent="0.25">
      <c r="H478" s="12" t="s">
        <v>907</v>
      </c>
      <c r="I478" s="13">
        <v>1</v>
      </c>
      <c r="J478" s="10"/>
      <c r="K478" s="10"/>
    </row>
    <row r="479" spans="8:11" x14ac:dyDescent="0.25">
      <c r="H479" s="12" t="s">
        <v>1418</v>
      </c>
      <c r="I479" s="13">
        <v>1</v>
      </c>
      <c r="J479" s="10"/>
      <c r="K479" s="10"/>
    </row>
    <row r="480" spans="8:11" x14ac:dyDescent="0.25">
      <c r="H480" s="12" t="s">
        <v>1403</v>
      </c>
      <c r="I480" s="13">
        <v>1</v>
      </c>
      <c r="J480" s="10"/>
      <c r="K480" s="10"/>
    </row>
    <row r="481" spans="8:11" x14ac:dyDescent="0.25">
      <c r="H481" s="12" t="s">
        <v>1148</v>
      </c>
      <c r="I481" s="13">
        <v>1</v>
      </c>
      <c r="J481" s="10"/>
      <c r="K481" s="10"/>
    </row>
    <row r="482" spans="8:11" x14ac:dyDescent="0.25">
      <c r="H482" s="12" t="s">
        <v>47</v>
      </c>
      <c r="I482" s="13">
        <v>1</v>
      </c>
      <c r="J482" s="10"/>
      <c r="K482" s="10"/>
    </row>
    <row r="483" spans="8:11" x14ac:dyDescent="0.25">
      <c r="H483" s="12" t="s">
        <v>1046</v>
      </c>
      <c r="I483" s="13">
        <v>1</v>
      </c>
      <c r="J483" s="10"/>
      <c r="K483" s="10"/>
    </row>
    <row r="484" spans="8:11" x14ac:dyDescent="0.25">
      <c r="H484" s="12" t="s">
        <v>521</v>
      </c>
      <c r="I484" s="13">
        <v>1</v>
      </c>
      <c r="J484" s="10"/>
      <c r="K484" s="10"/>
    </row>
    <row r="485" spans="8:11" x14ac:dyDescent="0.25">
      <c r="H485" s="12" t="s">
        <v>1061</v>
      </c>
      <c r="I485" s="13">
        <v>1</v>
      </c>
      <c r="J485" s="10"/>
      <c r="K485" s="10"/>
    </row>
    <row r="486" spans="8:11" x14ac:dyDescent="0.25">
      <c r="H486" s="12" t="s">
        <v>1078</v>
      </c>
      <c r="I486" s="13">
        <v>1</v>
      </c>
      <c r="J486" s="10"/>
      <c r="K486" s="10"/>
    </row>
    <row r="487" spans="8:11" x14ac:dyDescent="0.25">
      <c r="H487" s="12" t="s">
        <v>25</v>
      </c>
      <c r="I487" s="13">
        <v>1</v>
      </c>
      <c r="J487" s="10"/>
      <c r="K487" s="10"/>
    </row>
    <row r="488" spans="8:11" x14ac:dyDescent="0.25">
      <c r="H488" s="12" t="s">
        <v>459</v>
      </c>
      <c r="I488" s="13">
        <v>1</v>
      </c>
      <c r="J488" s="10"/>
      <c r="K488" s="10"/>
    </row>
    <row r="489" spans="8:11" x14ac:dyDescent="0.25">
      <c r="H489" s="12" t="s">
        <v>917</v>
      </c>
      <c r="I489" s="13">
        <v>1</v>
      </c>
      <c r="J489" s="10"/>
      <c r="K489" s="10"/>
    </row>
    <row r="490" spans="8:11" x14ac:dyDescent="0.25">
      <c r="H490" s="12" t="s">
        <v>792</v>
      </c>
      <c r="I490" s="13">
        <v>1</v>
      </c>
      <c r="J490" s="10"/>
      <c r="K490" s="10"/>
    </row>
    <row r="491" spans="8:11" x14ac:dyDescent="0.25">
      <c r="H491" s="12" t="s">
        <v>1025</v>
      </c>
      <c r="I491" s="13">
        <v>1</v>
      </c>
      <c r="J491" s="10"/>
      <c r="K491" s="10"/>
    </row>
    <row r="492" spans="8:11" x14ac:dyDescent="0.25">
      <c r="H492" s="12" t="s">
        <v>763</v>
      </c>
      <c r="I492" s="13">
        <v>1</v>
      </c>
      <c r="J492" s="10"/>
      <c r="K492" s="10"/>
    </row>
    <row r="493" spans="8:11" x14ac:dyDescent="0.25">
      <c r="H493" s="12" t="s">
        <v>1387</v>
      </c>
      <c r="I493" s="13">
        <v>1</v>
      </c>
      <c r="J493" s="10"/>
      <c r="K493" s="10"/>
    </row>
    <row r="494" spans="8:11" x14ac:dyDescent="0.25">
      <c r="H494" s="12" t="s">
        <v>1340</v>
      </c>
      <c r="I494" s="13">
        <v>1</v>
      </c>
      <c r="J494" s="10"/>
      <c r="K494" s="10"/>
    </row>
    <row r="495" spans="8:11" x14ac:dyDescent="0.25">
      <c r="H495" s="12" t="s">
        <v>346</v>
      </c>
      <c r="I495" s="13">
        <v>1</v>
      </c>
      <c r="J495" s="10"/>
      <c r="K495" s="10"/>
    </row>
    <row r="496" spans="8:11" x14ac:dyDescent="0.25">
      <c r="H496" s="12" t="s">
        <v>1497</v>
      </c>
      <c r="I496" s="13">
        <v>1</v>
      </c>
      <c r="J496" s="10"/>
      <c r="K496" s="10"/>
    </row>
    <row r="497" spans="8:9" x14ac:dyDescent="0.25">
      <c r="H497" s="12" t="s">
        <v>1502</v>
      </c>
      <c r="I497" s="13">
        <v>1</v>
      </c>
    </row>
    <row r="498" spans="8:9" x14ac:dyDescent="0.25">
      <c r="H498" s="12" t="s">
        <v>1504</v>
      </c>
      <c r="I498" s="13">
        <v>1</v>
      </c>
    </row>
    <row r="499" spans="8:9" x14ac:dyDescent="0.25">
      <c r="H499" s="12" t="s">
        <v>1505</v>
      </c>
      <c r="I499" s="13">
        <v>1</v>
      </c>
    </row>
    <row r="500" spans="8:9" x14ac:dyDescent="0.25">
      <c r="H500" s="12" t="s">
        <v>1518</v>
      </c>
      <c r="I500" s="13">
        <v>1</v>
      </c>
    </row>
    <row r="501" spans="8:9" x14ac:dyDescent="0.25">
      <c r="H501" s="12" t="s">
        <v>1508</v>
      </c>
      <c r="I501" s="13">
        <v>1</v>
      </c>
    </row>
    <row r="502" spans="8:9" x14ac:dyDescent="0.25">
      <c r="H502" s="12" t="s">
        <v>238</v>
      </c>
      <c r="I502" s="13">
        <v>503</v>
      </c>
    </row>
  </sheetData>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S822"/>
  <sheetViews>
    <sheetView topLeftCell="A37" zoomScale="90" zoomScaleNormal="90" workbookViewId="0">
      <selection activeCell="I6" sqref="I6"/>
    </sheetView>
  </sheetViews>
  <sheetFormatPr defaultRowHeight="15" x14ac:dyDescent="0.25"/>
  <cols>
    <col min="1" max="1" width="27.5703125" style="3" bestFit="1" customWidth="1"/>
    <col min="2" max="2" width="11.7109375" style="3" bestFit="1" customWidth="1"/>
    <col min="3" max="3" width="11.28515625" style="3" bestFit="1" customWidth="1"/>
    <col min="4" max="4" width="7.7109375" style="3" customWidth="1"/>
    <col min="5" max="5" width="11.42578125" style="3" bestFit="1" customWidth="1"/>
    <col min="6" max="6" width="13.28515625" style="4" bestFit="1" customWidth="1"/>
    <col min="7" max="7" width="12.140625" style="3" customWidth="1"/>
    <col min="8" max="8" width="13.140625" style="5" bestFit="1" customWidth="1"/>
    <col min="9" max="9" width="7.85546875" style="3" bestFit="1" customWidth="1"/>
    <col min="10" max="10" width="27.7109375" style="3" bestFit="1" customWidth="1"/>
    <col min="11" max="11" width="10.42578125" style="6" customWidth="1"/>
    <col min="12" max="12" width="10.42578125" style="3" bestFit="1" customWidth="1"/>
    <col min="13" max="13" width="8.140625" style="3" bestFit="1" customWidth="1"/>
    <col min="14" max="14" width="16.140625" style="3" bestFit="1" customWidth="1"/>
    <col min="15" max="15" width="22.42578125" style="2" bestFit="1" customWidth="1"/>
    <col min="16" max="16" width="15" style="2" bestFit="1" customWidth="1"/>
    <col min="17" max="17" width="4.42578125" style="3" customWidth="1"/>
    <col min="18" max="18" width="12.140625" customWidth="1"/>
    <col min="20" max="16384" width="9.140625" style="3"/>
  </cols>
  <sheetData>
    <row r="1" spans="1:19" s="22" customFormat="1" x14ac:dyDescent="0.25">
      <c r="A1" s="21" t="s">
        <v>1</v>
      </c>
      <c r="B1" s="22" t="s">
        <v>2</v>
      </c>
      <c r="C1" s="22" t="s">
        <v>3</v>
      </c>
      <c r="D1" s="22" t="s">
        <v>4</v>
      </c>
      <c r="E1" s="22" t="s">
        <v>49</v>
      </c>
      <c r="F1" s="23" t="s">
        <v>5</v>
      </c>
      <c r="G1" s="21" t="s">
        <v>83</v>
      </c>
      <c r="H1" s="24" t="s">
        <v>6</v>
      </c>
      <c r="I1" s="22" t="s">
        <v>7</v>
      </c>
      <c r="J1" s="22" t="s">
        <v>8</v>
      </c>
      <c r="K1" s="25" t="s">
        <v>9</v>
      </c>
      <c r="L1" s="25" t="s">
        <v>236</v>
      </c>
      <c r="M1" s="25" t="s">
        <v>237</v>
      </c>
      <c r="N1" s="22" t="s">
        <v>1484</v>
      </c>
      <c r="O1" s="21" t="s">
        <v>11</v>
      </c>
      <c r="P1" s="21" t="s">
        <v>10</v>
      </c>
      <c r="Q1" s="22" t="s">
        <v>41</v>
      </c>
      <c r="R1" s="10"/>
    </row>
    <row r="2" spans="1:19" s="26" customFormat="1" x14ac:dyDescent="0.25">
      <c r="A2" s="26" t="s">
        <v>1139</v>
      </c>
      <c r="B2" s="26" t="s">
        <v>19</v>
      </c>
      <c r="C2" s="26" t="s">
        <v>73</v>
      </c>
      <c r="D2" s="26" t="s">
        <v>22</v>
      </c>
      <c r="E2" s="26" t="s">
        <v>225</v>
      </c>
      <c r="F2" s="27" t="s">
        <v>1140</v>
      </c>
      <c r="G2" s="26" t="s">
        <v>38</v>
      </c>
      <c r="H2" s="28">
        <v>36991</v>
      </c>
      <c r="I2" s="26">
        <f t="shared" ref="I2:I22" ca="1" si="0">DATEDIF(H2, TODAY(), "Y")</f>
        <v>23</v>
      </c>
      <c r="J2" s="26" t="s">
        <v>1141</v>
      </c>
      <c r="K2" s="29">
        <v>43405</v>
      </c>
      <c r="L2" s="32" t="str">
        <f t="shared" ref="L2:L65" si="1">TEXT(K2,"mmm")</f>
        <v>Nov</v>
      </c>
      <c r="M2" s="32" t="str">
        <f t="shared" ref="M2:M65" si="2">TEXT(K2,"yyy")</f>
        <v>2018</v>
      </c>
      <c r="N2" s="10" t="s">
        <v>15</v>
      </c>
      <c r="O2" s="26" t="str">
        <f t="shared" ref="O2:O65" si="3">IF(N2="mos","word/excel/powerpoint",IF(N2="corel draw/mos","Completed",IF(N2="full package","Fully Completed",IF(N2="ongoing","Still Learning"))))</f>
        <v>word/excel/powerpoint</v>
      </c>
      <c r="P2" s="10" t="str">
        <f t="shared" ref="P2:P65" si="4">IF(O2="word/excel/powerpoint","Not Completed",IF(O2="completed","Not Graduated",IF(O2="fully completed","Graduated",IF(O2="still learning","Still Learning"))))</f>
        <v>Not Completed</v>
      </c>
      <c r="Q2" s="26" t="str">
        <f t="shared" ref="Q2:Q65" si="5">IF(P2="not completed","NO",IF(P2="not graduated","NO",IF(P2="graduated","YES",IF(P2="still learning","NO"))))</f>
        <v>NO</v>
      </c>
      <c r="R2" s="10"/>
      <c r="S2" s="10"/>
    </row>
    <row r="3" spans="1:19" s="26" customFormat="1" x14ac:dyDescent="0.25">
      <c r="A3" s="26" t="s">
        <v>1145</v>
      </c>
      <c r="B3" s="26" t="s">
        <v>19</v>
      </c>
      <c r="C3" s="26" t="s">
        <v>283</v>
      </c>
      <c r="D3" s="26" t="s">
        <v>22</v>
      </c>
      <c r="E3" s="26" t="s">
        <v>284</v>
      </c>
      <c r="F3" s="27" t="s">
        <v>1146</v>
      </c>
      <c r="G3" s="26" t="s">
        <v>38</v>
      </c>
      <c r="H3" s="28">
        <v>37520</v>
      </c>
      <c r="I3" s="26">
        <f t="shared" ca="1" si="0"/>
        <v>21</v>
      </c>
      <c r="J3" s="26" t="s">
        <v>1147</v>
      </c>
      <c r="K3" s="29">
        <v>43405</v>
      </c>
      <c r="L3" s="32" t="str">
        <f t="shared" si="1"/>
        <v>Nov</v>
      </c>
      <c r="M3" s="32" t="str">
        <f t="shared" si="2"/>
        <v>2018</v>
      </c>
      <c r="N3" s="10" t="s">
        <v>15</v>
      </c>
      <c r="O3" s="26" t="str">
        <f t="shared" si="3"/>
        <v>word/excel/powerpoint</v>
      </c>
      <c r="P3" s="10" t="str">
        <f t="shared" si="4"/>
        <v>Not Completed</v>
      </c>
      <c r="Q3" s="26" t="str">
        <f t="shared" si="5"/>
        <v>NO</v>
      </c>
      <c r="R3" s="10"/>
      <c r="S3" s="10"/>
    </row>
    <row r="4" spans="1:19" s="26" customFormat="1" x14ac:dyDescent="0.25">
      <c r="A4" s="26" t="s">
        <v>1214</v>
      </c>
      <c r="B4" s="26" t="s">
        <v>19</v>
      </c>
      <c r="C4" s="26" t="s">
        <v>21</v>
      </c>
      <c r="D4" s="26" t="s">
        <v>22</v>
      </c>
      <c r="E4" s="26" t="s">
        <v>267</v>
      </c>
      <c r="F4" s="27" t="s">
        <v>1215</v>
      </c>
      <c r="G4" s="26" t="s">
        <v>50</v>
      </c>
      <c r="H4" s="28">
        <v>38838</v>
      </c>
      <c r="I4" s="26">
        <f t="shared" ca="1" si="0"/>
        <v>17</v>
      </c>
      <c r="J4" s="26" t="s">
        <v>1216</v>
      </c>
      <c r="K4" s="29">
        <v>43405</v>
      </c>
      <c r="L4" s="32" t="str">
        <f t="shared" si="1"/>
        <v>Nov</v>
      </c>
      <c r="M4" s="32" t="str">
        <f t="shared" si="2"/>
        <v>2018</v>
      </c>
      <c r="N4" s="10" t="s">
        <v>39</v>
      </c>
      <c r="O4" s="26" t="str">
        <f t="shared" si="3"/>
        <v>Completed</v>
      </c>
      <c r="P4" s="10" t="str">
        <f t="shared" si="4"/>
        <v>Not Graduated</v>
      </c>
      <c r="Q4" s="26" t="str">
        <f t="shared" si="5"/>
        <v>NO</v>
      </c>
      <c r="R4" s="10"/>
      <c r="S4" s="10"/>
    </row>
    <row r="5" spans="1:19" s="26" customFormat="1" x14ac:dyDescent="0.25">
      <c r="A5" s="26" t="s">
        <v>1254</v>
      </c>
      <c r="B5" s="26" t="s">
        <v>19</v>
      </c>
      <c r="C5" s="26" t="s">
        <v>44</v>
      </c>
      <c r="D5" s="26" t="s">
        <v>17</v>
      </c>
      <c r="E5" s="26" t="s">
        <v>284</v>
      </c>
      <c r="F5" s="27" t="s">
        <v>1255</v>
      </c>
      <c r="G5" s="26" t="s">
        <v>37</v>
      </c>
      <c r="H5" s="28">
        <v>38835</v>
      </c>
      <c r="I5" s="26">
        <f t="shared" ca="1" si="0"/>
        <v>17</v>
      </c>
      <c r="J5" s="26" t="s">
        <v>1256</v>
      </c>
      <c r="K5" s="29">
        <v>43405</v>
      </c>
      <c r="L5" s="32" t="str">
        <f t="shared" si="1"/>
        <v>Nov</v>
      </c>
      <c r="M5" s="32" t="str">
        <f t="shared" si="2"/>
        <v>2018</v>
      </c>
      <c r="N5" s="31" t="s">
        <v>70</v>
      </c>
      <c r="O5" s="26" t="str">
        <f t="shared" si="3"/>
        <v>Fully Completed</v>
      </c>
      <c r="P5" s="10" t="str">
        <f t="shared" si="4"/>
        <v>Graduated</v>
      </c>
      <c r="Q5" s="26" t="str">
        <f t="shared" si="5"/>
        <v>YES</v>
      </c>
      <c r="R5" s="10"/>
      <c r="S5" s="10"/>
    </row>
    <row r="6" spans="1:19" x14ac:dyDescent="0.25">
      <c r="A6" s="36" t="s">
        <v>1084</v>
      </c>
      <c r="B6" s="36" t="s">
        <v>19</v>
      </c>
      <c r="C6" s="36" t="s">
        <v>283</v>
      </c>
      <c r="D6" s="36" t="s">
        <v>17</v>
      </c>
      <c r="E6" s="36" t="s">
        <v>89</v>
      </c>
      <c r="F6" s="37" t="s">
        <v>1085</v>
      </c>
      <c r="G6" s="36" t="s">
        <v>38</v>
      </c>
      <c r="H6" s="38">
        <v>37022</v>
      </c>
      <c r="I6" s="36">
        <f t="shared" ca="1" si="0"/>
        <v>22</v>
      </c>
      <c r="J6" s="36" t="s">
        <v>1086</v>
      </c>
      <c r="K6" s="39">
        <v>43374</v>
      </c>
      <c r="L6" s="32" t="str">
        <f t="shared" si="1"/>
        <v>Oct</v>
      </c>
      <c r="M6" s="32" t="str">
        <f t="shared" si="2"/>
        <v>2018</v>
      </c>
      <c r="N6" s="40" t="s">
        <v>70</v>
      </c>
      <c r="O6" s="36" t="str">
        <f t="shared" si="3"/>
        <v>Fully Completed</v>
      </c>
      <c r="P6" s="40" t="str">
        <f t="shared" si="4"/>
        <v>Graduated</v>
      </c>
      <c r="Q6" s="36" t="str">
        <f t="shared" si="5"/>
        <v>YES</v>
      </c>
    </row>
    <row r="7" spans="1:19" s="26" customFormat="1" x14ac:dyDescent="0.25">
      <c r="A7" s="26" t="s">
        <v>1240</v>
      </c>
      <c r="B7" s="26" t="s">
        <v>19</v>
      </c>
      <c r="C7" s="26" t="s">
        <v>21</v>
      </c>
      <c r="D7" s="26" t="s">
        <v>22</v>
      </c>
      <c r="E7" s="26" t="s">
        <v>284</v>
      </c>
      <c r="F7" s="27" t="s">
        <v>1241</v>
      </c>
      <c r="G7" s="26" t="s">
        <v>38</v>
      </c>
      <c r="H7" s="28">
        <v>37435</v>
      </c>
      <c r="I7" s="26">
        <f t="shared" ca="1" si="0"/>
        <v>21</v>
      </c>
      <c r="J7" s="26" t="s">
        <v>1242</v>
      </c>
      <c r="K7" s="29">
        <v>43405</v>
      </c>
      <c r="L7" s="32" t="str">
        <f t="shared" si="1"/>
        <v>Nov</v>
      </c>
      <c r="M7" s="32" t="str">
        <f t="shared" si="2"/>
        <v>2018</v>
      </c>
      <c r="N7" s="31" t="s">
        <v>15</v>
      </c>
      <c r="O7" s="26" t="str">
        <f t="shared" si="3"/>
        <v>word/excel/powerpoint</v>
      </c>
      <c r="P7" s="10" t="str">
        <f t="shared" si="4"/>
        <v>Not Completed</v>
      </c>
      <c r="Q7" s="26" t="str">
        <f t="shared" si="5"/>
        <v>NO</v>
      </c>
      <c r="R7" s="10"/>
      <c r="S7" s="10"/>
    </row>
    <row r="8" spans="1:19" s="26" customFormat="1" x14ac:dyDescent="0.25">
      <c r="A8" s="26" t="s">
        <v>1192</v>
      </c>
      <c r="B8" s="26" t="s">
        <v>19</v>
      </c>
      <c r="C8" s="26" t="s">
        <v>275</v>
      </c>
      <c r="D8" s="26" t="s">
        <v>22</v>
      </c>
      <c r="E8" s="26" t="s">
        <v>279</v>
      </c>
      <c r="F8" s="27" t="s">
        <v>1193</v>
      </c>
      <c r="G8" s="26" t="s">
        <v>38</v>
      </c>
      <c r="H8" s="28">
        <v>37804</v>
      </c>
      <c r="I8" s="26">
        <f t="shared" ca="1" si="0"/>
        <v>20</v>
      </c>
      <c r="J8" s="26" t="s">
        <v>1194</v>
      </c>
      <c r="K8" s="29">
        <v>43405</v>
      </c>
      <c r="L8" s="32" t="str">
        <f t="shared" si="1"/>
        <v>Nov</v>
      </c>
      <c r="M8" s="32" t="str">
        <f t="shared" si="2"/>
        <v>2018</v>
      </c>
      <c r="N8" s="10" t="s">
        <v>70</v>
      </c>
      <c r="O8" s="26" t="str">
        <f t="shared" si="3"/>
        <v>Fully Completed</v>
      </c>
      <c r="P8" s="10" t="str">
        <f t="shared" si="4"/>
        <v>Graduated</v>
      </c>
      <c r="Q8" s="26" t="str">
        <f t="shared" si="5"/>
        <v>YES</v>
      </c>
      <c r="R8" s="10"/>
      <c r="S8" s="10"/>
    </row>
    <row r="9" spans="1:19" s="26" customFormat="1" x14ac:dyDescent="0.25">
      <c r="A9" s="26" t="s">
        <v>1126</v>
      </c>
      <c r="B9" s="26" t="s">
        <v>19</v>
      </c>
      <c r="C9" s="26" t="s">
        <v>283</v>
      </c>
      <c r="D9" s="26" t="s">
        <v>22</v>
      </c>
      <c r="E9" s="26" t="s">
        <v>347</v>
      </c>
      <c r="F9" s="27" t="s">
        <v>663</v>
      </c>
      <c r="G9" s="26" t="s">
        <v>38</v>
      </c>
      <c r="H9" s="28">
        <v>37984</v>
      </c>
      <c r="I9" s="26">
        <f t="shared" ca="1" si="0"/>
        <v>20</v>
      </c>
      <c r="J9" s="26" t="s">
        <v>1127</v>
      </c>
      <c r="K9" s="29">
        <v>43405</v>
      </c>
      <c r="L9" s="32" t="str">
        <f t="shared" si="1"/>
        <v>Nov</v>
      </c>
      <c r="M9" s="32" t="str">
        <f t="shared" si="2"/>
        <v>2018</v>
      </c>
      <c r="N9" s="10" t="s">
        <v>15</v>
      </c>
      <c r="O9" s="26" t="str">
        <f t="shared" si="3"/>
        <v>word/excel/powerpoint</v>
      </c>
      <c r="P9" s="10" t="str">
        <f t="shared" si="4"/>
        <v>Not Completed</v>
      </c>
      <c r="Q9" s="26" t="str">
        <f t="shared" si="5"/>
        <v>NO</v>
      </c>
      <c r="R9" s="10"/>
      <c r="S9" s="10"/>
    </row>
    <row r="10" spans="1:19" s="26" customFormat="1" x14ac:dyDescent="0.25">
      <c r="A10" s="26" t="s">
        <v>1128</v>
      </c>
      <c r="B10" s="26" t="s">
        <v>19</v>
      </c>
      <c r="C10" s="26" t="s">
        <v>275</v>
      </c>
      <c r="D10" s="26" t="s">
        <v>22</v>
      </c>
      <c r="E10" s="26" t="s">
        <v>284</v>
      </c>
      <c r="F10" s="27" t="s">
        <v>1129</v>
      </c>
      <c r="G10" s="26" t="s">
        <v>38</v>
      </c>
      <c r="H10" s="28">
        <v>38134</v>
      </c>
      <c r="I10" s="26">
        <f t="shared" ca="1" si="0"/>
        <v>19</v>
      </c>
      <c r="J10" s="26" t="s">
        <v>1130</v>
      </c>
      <c r="K10" s="29">
        <v>43405</v>
      </c>
      <c r="L10" s="32" t="str">
        <f t="shared" si="1"/>
        <v>Nov</v>
      </c>
      <c r="M10" s="32" t="str">
        <f t="shared" si="2"/>
        <v>2018</v>
      </c>
      <c r="N10" s="10" t="s">
        <v>15</v>
      </c>
      <c r="O10" s="26" t="str">
        <f t="shared" si="3"/>
        <v>word/excel/powerpoint</v>
      </c>
      <c r="P10" s="10" t="str">
        <f t="shared" si="4"/>
        <v>Not Completed</v>
      </c>
      <c r="Q10" s="26" t="str">
        <f t="shared" si="5"/>
        <v>NO</v>
      </c>
      <c r="R10" s="10"/>
      <c r="S10" s="10"/>
    </row>
    <row r="11" spans="1:19" s="26" customFormat="1" x14ac:dyDescent="0.25">
      <c r="A11" s="26" t="s">
        <v>1102</v>
      </c>
      <c r="B11" s="26" t="s">
        <v>19</v>
      </c>
      <c r="C11" s="26" t="s">
        <v>283</v>
      </c>
      <c r="D11" s="26" t="s">
        <v>17</v>
      </c>
      <c r="E11" s="26" t="s">
        <v>267</v>
      </c>
      <c r="F11" s="27" t="s">
        <v>1103</v>
      </c>
      <c r="G11" s="26" t="s">
        <v>38</v>
      </c>
      <c r="H11" s="28">
        <v>37717</v>
      </c>
      <c r="I11" s="26">
        <f t="shared" ca="1" si="0"/>
        <v>21</v>
      </c>
      <c r="J11" s="26" t="s">
        <v>1104</v>
      </c>
      <c r="K11" s="29">
        <v>43405</v>
      </c>
      <c r="L11" s="32" t="str">
        <f t="shared" si="1"/>
        <v>Nov</v>
      </c>
      <c r="M11" s="32" t="str">
        <f t="shared" si="2"/>
        <v>2018</v>
      </c>
      <c r="N11" s="10" t="s">
        <v>70</v>
      </c>
      <c r="O11" s="26" t="str">
        <f t="shared" si="3"/>
        <v>Fully Completed</v>
      </c>
      <c r="P11" s="10" t="str">
        <f t="shared" si="4"/>
        <v>Graduated</v>
      </c>
      <c r="Q11" s="26" t="str">
        <f t="shared" si="5"/>
        <v>YES</v>
      </c>
      <c r="R11" s="10"/>
      <c r="S11" s="10"/>
    </row>
    <row r="12" spans="1:19" s="26" customFormat="1" x14ac:dyDescent="0.25">
      <c r="A12" s="26" t="s">
        <v>1108</v>
      </c>
      <c r="B12" s="26" t="s">
        <v>19</v>
      </c>
      <c r="C12" s="26" t="s">
        <v>283</v>
      </c>
      <c r="D12" s="26" t="s">
        <v>22</v>
      </c>
      <c r="E12" s="26" t="s">
        <v>267</v>
      </c>
      <c r="F12" s="27" t="s">
        <v>1109</v>
      </c>
      <c r="G12" s="26" t="s">
        <v>38</v>
      </c>
      <c r="H12" s="28">
        <v>37326</v>
      </c>
      <c r="I12" s="26">
        <f t="shared" ca="1" si="0"/>
        <v>22</v>
      </c>
      <c r="J12" s="26" t="s">
        <v>1110</v>
      </c>
      <c r="K12" s="29">
        <v>43405</v>
      </c>
      <c r="L12" s="32" t="str">
        <f t="shared" si="1"/>
        <v>Nov</v>
      </c>
      <c r="M12" s="32" t="str">
        <f t="shared" si="2"/>
        <v>2018</v>
      </c>
      <c r="N12" s="10" t="s">
        <v>15</v>
      </c>
      <c r="O12" s="26" t="str">
        <f t="shared" si="3"/>
        <v>word/excel/powerpoint</v>
      </c>
      <c r="P12" s="10" t="str">
        <f t="shared" si="4"/>
        <v>Not Completed</v>
      </c>
      <c r="Q12" s="26" t="str">
        <f t="shared" si="5"/>
        <v>NO</v>
      </c>
      <c r="R12" s="10"/>
      <c r="S12" s="10"/>
    </row>
    <row r="13" spans="1:19" s="26" customFormat="1" x14ac:dyDescent="0.25">
      <c r="A13" s="26" t="s">
        <v>1099</v>
      </c>
      <c r="B13" s="26" t="s">
        <v>19</v>
      </c>
      <c r="C13" s="26" t="s">
        <v>283</v>
      </c>
      <c r="D13" s="26" t="s">
        <v>17</v>
      </c>
      <c r="E13" s="26" t="s">
        <v>955</v>
      </c>
      <c r="F13" s="27" t="s">
        <v>1100</v>
      </c>
      <c r="G13" s="26" t="s">
        <v>38</v>
      </c>
      <c r="H13" s="28">
        <v>39592</v>
      </c>
      <c r="I13" s="26">
        <f t="shared" ca="1" si="0"/>
        <v>15</v>
      </c>
      <c r="J13" s="26" t="s">
        <v>1101</v>
      </c>
      <c r="K13" s="29">
        <v>43405</v>
      </c>
      <c r="L13" s="32" t="str">
        <f t="shared" si="1"/>
        <v>Nov</v>
      </c>
      <c r="M13" s="32" t="str">
        <f t="shared" si="2"/>
        <v>2018</v>
      </c>
      <c r="N13" s="10" t="s">
        <v>70</v>
      </c>
      <c r="O13" s="26" t="str">
        <f t="shared" si="3"/>
        <v>Fully Completed</v>
      </c>
      <c r="P13" s="10" t="str">
        <f t="shared" si="4"/>
        <v>Graduated</v>
      </c>
      <c r="Q13" s="26" t="str">
        <f t="shared" si="5"/>
        <v>YES</v>
      </c>
      <c r="R13" s="10"/>
      <c r="S13" s="10"/>
    </row>
    <row r="14" spans="1:19" s="26" customFormat="1" x14ac:dyDescent="0.25">
      <c r="A14" s="26" t="s">
        <v>1154</v>
      </c>
      <c r="B14" s="26" t="s">
        <v>19</v>
      </c>
      <c r="C14" s="26" t="s">
        <v>283</v>
      </c>
      <c r="D14" s="26" t="s">
        <v>22</v>
      </c>
      <c r="E14" s="26" t="s">
        <v>284</v>
      </c>
      <c r="F14" s="27" t="s">
        <v>1155</v>
      </c>
      <c r="G14" s="26" t="s">
        <v>37</v>
      </c>
      <c r="H14" s="28">
        <v>38611</v>
      </c>
      <c r="I14" s="26">
        <f t="shared" ca="1" si="0"/>
        <v>18</v>
      </c>
      <c r="J14" s="26" t="s">
        <v>1156</v>
      </c>
      <c r="K14" s="29">
        <v>43405</v>
      </c>
      <c r="L14" s="32" t="str">
        <f t="shared" si="1"/>
        <v>Nov</v>
      </c>
      <c r="M14" s="32" t="str">
        <f t="shared" si="2"/>
        <v>2018</v>
      </c>
      <c r="N14" s="10" t="s">
        <v>39</v>
      </c>
      <c r="O14" s="26" t="str">
        <f t="shared" si="3"/>
        <v>Completed</v>
      </c>
      <c r="P14" s="10" t="str">
        <f t="shared" si="4"/>
        <v>Not Graduated</v>
      </c>
      <c r="Q14" s="26" t="str">
        <f t="shared" si="5"/>
        <v>NO</v>
      </c>
      <c r="R14" s="10"/>
      <c r="S14" s="10"/>
    </row>
    <row r="15" spans="1:19" s="26" customFormat="1" x14ac:dyDescent="0.25">
      <c r="A15" s="26" t="s">
        <v>1091</v>
      </c>
      <c r="B15" s="26" t="s">
        <v>19</v>
      </c>
      <c r="C15" s="26" t="s">
        <v>44</v>
      </c>
      <c r="D15" s="26" t="s">
        <v>22</v>
      </c>
      <c r="E15" s="26" t="s">
        <v>284</v>
      </c>
      <c r="F15" s="27" t="s">
        <v>1092</v>
      </c>
      <c r="G15" s="26" t="s">
        <v>14</v>
      </c>
      <c r="H15" s="28">
        <v>37251</v>
      </c>
      <c r="I15" s="26">
        <f t="shared" ca="1" si="0"/>
        <v>22</v>
      </c>
      <c r="J15" s="26" t="s">
        <v>1093</v>
      </c>
      <c r="K15" s="29">
        <v>43405</v>
      </c>
      <c r="L15" s="32" t="str">
        <f t="shared" si="1"/>
        <v>Nov</v>
      </c>
      <c r="M15" s="32" t="str">
        <f t="shared" si="2"/>
        <v>2018</v>
      </c>
      <c r="N15" s="10" t="s">
        <v>70</v>
      </c>
      <c r="O15" s="26" t="str">
        <f t="shared" si="3"/>
        <v>Fully Completed</v>
      </c>
      <c r="P15" s="10" t="str">
        <f t="shared" si="4"/>
        <v>Graduated</v>
      </c>
      <c r="Q15" s="26" t="str">
        <f t="shared" si="5"/>
        <v>YES</v>
      </c>
      <c r="R15" s="10"/>
      <c r="S15" s="10"/>
    </row>
    <row r="16" spans="1:19" s="26" customFormat="1" x14ac:dyDescent="0.25">
      <c r="A16" s="26" t="s">
        <v>1087</v>
      </c>
      <c r="B16" s="26" t="s">
        <v>19</v>
      </c>
      <c r="C16" s="26" t="s">
        <v>283</v>
      </c>
      <c r="D16" s="26" t="s">
        <v>22</v>
      </c>
      <c r="E16" s="26" t="s">
        <v>284</v>
      </c>
      <c r="F16" s="27" t="s">
        <v>633</v>
      </c>
      <c r="G16" s="26" t="s">
        <v>37</v>
      </c>
      <c r="H16" s="28">
        <v>39134</v>
      </c>
      <c r="I16" s="26">
        <f t="shared" ca="1" si="0"/>
        <v>17</v>
      </c>
      <c r="J16" s="26" t="s">
        <v>1088</v>
      </c>
      <c r="K16" s="29">
        <v>43405</v>
      </c>
      <c r="L16" s="32" t="str">
        <f t="shared" si="1"/>
        <v>Nov</v>
      </c>
      <c r="M16" s="32" t="str">
        <f t="shared" si="2"/>
        <v>2018</v>
      </c>
      <c r="N16" s="10" t="s">
        <v>70</v>
      </c>
      <c r="O16" s="26" t="str">
        <f t="shared" si="3"/>
        <v>Fully Completed</v>
      </c>
      <c r="P16" s="10" t="str">
        <f t="shared" si="4"/>
        <v>Graduated</v>
      </c>
      <c r="Q16" s="26" t="str">
        <f t="shared" si="5"/>
        <v>YES</v>
      </c>
      <c r="R16" s="10"/>
      <c r="S16" s="10"/>
    </row>
    <row r="17" spans="1:19" s="26" customFormat="1" x14ac:dyDescent="0.25">
      <c r="A17" s="26" t="s">
        <v>1058</v>
      </c>
      <c r="B17" s="26" t="s">
        <v>19</v>
      </c>
      <c r="C17" s="26" t="s">
        <v>283</v>
      </c>
      <c r="D17" s="26" t="s">
        <v>17</v>
      </c>
      <c r="E17" s="26" t="s">
        <v>284</v>
      </c>
      <c r="F17" s="27" t="s">
        <v>1059</v>
      </c>
      <c r="G17" s="26" t="s">
        <v>14</v>
      </c>
      <c r="H17" s="28">
        <v>36686</v>
      </c>
      <c r="I17" s="26">
        <f t="shared" ca="1" si="0"/>
        <v>23</v>
      </c>
      <c r="J17" s="26" t="s">
        <v>1060</v>
      </c>
      <c r="K17" s="29">
        <v>43405</v>
      </c>
      <c r="L17" s="32" t="str">
        <f t="shared" si="1"/>
        <v>Nov</v>
      </c>
      <c r="M17" s="32" t="str">
        <f t="shared" si="2"/>
        <v>2018</v>
      </c>
      <c r="N17" s="10" t="s">
        <v>70</v>
      </c>
      <c r="O17" s="26" t="str">
        <f t="shared" si="3"/>
        <v>Fully Completed</v>
      </c>
      <c r="P17" s="10" t="str">
        <f t="shared" si="4"/>
        <v>Graduated</v>
      </c>
      <c r="Q17" s="26" t="str">
        <f t="shared" si="5"/>
        <v>YES</v>
      </c>
      <c r="R17" s="10"/>
      <c r="S17" s="10"/>
    </row>
    <row r="18" spans="1:19" s="26" customFormat="1" x14ac:dyDescent="0.25">
      <c r="A18" s="26" t="s">
        <v>1049</v>
      </c>
      <c r="B18" s="26" t="s">
        <v>19</v>
      </c>
      <c r="C18" s="26" t="s">
        <v>283</v>
      </c>
      <c r="D18" s="26" t="s">
        <v>22</v>
      </c>
      <c r="E18" s="26" t="s">
        <v>284</v>
      </c>
      <c r="F18" s="27" t="s">
        <v>1050</v>
      </c>
      <c r="G18" s="26" t="s">
        <v>38</v>
      </c>
      <c r="H18" s="28">
        <v>37405</v>
      </c>
      <c r="I18" s="26">
        <f t="shared" ca="1" si="0"/>
        <v>21</v>
      </c>
      <c r="J18" s="26" t="s">
        <v>1051</v>
      </c>
      <c r="K18" s="29">
        <v>43405</v>
      </c>
      <c r="L18" s="32" t="str">
        <f t="shared" si="1"/>
        <v>Nov</v>
      </c>
      <c r="M18" s="32" t="str">
        <f t="shared" si="2"/>
        <v>2018</v>
      </c>
      <c r="N18" s="10" t="s">
        <v>70</v>
      </c>
      <c r="O18" s="26" t="str">
        <f t="shared" si="3"/>
        <v>Fully Completed</v>
      </c>
      <c r="P18" s="10" t="str">
        <f t="shared" si="4"/>
        <v>Graduated</v>
      </c>
      <c r="Q18" s="26" t="str">
        <f t="shared" si="5"/>
        <v>YES</v>
      </c>
      <c r="R18" s="10"/>
      <c r="S18" s="10"/>
    </row>
    <row r="19" spans="1:19" s="26" customFormat="1" x14ac:dyDescent="0.25">
      <c r="A19" s="26" t="s">
        <v>1248</v>
      </c>
      <c r="B19" s="26" t="s">
        <v>19</v>
      </c>
      <c r="C19" s="26" t="s">
        <v>283</v>
      </c>
      <c r="D19" s="26" t="s">
        <v>22</v>
      </c>
      <c r="E19" s="26" t="s">
        <v>89</v>
      </c>
      <c r="F19" s="27" t="s">
        <v>1249</v>
      </c>
      <c r="G19" s="26" t="s">
        <v>37</v>
      </c>
      <c r="H19" s="28">
        <v>38667</v>
      </c>
      <c r="I19" s="26">
        <f t="shared" ca="1" si="0"/>
        <v>18</v>
      </c>
      <c r="J19" s="26" t="s">
        <v>1250</v>
      </c>
      <c r="K19" s="29">
        <v>43405</v>
      </c>
      <c r="L19" s="32" t="str">
        <f t="shared" si="1"/>
        <v>Nov</v>
      </c>
      <c r="M19" s="32" t="str">
        <f t="shared" si="2"/>
        <v>2018</v>
      </c>
      <c r="N19" s="31" t="s">
        <v>70</v>
      </c>
      <c r="O19" s="26" t="str">
        <f t="shared" si="3"/>
        <v>Fully Completed</v>
      </c>
      <c r="P19" s="10" t="str">
        <f t="shared" si="4"/>
        <v>Graduated</v>
      </c>
      <c r="Q19" s="26" t="str">
        <f t="shared" si="5"/>
        <v>YES</v>
      </c>
      <c r="R19" s="10"/>
      <c r="S19" s="10"/>
    </row>
    <row r="20" spans="1:19" s="26" customFormat="1" x14ac:dyDescent="0.25">
      <c r="A20" s="26" t="s">
        <v>1185</v>
      </c>
      <c r="B20" s="26" t="s">
        <v>19</v>
      </c>
      <c r="C20" s="26" t="s">
        <v>283</v>
      </c>
      <c r="D20" s="26" t="s">
        <v>22</v>
      </c>
      <c r="E20" s="26" t="s">
        <v>89</v>
      </c>
      <c r="F20" s="27" t="s">
        <v>1186</v>
      </c>
      <c r="G20" s="26" t="s">
        <v>38</v>
      </c>
      <c r="H20" s="28">
        <v>37528</v>
      </c>
      <c r="I20" s="26">
        <f t="shared" ca="1" si="0"/>
        <v>21</v>
      </c>
      <c r="J20" s="26" t="s">
        <v>1187</v>
      </c>
      <c r="K20" s="29">
        <v>43405</v>
      </c>
      <c r="L20" s="32" t="str">
        <f t="shared" si="1"/>
        <v>Nov</v>
      </c>
      <c r="M20" s="32" t="str">
        <f t="shared" si="2"/>
        <v>2018</v>
      </c>
      <c r="N20" s="10" t="s">
        <v>70</v>
      </c>
      <c r="O20" s="26" t="str">
        <f t="shared" si="3"/>
        <v>Fully Completed</v>
      </c>
      <c r="P20" s="10" t="str">
        <f t="shared" si="4"/>
        <v>Graduated</v>
      </c>
      <c r="Q20" s="26" t="str">
        <f t="shared" si="5"/>
        <v>YES</v>
      </c>
      <c r="R20" s="10"/>
      <c r="S20" s="10"/>
    </row>
    <row r="21" spans="1:19" s="26" customFormat="1" ht="15.75" customHeight="1" x14ac:dyDescent="0.25">
      <c r="A21" s="26" t="s">
        <v>1243</v>
      </c>
      <c r="B21" s="26" t="s">
        <v>19</v>
      </c>
      <c r="C21" s="26" t="s">
        <v>283</v>
      </c>
      <c r="D21" s="26" t="s">
        <v>22</v>
      </c>
      <c r="E21" s="26" t="s">
        <v>267</v>
      </c>
      <c r="F21" s="27" t="s">
        <v>103</v>
      </c>
      <c r="G21" s="26" t="s">
        <v>38</v>
      </c>
      <c r="H21" s="28">
        <v>37868</v>
      </c>
      <c r="I21" s="26">
        <f t="shared" ca="1" si="0"/>
        <v>20</v>
      </c>
      <c r="J21" s="26" t="s">
        <v>1244</v>
      </c>
      <c r="K21" s="29">
        <v>43405</v>
      </c>
      <c r="L21" s="32" t="str">
        <f t="shared" si="1"/>
        <v>Nov</v>
      </c>
      <c r="M21" s="32" t="str">
        <f t="shared" si="2"/>
        <v>2018</v>
      </c>
      <c r="N21" s="31" t="s">
        <v>70</v>
      </c>
      <c r="O21" s="26" t="str">
        <f t="shared" si="3"/>
        <v>Fully Completed</v>
      </c>
      <c r="P21" s="10" t="str">
        <f t="shared" si="4"/>
        <v>Graduated</v>
      </c>
      <c r="Q21" s="26" t="str">
        <f t="shared" si="5"/>
        <v>YES</v>
      </c>
      <c r="R21" s="10"/>
      <c r="S21" s="10"/>
    </row>
    <row r="22" spans="1:19" s="26" customFormat="1" x14ac:dyDescent="0.25">
      <c r="A22" s="26" t="s">
        <v>231</v>
      </c>
      <c r="B22" s="26" t="s">
        <v>19</v>
      </c>
      <c r="C22" s="26" t="s">
        <v>44</v>
      </c>
      <c r="D22" s="26" t="s">
        <v>22</v>
      </c>
      <c r="E22" s="26" t="s">
        <v>1094</v>
      </c>
      <c r="F22" s="27" t="s">
        <v>233</v>
      </c>
      <c r="G22" s="26" t="s">
        <v>38</v>
      </c>
      <c r="H22" s="28">
        <v>37452</v>
      </c>
      <c r="I22" s="26">
        <f t="shared" ca="1" si="0"/>
        <v>21</v>
      </c>
      <c r="J22" s="26" t="s">
        <v>1095</v>
      </c>
      <c r="K22" s="29">
        <v>43405</v>
      </c>
      <c r="L22" s="32" t="str">
        <f t="shared" si="1"/>
        <v>Nov</v>
      </c>
      <c r="M22" s="32" t="str">
        <f t="shared" si="2"/>
        <v>2018</v>
      </c>
      <c r="N22" s="10" t="s">
        <v>70</v>
      </c>
      <c r="O22" s="26" t="str">
        <f t="shared" si="3"/>
        <v>Fully Completed</v>
      </c>
      <c r="P22" s="10" t="str">
        <f t="shared" si="4"/>
        <v>Graduated</v>
      </c>
      <c r="Q22" s="26" t="str">
        <f t="shared" si="5"/>
        <v>YES</v>
      </c>
      <c r="R22" s="10"/>
      <c r="S22" s="10"/>
    </row>
    <row r="23" spans="1:19" s="26" customFormat="1" ht="15" customHeight="1" x14ac:dyDescent="0.25">
      <c r="A23" s="26" t="s">
        <v>1072</v>
      </c>
      <c r="B23" s="26" t="s">
        <v>35</v>
      </c>
      <c r="C23" s="26" t="s">
        <v>21</v>
      </c>
      <c r="D23" s="26" t="s">
        <v>17</v>
      </c>
      <c r="E23" s="26" t="s">
        <v>284</v>
      </c>
      <c r="F23" s="27" t="s">
        <v>1073</v>
      </c>
      <c r="G23" s="26" t="s">
        <v>38</v>
      </c>
      <c r="H23" s="28">
        <v>37703</v>
      </c>
      <c r="I23" s="26">
        <v>21</v>
      </c>
      <c r="J23" s="26" t="s">
        <v>1074</v>
      </c>
      <c r="K23" s="29">
        <v>43405</v>
      </c>
      <c r="L23" s="32" t="str">
        <f t="shared" si="1"/>
        <v>Nov</v>
      </c>
      <c r="M23" s="32" t="str">
        <f t="shared" si="2"/>
        <v>2018</v>
      </c>
      <c r="N23" s="10" t="s">
        <v>15</v>
      </c>
      <c r="O23" s="26" t="str">
        <f t="shared" si="3"/>
        <v>word/excel/powerpoint</v>
      </c>
      <c r="P23" s="10" t="str">
        <f t="shared" si="4"/>
        <v>Not Completed</v>
      </c>
      <c r="Q23" s="26" t="str">
        <f t="shared" si="5"/>
        <v>NO</v>
      </c>
      <c r="R23" s="10"/>
      <c r="S23" s="10"/>
    </row>
    <row r="24" spans="1:19" s="26" customFormat="1" x14ac:dyDescent="0.25">
      <c r="A24" s="26" t="s">
        <v>1191</v>
      </c>
      <c r="B24" s="26" t="s">
        <v>19</v>
      </c>
      <c r="C24" s="26" t="s">
        <v>275</v>
      </c>
      <c r="D24" s="26" t="s">
        <v>22</v>
      </c>
      <c r="E24" s="26" t="s">
        <v>852</v>
      </c>
      <c r="F24" s="27" t="s">
        <v>1065</v>
      </c>
      <c r="G24" s="26" t="s">
        <v>38</v>
      </c>
      <c r="H24" s="28">
        <v>37372</v>
      </c>
      <c r="I24" s="26">
        <f t="shared" ref="I24:I56" ca="1" si="6">DATEDIF(H24, TODAY(), "Y")</f>
        <v>21</v>
      </c>
      <c r="J24" s="26" t="s">
        <v>1066</v>
      </c>
      <c r="K24" s="29">
        <v>43405</v>
      </c>
      <c r="L24" s="32" t="str">
        <f t="shared" si="1"/>
        <v>Nov</v>
      </c>
      <c r="M24" s="32" t="str">
        <f t="shared" si="2"/>
        <v>2018</v>
      </c>
      <c r="N24" s="10" t="s">
        <v>70</v>
      </c>
      <c r="O24" s="26" t="str">
        <f t="shared" si="3"/>
        <v>Fully Completed</v>
      </c>
      <c r="P24" s="10" t="str">
        <f t="shared" si="4"/>
        <v>Graduated</v>
      </c>
      <c r="Q24" s="26" t="str">
        <f t="shared" si="5"/>
        <v>YES</v>
      </c>
      <c r="R24" s="10"/>
      <c r="S24" s="10"/>
    </row>
    <row r="25" spans="1:19" s="26" customFormat="1" x14ac:dyDescent="0.25">
      <c r="A25" s="26" t="s">
        <v>1064</v>
      </c>
      <c r="B25" s="26" t="s">
        <v>19</v>
      </c>
      <c r="C25" s="26" t="s">
        <v>275</v>
      </c>
      <c r="D25" s="26" t="s">
        <v>17</v>
      </c>
      <c r="E25" s="26" t="s">
        <v>852</v>
      </c>
      <c r="F25" s="27" t="s">
        <v>1065</v>
      </c>
      <c r="G25" s="26" t="s">
        <v>38</v>
      </c>
      <c r="H25" s="28">
        <v>38182</v>
      </c>
      <c r="I25" s="26">
        <f t="shared" ca="1" si="6"/>
        <v>19</v>
      </c>
      <c r="J25" s="26" t="s">
        <v>1066</v>
      </c>
      <c r="K25" s="29">
        <v>43405</v>
      </c>
      <c r="L25" s="32" t="str">
        <f t="shared" si="1"/>
        <v>Nov</v>
      </c>
      <c r="M25" s="32" t="str">
        <f t="shared" si="2"/>
        <v>2018</v>
      </c>
      <c r="N25" s="10" t="s">
        <v>70</v>
      </c>
      <c r="O25" s="26" t="str">
        <f t="shared" si="3"/>
        <v>Fully Completed</v>
      </c>
      <c r="P25" s="10" t="str">
        <f t="shared" si="4"/>
        <v>Graduated</v>
      </c>
      <c r="Q25" s="26" t="str">
        <f t="shared" si="5"/>
        <v>YES</v>
      </c>
      <c r="R25" s="10"/>
      <c r="S25" s="10"/>
    </row>
    <row r="26" spans="1:19" s="26" customFormat="1" x14ac:dyDescent="0.25">
      <c r="A26" s="26" t="s">
        <v>1206</v>
      </c>
      <c r="B26" s="26" t="s">
        <v>19</v>
      </c>
      <c r="C26" s="26" t="s">
        <v>283</v>
      </c>
      <c r="D26" s="26" t="s">
        <v>22</v>
      </c>
      <c r="E26" s="26" t="s">
        <v>284</v>
      </c>
      <c r="F26" s="27" t="s">
        <v>97</v>
      </c>
      <c r="G26" s="26" t="s">
        <v>37</v>
      </c>
      <c r="H26" s="28">
        <v>39119</v>
      </c>
      <c r="I26" s="26">
        <f t="shared" ca="1" si="6"/>
        <v>17</v>
      </c>
      <c r="J26" s="26" t="s">
        <v>1207</v>
      </c>
      <c r="K26" s="29">
        <v>43405</v>
      </c>
      <c r="L26" s="32" t="str">
        <f t="shared" si="1"/>
        <v>Nov</v>
      </c>
      <c r="M26" s="32" t="str">
        <f t="shared" si="2"/>
        <v>2018</v>
      </c>
      <c r="N26" s="10" t="s">
        <v>39</v>
      </c>
      <c r="O26" s="26" t="str">
        <f t="shared" si="3"/>
        <v>Completed</v>
      </c>
      <c r="P26" s="10" t="str">
        <f t="shared" si="4"/>
        <v>Not Graduated</v>
      </c>
      <c r="Q26" s="26" t="str">
        <f t="shared" si="5"/>
        <v>NO</v>
      </c>
      <c r="R26" s="10"/>
      <c r="S26" s="10"/>
    </row>
    <row r="27" spans="1:19" s="26" customFormat="1" x14ac:dyDescent="0.25">
      <c r="A27" s="26" t="s">
        <v>1119</v>
      </c>
      <c r="B27" s="26" t="s">
        <v>19</v>
      </c>
      <c r="C27" s="26" t="s">
        <v>283</v>
      </c>
      <c r="D27" s="26" t="s">
        <v>17</v>
      </c>
      <c r="E27" s="26" t="s">
        <v>475</v>
      </c>
      <c r="F27" s="27" t="s">
        <v>1106</v>
      </c>
      <c r="G27" s="26" t="s">
        <v>37</v>
      </c>
      <c r="H27" s="28">
        <v>39025</v>
      </c>
      <c r="I27" s="26">
        <f t="shared" ca="1" si="6"/>
        <v>17</v>
      </c>
      <c r="J27" s="26" t="s">
        <v>1120</v>
      </c>
      <c r="K27" s="29">
        <v>43405</v>
      </c>
      <c r="L27" s="32" t="str">
        <f t="shared" si="1"/>
        <v>Nov</v>
      </c>
      <c r="M27" s="32" t="str">
        <f t="shared" si="2"/>
        <v>2018</v>
      </c>
      <c r="N27" s="10" t="s">
        <v>39</v>
      </c>
      <c r="O27" s="26" t="str">
        <f t="shared" si="3"/>
        <v>Completed</v>
      </c>
      <c r="P27" s="10" t="str">
        <f t="shared" si="4"/>
        <v>Not Graduated</v>
      </c>
      <c r="Q27" s="26" t="str">
        <f t="shared" si="5"/>
        <v>NO</v>
      </c>
      <c r="R27" s="10"/>
      <c r="S27" s="10"/>
    </row>
    <row r="28" spans="1:19" s="26" customFormat="1" ht="15" customHeight="1" x14ac:dyDescent="0.25">
      <c r="A28" s="26" t="s">
        <v>1105</v>
      </c>
      <c r="B28" s="26" t="s">
        <v>19</v>
      </c>
      <c r="C28" s="26" t="s">
        <v>283</v>
      </c>
      <c r="D28" s="26" t="s">
        <v>22</v>
      </c>
      <c r="E28" s="26" t="s">
        <v>475</v>
      </c>
      <c r="F28" s="27" t="s">
        <v>1106</v>
      </c>
      <c r="G28" s="26" t="s">
        <v>38</v>
      </c>
      <c r="H28" s="28">
        <v>38305</v>
      </c>
      <c r="I28" s="26">
        <f t="shared" ca="1" si="6"/>
        <v>19</v>
      </c>
      <c r="J28" s="26" t="s">
        <v>1107</v>
      </c>
      <c r="K28" s="29">
        <v>43405</v>
      </c>
      <c r="L28" s="32" t="str">
        <f t="shared" si="1"/>
        <v>Nov</v>
      </c>
      <c r="M28" s="32" t="str">
        <f t="shared" si="2"/>
        <v>2018</v>
      </c>
      <c r="N28" s="10" t="s">
        <v>39</v>
      </c>
      <c r="O28" s="26" t="str">
        <f t="shared" si="3"/>
        <v>Completed</v>
      </c>
      <c r="P28" s="10" t="str">
        <f t="shared" si="4"/>
        <v>Not Graduated</v>
      </c>
      <c r="Q28" s="26" t="str">
        <f t="shared" si="5"/>
        <v>NO</v>
      </c>
      <c r="R28" s="10"/>
      <c r="S28" s="10"/>
    </row>
    <row r="29" spans="1:19" s="26" customFormat="1" x14ac:dyDescent="0.25">
      <c r="A29" s="26" t="s">
        <v>1137</v>
      </c>
      <c r="B29" s="26" t="s">
        <v>19</v>
      </c>
      <c r="C29" s="26" t="s">
        <v>21</v>
      </c>
      <c r="D29" s="26" t="s">
        <v>22</v>
      </c>
      <c r="E29" s="26" t="s">
        <v>23</v>
      </c>
      <c r="F29" s="27" t="s">
        <v>207</v>
      </c>
      <c r="G29" s="26" t="s">
        <v>37</v>
      </c>
      <c r="H29" s="28">
        <v>38590</v>
      </c>
      <c r="I29" s="26">
        <f t="shared" ca="1" si="6"/>
        <v>18</v>
      </c>
      <c r="J29" s="26" t="s">
        <v>1138</v>
      </c>
      <c r="K29" s="29">
        <v>43405</v>
      </c>
      <c r="L29" s="32" t="str">
        <f t="shared" si="1"/>
        <v>Nov</v>
      </c>
      <c r="M29" s="32" t="str">
        <f t="shared" si="2"/>
        <v>2018</v>
      </c>
      <c r="N29" s="10" t="s">
        <v>15</v>
      </c>
      <c r="O29" s="26" t="str">
        <f t="shared" si="3"/>
        <v>word/excel/powerpoint</v>
      </c>
      <c r="P29" s="10" t="str">
        <f t="shared" si="4"/>
        <v>Not Completed</v>
      </c>
      <c r="Q29" s="26" t="str">
        <f t="shared" si="5"/>
        <v>NO</v>
      </c>
      <c r="R29" s="10"/>
      <c r="S29" s="10"/>
    </row>
    <row r="30" spans="1:19" s="26" customFormat="1" ht="14.25" customHeight="1" x14ac:dyDescent="0.25">
      <c r="A30" s="26" t="s">
        <v>1209</v>
      </c>
      <c r="B30" s="26" t="s">
        <v>19</v>
      </c>
      <c r="C30" s="26" t="s">
        <v>283</v>
      </c>
      <c r="D30" s="26" t="s">
        <v>17</v>
      </c>
      <c r="E30" s="26" t="s">
        <v>279</v>
      </c>
      <c r="F30" s="27" t="s">
        <v>1210</v>
      </c>
      <c r="G30" s="26" t="s">
        <v>38</v>
      </c>
      <c r="H30" s="28">
        <v>37810</v>
      </c>
      <c r="I30" s="26">
        <f t="shared" ca="1" si="6"/>
        <v>20</v>
      </c>
      <c r="J30" s="26" t="s">
        <v>1211</v>
      </c>
      <c r="K30" s="29">
        <v>43405</v>
      </c>
      <c r="L30" s="32" t="str">
        <f t="shared" si="1"/>
        <v>Nov</v>
      </c>
      <c r="M30" s="32" t="str">
        <f t="shared" si="2"/>
        <v>2018</v>
      </c>
      <c r="N30" s="10" t="s">
        <v>15</v>
      </c>
      <c r="O30" s="26" t="str">
        <f t="shared" si="3"/>
        <v>word/excel/powerpoint</v>
      </c>
      <c r="P30" s="10" t="str">
        <f t="shared" si="4"/>
        <v>Not Completed</v>
      </c>
      <c r="Q30" s="26" t="str">
        <f t="shared" si="5"/>
        <v>NO</v>
      </c>
      <c r="R30" s="10"/>
      <c r="S30" s="10"/>
    </row>
    <row r="31" spans="1:19" s="26" customFormat="1" x14ac:dyDescent="0.25">
      <c r="A31" s="26" t="s">
        <v>1179</v>
      </c>
      <c r="B31" s="26" t="s">
        <v>19</v>
      </c>
      <c r="C31" s="26" t="s">
        <v>283</v>
      </c>
      <c r="D31" s="26" t="s">
        <v>22</v>
      </c>
      <c r="E31" s="26" t="s">
        <v>284</v>
      </c>
      <c r="F31" s="27" t="s">
        <v>1180</v>
      </c>
      <c r="G31" s="26" t="s">
        <v>38</v>
      </c>
      <c r="H31" s="28">
        <v>38172</v>
      </c>
      <c r="I31" s="26">
        <f t="shared" ca="1" si="6"/>
        <v>19</v>
      </c>
      <c r="J31" s="26" t="s">
        <v>1181</v>
      </c>
      <c r="K31" s="29">
        <v>43405</v>
      </c>
      <c r="L31" s="32" t="str">
        <f t="shared" si="1"/>
        <v>Nov</v>
      </c>
      <c r="M31" s="32" t="str">
        <f t="shared" si="2"/>
        <v>2018</v>
      </c>
      <c r="N31" s="10" t="s">
        <v>70</v>
      </c>
      <c r="O31" s="26" t="str">
        <f t="shared" si="3"/>
        <v>Fully Completed</v>
      </c>
      <c r="P31" s="10" t="str">
        <f t="shared" si="4"/>
        <v>Graduated</v>
      </c>
      <c r="Q31" s="26" t="str">
        <f t="shared" si="5"/>
        <v>YES</v>
      </c>
      <c r="R31" s="10"/>
      <c r="S31" s="10"/>
    </row>
    <row r="32" spans="1:19" s="26" customFormat="1" x14ac:dyDescent="0.25">
      <c r="A32" s="26" t="s">
        <v>1226</v>
      </c>
      <c r="B32" s="26" t="s">
        <v>19</v>
      </c>
      <c r="C32" s="26" t="s">
        <v>283</v>
      </c>
      <c r="D32" s="26" t="s">
        <v>22</v>
      </c>
      <c r="E32" s="26" t="s">
        <v>284</v>
      </c>
      <c r="F32" s="27" t="s">
        <v>1227</v>
      </c>
      <c r="G32" s="26" t="s">
        <v>14</v>
      </c>
      <c r="H32" s="28">
        <v>30030</v>
      </c>
      <c r="I32" s="26">
        <f t="shared" ca="1" si="6"/>
        <v>42</v>
      </c>
      <c r="J32" s="26" t="s">
        <v>1228</v>
      </c>
      <c r="K32" s="29">
        <v>43405</v>
      </c>
      <c r="L32" s="32" t="str">
        <f t="shared" si="1"/>
        <v>Nov</v>
      </c>
      <c r="M32" s="32" t="str">
        <f t="shared" si="2"/>
        <v>2018</v>
      </c>
      <c r="N32" s="10" t="s">
        <v>70</v>
      </c>
      <c r="O32" s="26" t="str">
        <f t="shared" si="3"/>
        <v>Fully Completed</v>
      </c>
      <c r="P32" s="10" t="str">
        <f t="shared" si="4"/>
        <v>Graduated</v>
      </c>
      <c r="Q32" s="26" t="str">
        <f t="shared" si="5"/>
        <v>YES</v>
      </c>
      <c r="R32" s="10"/>
      <c r="S32" s="10"/>
    </row>
    <row r="33" spans="1:19" s="26" customFormat="1" x14ac:dyDescent="0.25">
      <c r="A33" s="26" t="s">
        <v>1089</v>
      </c>
      <c r="B33" s="26" t="s">
        <v>19</v>
      </c>
      <c r="C33" s="26" t="s">
        <v>21</v>
      </c>
      <c r="D33" s="26" t="s">
        <v>17</v>
      </c>
      <c r="E33" s="26" t="s">
        <v>23</v>
      </c>
      <c r="F33" s="27" t="s">
        <v>157</v>
      </c>
      <c r="G33" s="26" t="s">
        <v>37</v>
      </c>
      <c r="H33" s="28">
        <v>38138</v>
      </c>
      <c r="I33" s="26">
        <f t="shared" ca="1" si="6"/>
        <v>19</v>
      </c>
      <c r="J33" s="26" t="s">
        <v>1090</v>
      </c>
      <c r="K33" s="29">
        <v>43405</v>
      </c>
      <c r="L33" s="32" t="str">
        <f t="shared" si="1"/>
        <v>Nov</v>
      </c>
      <c r="M33" s="32" t="str">
        <f t="shared" si="2"/>
        <v>2018</v>
      </c>
      <c r="N33" s="10" t="s">
        <v>15</v>
      </c>
      <c r="O33" s="26" t="str">
        <f t="shared" si="3"/>
        <v>word/excel/powerpoint</v>
      </c>
      <c r="P33" s="10" t="str">
        <f t="shared" si="4"/>
        <v>Not Completed</v>
      </c>
      <c r="Q33" s="26" t="str">
        <f t="shared" si="5"/>
        <v>NO</v>
      </c>
      <c r="R33" s="10"/>
      <c r="S33" s="10"/>
    </row>
    <row r="34" spans="1:19" s="26" customFormat="1" x14ac:dyDescent="0.25">
      <c r="A34" s="26" t="s">
        <v>1173</v>
      </c>
      <c r="B34" s="26" t="s">
        <v>19</v>
      </c>
      <c r="C34" s="26" t="s">
        <v>44</v>
      </c>
      <c r="D34" s="26" t="s">
        <v>17</v>
      </c>
      <c r="E34" s="26" t="s">
        <v>89</v>
      </c>
      <c r="F34" s="27" t="s">
        <v>1174</v>
      </c>
      <c r="G34" s="26" t="s">
        <v>38</v>
      </c>
      <c r="H34" s="28">
        <v>37815</v>
      </c>
      <c r="I34" s="26">
        <f t="shared" ca="1" si="6"/>
        <v>20</v>
      </c>
      <c r="J34" s="26" t="s">
        <v>1175</v>
      </c>
      <c r="K34" s="29">
        <v>43405</v>
      </c>
      <c r="L34" s="32" t="str">
        <f t="shared" si="1"/>
        <v>Nov</v>
      </c>
      <c r="M34" s="32" t="str">
        <f t="shared" si="2"/>
        <v>2018</v>
      </c>
      <c r="N34" s="10" t="s">
        <v>70</v>
      </c>
      <c r="O34" s="26" t="str">
        <f t="shared" si="3"/>
        <v>Fully Completed</v>
      </c>
      <c r="P34" s="10" t="str">
        <f t="shared" si="4"/>
        <v>Graduated</v>
      </c>
      <c r="Q34" s="26" t="str">
        <f t="shared" si="5"/>
        <v>YES</v>
      </c>
      <c r="R34" s="10"/>
      <c r="S34" s="10"/>
    </row>
    <row r="35" spans="1:19" s="26" customFormat="1" x14ac:dyDescent="0.25">
      <c r="A35" s="26" t="s">
        <v>1067</v>
      </c>
      <c r="B35" s="26" t="s">
        <v>19</v>
      </c>
      <c r="C35" s="26" t="s">
        <v>283</v>
      </c>
      <c r="D35" s="26" t="s">
        <v>22</v>
      </c>
      <c r="E35" s="26" t="s">
        <v>267</v>
      </c>
      <c r="F35" s="27" t="s">
        <v>1068</v>
      </c>
      <c r="G35" s="26" t="s">
        <v>14</v>
      </c>
      <c r="H35" s="28">
        <v>37637</v>
      </c>
      <c r="I35" s="26">
        <f t="shared" ca="1" si="6"/>
        <v>21</v>
      </c>
      <c r="J35" s="26" t="s">
        <v>1069</v>
      </c>
      <c r="K35" s="29">
        <v>43405</v>
      </c>
      <c r="L35" s="32" t="str">
        <f t="shared" si="1"/>
        <v>Nov</v>
      </c>
      <c r="M35" s="32" t="str">
        <f t="shared" si="2"/>
        <v>2018</v>
      </c>
      <c r="N35" s="10" t="s">
        <v>39</v>
      </c>
      <c r="O35" s="26" t="str">
        <f t="shared" si="3"/>
        <v>Completed</v>
      </c>
      <c r="P35" s="10" t="str">
        <f t="shared" si="4"/>
        <v>Not Graduated</v>
      </c>
      <c r="Q35" s="26" t="str">
        <f t="shared" si="5"/>
        <v>NO</v>
      </c>
      <c r="R35" s="10"/>
      <c r="S35" s="10"/>
    </row>
    <row r="36" spans="1:19" s="26" customFormat="1" x14ac:dyDescent="0.25">
      <c r="A36" s="26" t="s">
        <v>1280</v>
      </c>
      <c r="B36" s="26" t="s">
        <v>19</v>
      </c>
      <c r="C36" s="26" t="s">
        <v>21</v>
      </c>
      <c r="D36" s="26" t="s">
        <v>22</v>
      </c>
      <c r="E36" s="26" t="s">
        <v>267</v>
      </c>
      <c r="F36" s="27" t="s">
        <v>1281</v>
      </c>
      <c r="G36" s="26" t="s">
        <v>38</v>
      </c>
      <c r="H36" s="28">
        <v>37816</v>
      </c>
      <c r="I36" s="26">
        <f t="shared" ca="1" si="6"/>
        <v>20</v>
      </c>
      <c r="J36" s="26" t="s">
        <v>1282</v>
      </c>
      <c r="K36" s="29">
        <v>43405</v>
      </c>
      <c r="L36" s="32" t="str">
        <f t="shared" si="1"/>
        <v>Nov</v>
      </c>
      <c r="M36" s="32" t="str">
        <f t="shared" si="2"/>
        <v>2018</v>
      </c>
      <c r="N36" s="31" t="s">
        <v>15</v>
      </c>
      <c r="O36" s="26" t="str">
        <f t="shared" si="3"/>
        <v>word/excel/powerpoint</v>
      </c>
      <c r="P36" s="10" t="str">
        <f t="shared" si="4"/>
        <v>Not Completed</v>
      </c>
      <c r="Q36" s="26" t="str">
        <f t="shared" si="5"/>
        <v>NO</v>
      </c>
      <c r="R36" s="10"/>
      <c r="S36" s="10"/>
    </row>
    <row r="37" spans="1:19" s="26" customFormat="1" x14ac:dyDescent="0.25">
      <c r="A37" s="26" t="s">
        <v>1111</v>
      </c>
      <c r="B37" s="26" t="s">
        <v>19</v>
      </c>
      <c r="C37" s="26" t="s">
        <v>283</v>
      </c>
      <c r="D37" s="26" t="s">
        <v>17</v>
      </c>
      <c r="E37" s="26" t="s">
        <v>347</v>
      </c>
      <c r="F37" s="27" t="s">
        <v>1112</v>
      </c>
      <c r="G37" s="26" t="s">
        <v>38</v>
      </c>
      <c r="H37" s="28">
        <v>37602</v>
      </c>
      <c r="I37" s="26">
        <f t="shared" ca="1" si="6"/>
        <v>21</v>
      </c>
      <c r="J37" s="26" t="s">
        <v>1113</v>
      </c>
      <c r="K37" s="29">
        <v>43405</v>
      </c>
      <c r="L37" s="32" t="str">
        <f t="shared" si="1"/>
        <v>Nov</v>
      </c>
      <c r="M37" s="32" t="str">
        <f t="shared" si="2"/>
        <v>2018</v>
      </c>
      <c r="N37" s="10" t="s">
        <v>15</v>
      </c>
      <c r="O37" s="26" t="str">
        <f t="shared" si="3"/>
        <v>word/excel/powerpoint</v>
      </c>
      <c r="P37" s="10" t="str">
        <f t="shared" si="4"/>
        <v>Not Completed</v>
      </c>
      <c r="Q37" s="26" t="str">
        <f t="shared" si="5"/>
        <v>NO</v>
      </c>
      <c r="R37" s="10"/>
      <c r="S37" s="10"/>
    </row>
    <row r="38" spans="1:19" s="26" customFormat="1" x14ac:dyDescent="0.25">
      <c r="A38" s="26" t="s">
        <v>1164</v>
      </c>
      <c r="B38" s="26" t="s">
        <v>19</v>
      </c>
      <c r="C38" s="26" t="s">
        <v>283</v>
      </c>
      <c r="D38" s="26" t="s">
        <v>22</v>
      </c>
      <c r="E38" s="26" t="s">
        <v>284</v>
      </c>
      <c r="F38" s="27" t="s">
        <v>1165</v>
      </c>
      <c r="G38" s="26" t="s">
        <v>38</v>
      </c>
      <c r="H38" s="28">
        <v>36785</v>
      </c>
      <c r="I38" s="26">
        <f t="shared" ca="1" si="6"/>
        <v>23</v>
      </c>
      <c r="J38" s="26" t="s">
        <v>1166</v>
      </c>
      <c r="K38" s="29">
        <v>43405</v>
      </c>
      <c r="L38" s="32" t="str">
        <f t="shared" si="1"/>
        <v>Nov</v>
      </c>
      <c r="M38" s="32" t="str">
        <f t="shared" si="2"/>
        <v>2018</v>
      </c>
      <c r="N38" s="10" t="s">
        <v>39</v>
      </c>
      <c r="O38" s="26" t="str">
        <f t="shared" si="3"/>
        <v>Completed</v>
      </c>
      <c r="P38" s="10" t="str">
        <f t="shared" si="4"/>
        <v>Not Graduated</v>
      </c>
      <c r="Q38" s="26" t="str">
        <f t="shared" si="5"/>
        <v>NO</v>
      </c>
      <c r="R38" s="10"/>
      <c r="S38" s="10"/>
    </row>
    <row r="39" spans="1:19" s="26" customFormat="1" ht="15.75" customHeight="1" x14ac:dyDescent="0.25">
      <c r="A39" s="26" t="s">
        <v>1198</v>
      </c>
      <c r="B39" s="26" t="s">
        <v>19</v>
      </c>
      <c r="C39" s="26" t="s">
        <v>44</v>
      </c>
      <c r="D39" s="26" t="s">
        <v>22</v>
      </c>
      <c r="E39" s="26" t="s">
        <v>279</v>
      </c>
      <c r="F39" s="27" t="s">
        <v>1199</v>
      </c>
      <c r="G39" s="26" t="s">
        <v>38</v>
      </c>
      <c r="H39" s="28">
        <v>37583</v>
      </c>
      <c r="I39" s="26">
        <f t="shared" ca="1" si="6"/>
        <v>21</v>
      </c>
      <c r="J39" s="26" t="s">
        <v>1200</v>
      </c>
      <c r="K39" s="29">
        <v>43405</v>
      </c>
      <c r="L39" s="32" t="str">
        <f t="shared" si="1"/>
        <v>Nov</v>
      </c>
      <c r="M39" s="32" t="str">
        <f t="shared" si="2"/>
        <v>2018</v>
      </c>
      <c r="N39" s="10" t="s">
        <v>70</v>
      </c>
      <c r="O39" s="26" t="str">
        <f t="shared" si="3"/>
        <v>Fully Completed</v>
      </c>
      <c r="P39" s="10" t="str">
        <f t="shared" si="4"/>
        <v>Graduated</v>
      </c>
      <c r="Q39" s="26" t="str">
        <f t="shared" si="5"/>
        <v>YES</v>
      </c>
      <c r="R39" s="10"/>
      <c r="S39" s="10"/>
    </row>
    <row r="40" spans="1:19" s="26" customFormat="1" x14ac:dyDescent="0.25">
      <c r="A40" s="26" t="s">
        <v>1052</v>
      </c>
      <c r="B40" s="26" t="s">
        <v>19</v>
      </c>
      <c r="C40" s="26" t="s">
        <v>283</v>
      </c>
      <c r="D40" s="26" t="s">
        <v>17</v>
      </c>
      <c r="E40" s="26" t="s">
        <v>284</v>
      </c>
      <c r="F40" s="27" t="s">
        <v>1053</v>
      </c>
      <c r="G40" s="26" t="s">
        <v>38</v>
      </c>
      <c r="H40" s="28">
        <v>37314</v>
      </c>
      <c r="I40" s="26">
        <f t="shared" ca="1" si="6"/>
        <v>22</v>
      </c>
      <c r="J40" s="26" t="s">
        <v>1054</v>
      </c>
      <c r="K40" s="29">
        <v>43405</v>
      </c>
      <c r="L40" s="32" t="str">
        <f t="shared" si="1"/>
        <v>Nov</v>
      </c>
      <c r="M40" s="32" t="str">
        <f t="shared" si="2"/>
        <v>2018</v>
      </c>
      <c r="N40" s="10" t="s">
        <v>70</v>
      </c>
      <c r="O40" s="26" t="str">
        <f t="shared" si="3"/>
        <v>Fully Completed</v>
      </c>
      <c r="P40" s="10" t="str">
        <f t="shared" si="4"/>
        <v>Graduated</v>
      </c>
      <c r="Q40" s="26" t="str">
        <f t="shared" si="5"/>
        <v>YES</v>
      </c>
      <c r="R40" s="10"/>
      <c r="S40" s="10"/>
    </row>
    <row r="41" spans="1:19" s="26" customFormat="1" x14ac:dyDescent="0.25">
      <c r="A41" s="26" t="s">
        <v>1075</v>
      </c>
      <c r="B41" s="26" t="s">
        <v>77</v>
      </c>
      <c r="C41" s="26" t="s">
        <v>21</v>
      </c>
      <c r="D41" s="26" t="s">
        <v>17</v>
      </c>
      <c r="E41" s="26" t="s">
        <v>284</v>
      </c>
      <c r="F41" s="27" t="s">
        <v>1076</v>
      </c>
      <c r="G41" s="26" t="s">
        <v>38</v>
      </c>
      <c r="H41" s="28">
        <v>37219</v>
      </c>
      <c r="I41" s="26">
        <f t="shared" ca="1" si="6"/>
        <v>22</v>
      </c>
      <c r="J41" s="26" t="s">
        <v>1077</v>
      </c>
      <c r="K41" s="29">
        <v>43405</v>
      </c>
      <c r="L41" s="32" t="str">
        <f t="shared" si="1"/>
        <v>Nov</v>
      </c>
      <c r="M41" s="32" t="str">
        <f t="shared" si="2"/>
        <v>2018</v>
      </c>
      <c r="N41" s="10" t="s">
        <v>39</v>
      </c>
      <c r="O41" s="26" t="str">
        <f t="shared" si="3"/>
        <v>Completed</v>
      </c>
      <c r="P41" s="10" t="str">
        <f t="shared" si="4"/>
        <v>Not Graduated</v>
      </c>
      <c r="Q41" s="26" t="str">
        <f t="shared" si="5"/>
        <v>NO</v>
      </c>
      <c r="R41" s="10"/>
      <c r="S41" s="10"/>
    </row>
    <row r="42" spans="1:19" s="26" customFormat="1" x14ac:dyDescent="0.25">
      <c r="A42" s="26" t="s">
        <v>1357</v>
      </c>
      <c r="B42" s="26" t="s">
        <v>19</v>
      </c>
      <c r="C42" s="26" t="s">
        <v>283</v>
      </c>
      <c r="D42" s="26" t="s">
        <v>22</v>
      </c>
      <c r="E42" s="26" t="s">
        <v>267</v>
      </c>
      <c r="F42" s="27" t="s">
        <v>1358</v>
      </c>
      <c r="G42" s="26" t="s">
        <v>38</v>
      </c>
      <c r="H42" s="28">
        <v>38937</v>
      </c>
      <c r="I42" s="26">
        <f t="shared" ca="1" si="6"/>
        <v>17</v>
      </c>
      <c r="J42" s="26" t="s">
        <v>1359</v>
      </c>
      <c r="K42" s="29">
        <v>43405</v>
      </c>
      <c r="L42" s="26" t="str">
        <f t="shared" si="1"/>
        <v>Nov</v>
      </c>
      <c r="M42" s="31" t="str">
        <f t="shared" si="2"/>
        <v>2018</v>
      </c>
      <c r="N42" s="31" t="s">
        <v>15</v>
      </c>
      <c r="O42" s="26" t="str">
        <f t="shared" si="3"/>
        <v>word/excel/powerpoint</v>
      </c>
      <c r="P42" s="10" t="str">
        <f t="shared" si="4"/>
        <v>Not Completed</v>
      </c>
      <c r="Q42" s="26" t="str">
        <f t="shared" si="5"/>
        <v>NO</v>
      </c>
      <c r="R42" s="10"/>
      <c r="S42" s="10"/>
    </row>
    <row r="43" spans="1:19" s="26" customFormat="1" x14ac:dyDescent="0.25">
      <c r="A43" s="26" t="s">
        <v>1364</v>
      </c>
      <c r="B43" s="26" t="s">
        <v>19</v>
      </c>
      <c r="C43" s="26" t="s">
        <v>283</v>
      </c>
      <c r="D43" s="26" t="s">
        <v>17</v>
      </c>
      <c r="E43" s="26" t="s">
        <v>284</v>
      </c>
      <c r="F43" s="27" t="s">
        <v>1365</v>
      </c>
      <c r="G43" s="26" t="s">
        <v>38</v>
      </c>
      <c r="H43" s="28">
        <v>36950</v>
      </c>
      <c r="I43" s="26">
        <f t="shared" ca="1" si="6"/>
        <v>23</v>
      </c>
      <c r="J43" s="26" t="s">
        <v>1366</v>
      </c>
      <c r="K43" s="29">
        <v>43405</v>
      </c>
      <c r="L43" s="32" t="str">
        <f t="shared" si="1"/>
        <v>Nov</v>
      </c>
      <c r="M43" s="32" t="str">
        <f t="shared" si="2"/>
        <v>2018</v>
      </c>
      <c r="N43" s="31" t="s">
        <v>15</v>
      </c>
      <c r="O43" s="26" t="str">
        <f t="shared" si="3"/>
        <v>word/excel/powerpoint</v>
      </c>
      <c r="P43" s="10" t="str">
        <f t="shared" si="4"/>
        <v>Not Completed</v>
      </c>
      <c r="Q43" s="26" t="str">
        <f t="shared" si="5"/>
        <v>NO</v>
      </c>
      <c r="R43" s="10"/>
      <c r="S43" s="10"/>
    </row>
    <row r="44" spans="1:19" s="26" customFormat="1" x14ac:dyDescent="0.25">
      <c r="A44" s="26" t="s">
        <v>1231</v>
      </c>
      <c r="B44" s="26" t="s">
        <v>19</v>
      </c>
      <c r="C44" s="26" t="s">
        <v>283</v>
      </c>
      <c r="D44" s="26" t="s">
        <v>22</v>
      </c>
      <c r="E44" s="26" t="s">
        <v>279</v>
      </c>
      <c r="F44" s="27" t="s">
        <v>1232</v>
      </c>
      <c r="G44" s="26" t="s">
        <v>14</v>
      </c>
      <c r="H44" s="28">
        <v>37018</v>
      </c>
      <c r="I44" s="26">
        <f t="shared" ca="1" si="6"/>
        <v>22</v>
      </c>
      <c r="J44" s="26" t="s">
        <v>1233</v>
      </c>
      <c r="K44" s="29">
        <v>43405</v>
      </c>
      <c r="L44" s="32" t="str">
        <f t="shared" si="1"/>
        <v>Nov</v>
      </c>
      <c r="M44" s="32" t="str">
        <f t="shared" si="2"/>
        <v>2018</v>
      </c>
      <c r="N44" s="31" t="s">
        <v>15</v>
      </c>
      <c r="O44" s="26" t="str">
        <f t="shared" si="3"/>
        <v>word/excel/powerpoint</v>
      </c>
      <c r="P44" s="10" t="str">
        <f t="shared" si="4"/>
        <v>Not Completed</v>
      </c>
      <c r="Q44" s="26" t="str">
        <f t="shared" si="5"/>
        <v>NO</v>
      </c>
      <c r="R44" s="10"/>
      <c r="S44" s="10"/>
    </row>
    <row r="45" spans="1:19" s="26" customFormat="1" x14ac:dyDescent="0.25">
      <c r="A45" s="26" t="s">
        <v>1204</v>
      </c>
      <c r="B45" s="26" t="s">
        <v>19</v>
      </c>
      <c r="C45" s="26" t="s">
        <v>283</v>
      </c>
      <c r="D45" s="26" t="s">
        <v>22</v>
      </c>
      <c r="E45" s="26" t="s">
        <v>279</v>
      </c>
      <c r="F45" s="27" t="s">
        <v>1205</v>
      </c>
      <c r="G45" s="26" t="s">
        <v>38</v>
      </c>
      <c r="H45" s="28">
        <v>37842</v>
      </c>
      <c r="I45" s="26">
        <f t="shared" ca="1" si="6"/>
        <v>20</v>
      </c>
      <c r="J45" s="26" t="s">
        <v>33</v>
      </c>
      <c r="K45" s="29">
        <v>43405</v>
      </c>
      <c r="L45" s="32" t="str">
        <f t="shared" si="1"/>
        <v>Nov</v>
      </c>
      <c r="M45" s="32" t="str">
        <f t="shared" si="2"/>
        <v>2018</v>
      </c>
      <c r="N45" s="10" t="s">
        <v>70</v>
      </c>
      <c r="O45" s="26" t="str">
        <f t="shared" si="3"/>
        <v>Fully Completed</v>
      </c>
      <c r="P45" s="10" t="str">
        <f t="shared" si="4"/>
        <v>Graduated</v>
      </c>
      <c r="Q45" s="26" t="str">
        <f t="shared" si="5"/>
        <v>YES</v>
      </c>
      <c r="R45" s="10"/>
      <c r="S45" s="10"/>
    </row>
    <row r="46" spans="1:19" s="26" customFormat="1" x14ac:dyDescent="0.25">
      <c r="A46" s="26" t="s">
        <v>1201</v>
      </c>
      <c r="B46" s="26" t="s">
        <v>19</v>
      </c>
      <c r="C46" s="26" t="s">
        <v>283</v>
      </c>
      <c r="D46" s="26" t="s">
        <v>22</v>
      </c>
      <c r="E46" s="26" t="s">
        <v>279</v>
      </c>
      <c r="F46" s="27" t="s">
        <v>1202</v>
      </c>
      <c r="G46" s="26" t="s">
        <v>38</v>
      </c>
      <c r="H46" s="28">
        <v>37810</v>
      </c>
      <c r="I46" s="26">
        <f t="shared" ca="1" si="6"/>
        <v>20</v>
      </c>
      <c r="J46" s="26" t="s">
        <v>1203</v>
      </c>
      <c r="K46" s="29">
        <v>43405</v>
      </c>
      <c r="L46" s="32" t="str">
        <f t="shared" si="1"/>
        <v>Nov</v>
      </c>
      <c r="M46" s="32" t="str">
        <f t="shared" si="2"/>
        <v>2018</v>
      </c>
      <c r="N46" s="10" t="s">
        <v>70</v>
      </c>
      <c r="O46" s="26" t="str">
        <f t="shared" si="3"/>
        <v>Fully Completed</v>
      </c>
      <c r="P46" s="10" t="str">
        <f t="shared" si="4"/>
        <v>Graduated</v>
      </c>
      <c r="Q46" s="26" t="str">
        <f t="shared" si="5"/>
        <v>YES</v>
      </c>
      <c r="R46" s="10"/>
      <c r="S46" s="10"/>
    </row>
    <row r="47" spans="1:19" s="26" customFormat="1" x14ac:dyDescent="0.25">
      <c r="A47" s="26" t="s">
        <v>1220</v>
      </c>
      <c r="B47" s="26" t="s">
        <v>19</v>
      </c>
      <c r="C47" s="26" t="s">
        <v>283</v>
      </c>
      <c r="D47" s="26" t="s">
        <v>17</v>
      </c>
      <c r="E47" s="26" t="s">
        <v>279</v>
      </c>
      <c r="F47" s="27" t="s">
        <v>1221</v>
      </c>
      <c r="G47" s="26" t="s">
        <v>37</v>
      </c>
      <c r="H47" s="28">
        <v>38467</v>
      </c>
      <c r="I47" s="26">
        <f t="shared" ca="1" si="6"/>
        <v>18</v>
      </c>
      <c r="J47" s="26" t="s">
        <v>1222</v>
      </c>
      <c r="K47" s="29">
        <v>43405</v>
      </c>
      <c r="L47" s="32" t="str">
        <f t="shared" si="1"/>
        <v>Nov</v>
      </c>
      <c r="M47" s="32" t="str">
        <f t="shared" si="2"/>
        <v>2018</v>
      </c>
      <c r="N47" s="10" t="s">
        <v>39</v>
      </c>
      <c r="O47" s="26" t="str">
        <f t="shared" si="3"/>
        <v>Completed</v>
      </c>
      <c r="P47" s="10" t="str">
        <f t="shared" si="4"/>
        <v>Not Graduated</v>
      </c>
      <c r="Q47" s="26" t="str">
        <f t="shared" si="5"/>
        <v>NO</v>
      </c>
      <c r="R47" s="10"/>
      <c r="S47" s="10"/>
    </row>
    <row r="48" spans="1:19" s="26" customFormat="1" x14ac:dyDescent="0.25">
      <c r="A48" s="26" t="s">
        <v>1268</v>
      </c>
      <c r="B48" s="26" t="s">
        <v>19</v>
      </c>
      <c r="C48" s="26" t="s">
        <v>21</v>
      </c>
      <c r="D48" s="26" t="s">
        <v>17</v>
      </c>
      <c r="E48" s="26" t="s">
        <v>327</v>
      </c>
      <c r="F48" s="27" t="s">
        <v>1269</v>
      </c>
      <c r="G48" s="26" t="s">
        <v>37</v>
      </c>
      <c r="H48" s="28">
        <v>35028</v>
      </c>
      <c r="I48" s="26">
        <f t="shared" ca="1" si="6"/>
        <v>28</v>
      </c>
      <c r="J48" s="26" t="s">
        <v>1270</v>
      </c>
      <c r="K48" s="29">
        <v>43405</v>
      </c>
      <c r="L48" s="32" t="str">
        <f t="shared" si="1"/>
        <v>Nov</v>
      </c>
      <c r="M48" s="32" t="str">
        <f t="shared" si="2"/>
        <v>2018</v>
      </c>
      <c r="N48" s="31" t="s">
        <v>15</v>
      </c>
      <c r="O48" s="26" t="str">
        <f t="shared" si="3"/>
        <v>word/excel/powerpoint</v>
      </c>
      <c r="P48" s="10" t="str">
        <f t="shared" si="4"/>
        <v>Not Completed</v>
      </c>
      <c r="Q48" s="26" t="str">
        <f t="shared" si="5"/>
        <v>NO</v>
      </c>
      <c r="R48" s="10"/>
      <c r="S48" s="10"/>
    </row>
    <row r="49" spans="1:19" s="26" customFormat="1" x14ac:dyDescent="0.25">
      <c r="A49" s="26" t="s">
        <v>1070</v>
      </c>
      <c r="B49" s="26" t="s">
        <v>31</v>
      </c>
      <c r="C49" s="26" t="s">
        <v>283</v>
      </c>
      <c r="D49" s="26" t="s">
        <v>22</v>
      </c>
      <c r="E49" s="26" t="s">
        <v>284</v>
      </c>
      <c r="F49" s="27" t="s">
        <v>1071</v>
      </c>
      <c r="G49" s="26" t="s">
        <v>38</v>
      </c>
      <c r="H49" s="28">
        <v>36885</v>
      </c>
      <c r="I49" s="26">
        <f t="shared" ca="1" si="6"/>
        <v>23</v>
      </c>
      <c r="J49" s="26" t="s">
        <v>999</v>
      </c>
      <c r="K49" s="29">
        <v>43405</v>
      </c>
      <c r="L49" s="32" t="str">
        <f t="shared" si="1"/>
        <v>Nov</v>
      </c>
      <c r="M49" s="32" t="str">
        <f t="shared" si="2"/>
        <v>2018</v>
      </c>
      <c r="N49" s="10" t="s">
        <v>70</v>
      </c>
      <c r="O49" s="26" t="str">
        <f t="shared" si="3"/>
        <v>Fully Completed</v>
      </c>
      <c r="P49" s="10" t="str">
        <f t="shared" si="4"/>
        <v>Graduated</v>
      </c>
      <c r="Q49" s="26" t="str">
        <f t="shared" si="5"/>
        <v>YES</v>
      </c>
      <c r="R49" s="10"/>
      <c r="S49" s="10"/>
    </row>
    <row r="50" spans="1:19" s="26" customFormat="1" x14ac:dyDescent="0.25">
      <c r="A50" s="26" t="s">
        <v>1176</v>
      </c>
      <c r="B50" s="26" t="s">
        <v>19</v>
      </c>
      <c r="C50" s="26" t="s">
        <v>21</v>
      </c>
      <c r="D50" s="26" t="s">
        <v>17</v>
      </c>
      <c r="E50" s="26" t="s">
        <v>284</v>
      </c>
      <c r="F50" s="27" t="s">
        <v>1177</v>
      </c>
      <c r="G50" s="26" t="s">
        <v>38</v>
      </c>
      <c r="H50" s="28">
        <v>36167</v>
      </c>
      <c r="I50" s="26">
        <f t="shared" ca="1" si="6"/>
        <v>25</v>
      </c>
      <c r="J50" s="26" t="s">
        <v>1178</v>
      </c>
      <c r="K50" s="29">
        <v>43405</v>
      </c>
      <c r="L50" s="32" t="str">
        <f t="shared" si="1"/>
        <v>Nov</v>
      </c>
      <c r="M50" s="32" t="str">
        <f t="shared" si="2"/>
        <v>2018</v>
      </c>
      <c r="N50" s="10" t="s">
        <v>70</v>
      </c>
      <c r="O50" s="26" t="str">
        <f t="shared" si="3"/>
        <v>Fully Completed</v>
      </c>
      <c r="P50" s="10" t="str">
        <f t="shared" si="4"/>
        <v>Graduated</v>
      </c>
      <c r="Q50" s="26" t="str">
        <f t="shared" si="5"/>
        <v>YES</v>
      </c>
      <c r="R50" s="10"/>
      <c r="S50" s="10"/>
    </row>
    <row r="51" spans="1:19" s="26" customFormat="1" x14ac:dyDescent="0.25">
      <c r="A51" s="26" t="s">
        <v>1262</v>
      </c>
      <c r="B51" s="26" t="s">
        <v>19</v>
      </c>
      <c r="C51" s="26" t="s">
        <v>21</v>
      </c>
      <c r="D51" s="26" t="s">
        <v>22</v>
      </c>
      <c r="E51" s="26" t="s">
        <v>284</v>
      </c>
      <c r="F51" s="27" t="s">
        <v>1263</v>
      </c>
      <c r="G51" s="26" t="s">
        <v>37</v>
      </c>
      <c r="H51" s="28">
        <v>38711</v>
      </c>
      <c r="I51" s="26">
        <f t="shared" ca="1" si="6"/>
        <v>18</v>
      </c>
      <c r="J51" s="26" t="s">
        <v>1264</v>
      </c>
      <c r="K51" s="29">
        <v>43405</v>
      </c>
      <c r="L51" s="32" t="str">
        <f t="shared" si="1"/>
        <v>Nov</v>
      </c>
      <c r="M51" s="32" t="str">
        <f t="shared" si="2"/>
        <v>2018</v>
      </c>
      <c r="N51" s="31" t="s">
        <v>70</v>
      </c>
      <c r="O51" s="26" t="str">
        <f t="shared" si="3"/>
        <v>Fully Completed</v>
      </c>
      <c r="P51" s="10" t="str">
        <f t="shared" si="4"/>
        <v>Graduated</v>
      </c>
      <c r="Q51" s="26" t="str">
        <f t="shared" si="5"/>
        <v>YES</v>
      </c>
      <c r="R51" s="10"/>
      <c r="S51" s="10"/>
    </row>
    <row r="52" spans="1:19" s="26" customFormat="1" x14ac:dyDescent="0.25">
      <c r="A52" s="26" t="s">
        <v>1195</v>
      </c>
      <c r="B52" s="26" t="s">
        <v>19</v>
      </c>
      <c r="C52" s="26" t="s">
        <v>283</v>
      </c>
      <c r="D52" s="26" t="s">
        <v>22</v>
      </c>
      <c r="E52" s="26" t="s">
        <v>327</v>
      </c>
      <c r="F52" s="27" t="s">
        <v>1196</v>
      </c>
      <c r="G52" s="26" t="s">
        <v>14</v>
      </c>
      <c r="H52" s="28">
        <v>38010</v>
      </c>
      <c r="I52" s="26">
        <f t="shared" ca="1" si="6"/>
        <v>20</v>
      </c>
      <c r="J52" s="26" t="s">
        <v>1197</v>
      </c>
      <c r="K52" s="29">
        <v>43405</v>
      </c>
      <c r="L52" s="32" t="str">
        <f t="shared" si="1"/>
        <v>Nov</v>
      </c>
      <c r="M52" s="32" t="str">
        <f t="shared" si="2"/>
        <v>2018</v>
      </c>
      <c r="N52" s="10" t="s">
        <v>70</v>
      </c>
      <c r="O52" s="26" t="str">
        <f t="shared" si="3"/>
        <v>Fully Completed</v>
      </c>
      <c r="P52" s="10" t="str">
        <f t="shared" si="4"/>
        <v>Graduated</v>
      </c>
      <c r="Q52" s="26" t="str">
        <f t="shared" si="5"/>
        <v>YES</v>
      </c>
      <c r="R52" s="10"/>
      <c r="S52" s="10"/>
    </row>
    <row r="53" spans="1:19" s="26" customFormat="1" x14ac:dyDescent="0.25">
      <c r="A53" s="26" t="s">
        <v>1234</v>
      </c>
      <c r="B53" s="26" t="s">
        <v>19</v>
      </c>
      <c r="C53" s="26" t="s">
        <v>283</v>
      </c>
      <c r="D53" s="26" t="s">
        <v>17</v>
      </c>
      <c r="E53" s="26" t="s">
        <v>347</v>
      </c>
      <c r="F53" s="27" t="s">
        <v>1235</v>
      </c>
      <c r="G53" s="26" t="s">
        <v>38</v>
      </c>
      <c r="H53" s="28">
        <v>38580</v>
      </c>
      <c r="I53" s="26">
        <f t="shared" ca="1" si="6"/>
        <v>18</v>
      </c>
      <c r="J53" s="26" t="s">
        <v>1236</v>
      </c>
      <c r="K53" s="29">
        <v>43405</v>
      </c>
      <c r="L53" s="32" t="str">
        <f t="shared" si="1"/>
        <v>Nov</v>
      </c>
      <c r="M53" s="32" t="str">
        <f t="shared" si="2"/>
        <v>2018</v>
      </c>
      <c r="N53" s="31" t="s">
        <v>15</v>
      </c>
      <c r="O53" s="26" t="str">
        <f t="shared" si="3"/>
        <v>word/excel/powerpoint</v>
      </c>
      <c r="P53" s="10" t="str">
        <f t="shared" si="4"/>
        <v>Not Completed</v>
      </c>
      <c r="Q53" s="26" t="str">
        <f t="shared" si="5"/>
        <v>NO</v>
      </c>
      <c r="R53" s="10"/>
      <c r="S53" s="10"/>
    </row>
    <row r="54" spans="1:19" s="26" customFormat="1" x14ac:dyDescent="0.25">
      <c r="A54" s="26" t="s">
        <v>1096</v>
      </c>
      <c r="B54" s="26" t="s">
        <v>19</v>
      </c>
      <c r="C54" s="26" t="s">
        <v>283</v>
      </c>
      <c r="D54" s="26" t="s">
        <v>17</v>
      </c>
      <c r="E54" s="26" t="s">
        <v>347</v>
      </c>
      <c r="F54" s="27" t="s">
        <v>1212</v>
      </c>
      <c r="G54" s="26" t="s">
        <v>38</v>
      </c>
      <c r="H54" s="28">
        <v>37435</v>
      </c>
      <c r="I54" s="26">
        <f t="shared" ca="1" si="6"/>
        <v>21</v>
      </c>
      <c r="J54" s="26" t="s">
        <v>1213</v>
      </c>
      <c r="K54" s="29">
        <v>43405</v>
      </c>
      <c r="L54" s="32" t="str">
        <f t="shared" si="1"/>
        <v>Nov</v>
      </c>
      <c r="M54" s="32" t="str">
        <f t="shared" si="2"/>
        <v>2018</v>
      </c>
      <c r="N54" s="10" t="s">
        <v>15</v>
      </c>
      <c r="O54" s="26" t="str">
        <f t="shared" si="3"/>
        <v>word/excel/powerpoint</v>
      </c>
      <c r="P54" s="10" t="str">
        <f t="shared" si="4"/>
        <v>Not Completed</v>
      </c>
      <c r="Q54" s="26" t="str">
        <f t="shared" si="5"/>
        <v>NO</v>
      </c>
      <c r="R54" s="10"/>
      <c r="S54" s="10"/>
    </row>
    <row r="55" spans="1:19" s="26" customFormat="1" x14ac:dyDescent="0.25">
      <c r="A55" s="26" t="s">
        <v>1167</v>
      </c>
      <c r="B55" s="26" t="s">
        <v>19</v>
      </c>
      <c r="C55" s="26" t="s">
        <v>21</v>
      </c>
      <c r="D55" s="26" t="s">
        <v>22</v>
      </c>
      <c r="E55" s="26" t="s">
        <v>284</v>
      </c>
      <c r="F55" s="27" t="s">
        <v>1168</v>
      </c>
      <c r="G55" s="26" t="s">
        <v>38</v>
      </c>
      <c r="H55" s="28">
        <v>37054</v>
      </c>
      <c r="I55" s="26">
        <f t="shared" ca="1" si="6"/>
        <v>22</v>
      </c>
      <c r="J55" s="26" t="s">
        <v>1169</v>
      </c>
      <c r="K55" s="29">
        <v>43405</v>
      </c>
      <c r="L55" s="32" t="str">
        <f t="shared" si="1"/>
        <v>Nov</v>
      </c>
      <c r="M55" s="32" t="str">
        <f t="shared" si="2"/>
        <v>2018</v>
      </c>
      <c r="N55" s="10" t="s">
        <v>15</v>
      </c>
      <c r="O55" s="26" t="str">
        <f t="shared" si="3"/>
        <v>word/excel/powerpoint</v>
      </c>
      <c r="P55" s="10" t="str">
        <f t="shared" si="4"/>
        <v>Not Completed</v>
      </c>
      <c r="Q55" s="26" t="str">
        <f t="shared" si="5"/>
        <v>NO</v>
      </c>
      <c r="R55" s="10"/>
      <c r="S55" s="10"/>
    </row>
    <row r="56" spans="1:19" s="26" customFormat="1" x14ac:dyDescent="0.25">
      <c r="A56" s="26" t="s">
        <v>1295</v>
      </c>
      <c r="B56" s="26" t="s">
        <v>19</v>
      </c>
      <c r="C56" s="26" t="s">
        <v>44</v>
      </c>
      <c r="D56" s="26" t="s">
        <v>22</v>
      </c>
      <c r="E56" s="26" t="s">
        <v>279</v>
      </c>
      <c r="F56" s="27" t="s">
        <v>1296</v>
      </c>
      <c r="G56" s="26" t="s">
        <v>14</v>
      </c>
      <c r="H56" s="28">
        <v>37162</v>
      </c>
      <c r="I56" s="26">
        <f t="shared" ca="1" si="6"/>
        <v>22</v>
      </c>
      <c r="J56" s="26" t="s">
        <v>1297</v>
      </c>
      <c r="K56" s="29">
        <v>43374</v>
      </c>
      <c r="L56" s="32" t="str">
        <f t="shared" si="1"/>
        <v>Oct</v>
      </c>
      <c r="M56" s="32" t="str">
        <f t="shared" si="2"/>
        <v>2018</v>
      </c>
      <c r="N56" s="31" t="s">
        <v>70</v>
      </c>
      <c r="O56" s="26" t="str">
        <f t="shared" si="3"/>
        <v>Fully Completed</v>
      </c>
      <c r="P56" s="10" t="str">
        <f t="shared" si="4"/>
        <v>Graduated</v>
      </c>
      <c r="Q56" s="26" t="str">
        <f t="shared" si="5"/>
        <v>YES</v>
      </c>
      <c r="R56" s="10"/>
      <c r="S56" s="10"/>
    </row>
    <row r="57" spans="1:19" s="26" customFormat="1" x14ac:dyDescent="0.25">
      <c r="A57" s="26" t="s">
        <v>1259</v>
      </c>
      <c r="B57" s="26" t="s">
        <v>1479</v>
      </c>
      <c r="C57" s="26" t="s">
        <v>283</v>
      </c>
      <c r="D57" s="26" t="s">
        <v>22</v>
      </c>
      <c r="E57" s="26" t="s">
        <v>284</v>
      </c>
      <c r="F57" s="27" t="s">
        <v>1260</v>
      </c>
      <c r="G57" s="26" t="s">
        <v>37</v>
      </c>
      <c r="H57" s="28">
        <v>39802</v>
      </c>
      <c r="I57" s="26">
        <v>15</v>
      </c>
      <c r="J57" s="26" t="s">
        <v>1261</v>
      </c>
      <c r="K57" s="29">
        <v>43405</v>
      </c>
      <c r="L57" s="32" t="str">
        <f t="shared" si="1"/>
        <v>Nov</v>
      </c>
      <c r="M57" s="32" t="str">
        <f t="shared" si="2"/>
        <v>2018</v>
      </c>
      <c r="N57" s="31" t="s">
        <v>15</v>
      </c>
      <c r="O57" s="26" t="str">
        <f t="shared" si="3"/>
        <v>word/excel/powerpoint</v>
      </c>
      <c r="P57" s="10" t="str">
        <f t="shared" si="4"/>
        <v>Not Completed</v>
      </c>
      <c r="Q57" s="26" t="str">
        <f t="shared" si="5"/>
        <v>NO</v>
      </c>
      <c r="R57" s="10"/>
      <c r="S57" s="10"/>
    </row>
    <row r="58" spans="1:19" s="26" customFormat="1" x14ac:dyDescent="0.25">
      <c r="A58" s="26" t="s">
        <v>1142</v>
      </c>
      <c r="B58" s="26" t="s">
        <v>19</v>
      </c>
      <c r="C58" s="26" t="s">
        <v>21</v>
      </c>
      <c r="D58" s="26" t="s">
        <v>22</v>
      </c>
      <c r="E58" s="26" t="s">
        <v>267</v>
      </c>
      <c r="F58" s="27" t="s">
        <v>1143</v>
      </c>
      <c r="G58" s="26" t="s">
        <v>38</v>
      </c>
      <c r="H58" s="28">
        <v>37687</v>
      </c>
      <c r="I58" s="26">
        <f t="shared" ref="I58:I63" ca="1" si="7">DATEDIF(H58, TODAY(), "Y")</f>
        <v>21</v>
      </c>
      <c r="J58" s="26" t="s">
        <v>1144</v>
      </c>
      <c r="K58" s="29">
        <v>43405</v>
      </c>
      <c r="L58" s="32" t="str">
        <f t="shared" si="1"/>
        <v>Nov</v>
      </c>
      <c r="M58" s="32" t="str">
        <f t="shared" si="2"/>
        <v>2018</v>
      </c>
      <c r="N58" s="10" t="s">
        <v>15</v>
      </c>
      <c r="O58" s="26" t="str">
        <f t="shared" si="3"/>
        <v>word/excel/powerpoint</v>
      </c>
      <c r="P58" s="10" t="str">
        <f t="shared" si="4"/>
        <v>Not Completed</v>
      </c>
      <c r="Q58" s="26" t="str">
        <f t="shared" si="5"/>
        <v>NO</v>
      </c>
      <c r="R58" s="10"/>
      <c r="S58" s="10"/>
    </row>
    <row r="59" spans="1:19" s="26" customFormat="1" x14ac:dyDescent="0.25">
      <c r="A59" s="26" t="s">
        <v>1055</v>
      </c>
      <c r="B59" s="26" t="s">
        <v>19</v>
      </c>
      <c r="C59" s="26" t="s">
        <v>283</v>
      </c>
      <c r="D59" s="26" t="s">
        <v>22</v>
      </c>
      <c r="E59" s="26" t="s">
        <v>279</v>
      </c>
      <c r="F59" s="27" t="s">
        <v>1056</v>
      </c>
      <c r="G59" s="26" t="s">
        <v>37</v>
      </c>
      <c r="H59" s="28">
        <v>38362</v>
      </c>
      <c r="I59" s="26">
        <f t="shared" ca="1" si="7"/>
        <v>19</v>
      </c>
      <c r="J59" s="26" t="s">
        <v>1057</v>
      </c>
      <c r="K59" s="29">
        <v>43405</v>
      </c>
      <c r="L59" s="32" t="str">
        <f t="shared" si="1"/>
        <v>Nov</v>
      </c>
      <c r="M59" s="32" t="str">
        <f t="shared" si="2"/>
        <v>2018</v>
      </c>
      <c r="N59" s="10" t="s">
        <v>39</v>
      </c>
      <c r="O59" s="26" t="str">
        <f t="shared" si="3"/>
        <v>Completed</v>
      </c>
      <c r="P59" s="10" t="str">
        <f t="shared" si="4"/>
        <v>Not Graduated</v>
      </c>
      <c r="Q59" s="26" t="str">
        <f t="shared" si="5"/>
        <v>NO</v>
      </c>
      <c r="R59" s="10"/>
      <c r="S59" s="10"/>
    </row>
    <row r="60" spans="1:19" s="26" customFormat="1" x14ac:dyDescent="0.25">
      <c r="A60" s="26" t="s">
        <v>1307</v>
      </c>
      <c r="B60" s="26" t="s">
        <v>19</v>
      </c>
      <c r="C60" s="26" t="s">
        <v>283</v>
      </c>
      <c r="D60" s="26" t="s">
        <v>17</v>
      </c>
      <c r="E60" s="26" t="s">
        <v>284</v>
      </c>
      <c r="F60" s="27" t="s">
        <v>1308</v>
      </c>
      <c r="G60" s="26" t="s">
        <v>14</v>
      </c>
      <c r="H60" s="28">
        <v>40515</v>
      </c>
      <c r="I60" s="26">
        <f t="shared" ca="1" si="7"/>
        <v>13</v>
      </c>
      <c r="J60" s="26" t="s">
        <v>1309</v>
      </c>
      <c r="K60" s="29">
        <v>43405</v>
      </c>
      <c r="L60" s="32" t="str">
        <f t="shared" si="1"/>
        <v>Nov</v>
      </c>
      <c r="M60" s="32" t="str">
        <f t="shared" si="2"/>
        <v>2018</v>
      </c>
      <c r="N60" s="31" t="s">
        <v>39</v>
      </c>
      <c r="O60" s="26" t="str">
        <f t="shared" si="3"/>
        <v>Completed</v>
      </c>
      <c r="P60" s="10" t="str">
        <f t="shared" si="4"/>
        <v>Not Graduated</v>
      </c>
      <c r="Q60" s="26" t="str">
        <f t="shared" si="5"/>
        <v>NO</v>
      </c>
      <c r="R60" s="10"/>
      <c r="S60" s="10"/>
    </row>
    <row r="61" spans="1:19" s="26" customFormat="1" x14ac:dyDescent="0.25">
      <c r="A61" s="26" t="s">
        <v>1117</v>
      </c>
      <c r="B61" s="26" t="s">
        <v>19</v>
      </c>
      <c r="C61" s="26" t="s">
        <v>44</v>
      </c>
      <c r="D61" s="26" t="s">
        <v>17</v>
      </c>
      <c r="E61" s="26" t="s">
        <v>390</v>
      </c>
      <c r="F61" s="27" t="s">
        <v>1062</v>
      </c>
      <c r="G61" s="26" t="s">
        <v>37</v>
      </c>
      <c r="H61" s="28">
        <v>39429</v>
      </c>
      <c r="I61" s="26">
        <f t="shared" ca="1" si="7"/>
        <v>16</v>
      </c>
      <c r="J61" s="26" t="s">
        <v>1118</v>
      </c>
      <c r="K61" s="29">
        <v>43405</v>
      </c>
      <c r="L61" s="32" t="str">
        <f t="shared" si="1"/>
        <v>Nov</v>
      </c>
      <c r="M61" s="32" t="str">
        <f t="shared" si="2"/>
        <v>2018</v>
      </c>
      <c r="N61" s="10" t="s">
        <v>15</v>
      </c>
      <c r="O61" s="26" t="str">
        <f t="shared" si="3"/>
        <v>word/excel/powerpoint</v>
      </c>
      <c r="P61" s="10" t="str">
        <f t="shared" si="4"/>
        <v>Not Completed</v>
      </c>
      <c r="Q61" s="26" t="str">
        <f t="shared" si="5"/>
        <v>NO</v>
      </c>
      <c r="R61" s="10"/>
      <c r="S61" s="10"/>
    </row>
    <row r="62" spans="1:19" s="26" customFormat="1" x14ac:dyDescent="0.25">
      <c r="A62" s="26" t="s">
        <v>1223</v>
      </c>
      <c r="B62" s="26" t="s">
        <v>19</v>
      </c>
      <c r="C62" s="26" t="s">
        <v>283</v>
      </c>
      <c r="D62" s="26" t="s">
        <v>22</v>
      </c>
      <c r="E62" s="26" t="s">
        <v>347</v>
      </c>
      <c r="F62" s="27" t="s">
        <v>1224</v>
      </c>
      <c r="G62" s="26" t="s">
        <v>38</v>
      </c>
      <c r="H62" s="28">
        <v>37822</v>
      </c>
      <c r="I62" s="26">
        <f t="shared" ca="1" si="7"/>
        <v>20</v>
      </c>
      <c r="J62" s="26" t="s">
        <v>1225</v>
      </c>
      <c r="K62" s="29">
        <v>43405</v>
      </c>
      <c r="L62" s="32" t="str">
        <f t="shared" si="1"/>
        <v>Nov</v>
      </c>
      <c r="M62" s="32" t="str">
        <f t="shared" si="2"/>
        <v>2018</v>
      </c>
      <c r="N62" s="10" t="s">
        <v>15</v>
      </c>
      <c r="O62" s="26" t="str">
        <f t="shared" si="3"/>
        <v>word/excel/powerpoint</v>
      </c>
      <c r="P62" s="10" t="str">
        <f t="shared" si="4"/>
        <v>Not Completed</v>
      </c>
      <c r="Q62" s="26" t="str">
        <f t="shared" si="5"/>
        <v>NO</v>
      </c>
      <c r="R62" s="10"/>
      <c r="S62" s="10"/>
    </row>
    <row r="63" spans="1:19" s="26" customFormat="1" x14ac:dyDescent="0.25">
      <c r="A63" s="26" t="s">
        <v>1229</v>
      </c>
      <c r="B63" s="26" t="s">
        <v>19</v>
      </c>
      <c r="C63" s="26" t="s">
        <v>283</v>
      </c>
      <c r="D63" s="26" t="s">
        <v>22</v>
      </c>
      <c r="E63" s="26" t="s">
        <v>347</v>
      </c>
      <c r="F63" s="27" t="s">
        <v>1224</v>
      </c>
      <c r="G63" s="26" t="s">
        <v>37</v>
      </c>
      <c r="H63" s="28">
        <v>38946</v>
      </c>
      <c r="I63" s="26">
        <f t="shared" ca="1" si="7"/>
        <v>17</v>
      </c>
      <c r="J63" s="26" t="s">
        <v>1230</v>
      </c>
      <c r="K63" s="29">
        <v>43405</v>
      </c>
      <c r="L63" s="32" t="str">
        <f t="shared" si="1"/>
        <v>Nov</v>
      </c>
      <c r="M63" s="32" t="str">
        <f t="shared" si="2"/>
        <v>2018</v>
      </c>
      <c r="N63" s="10" t="s">
        <v>39</v>
      </c>
      <c r="O63" s="26" t="str">
        <f t="shared" si="3"/>
        <v>Completed</v>
      </c>
      <c r="P63" s="10" t="str">
        <f t="shared" si="4"/>
        <v>Not Graduated</v>
      </c>
      <c r="Q63" s="26" t="str">
        <f t="shared" si="5"/>
        <v>NO</v>
      </c>
      <c r="R63" s="10"/>
      <c r="S63" s="10"/>
    </row>
    <row r="64" spans="1:19" s="26" customFormat="1" x14ac:dyDescent="0.25">
      <c r="A64" s="26" t="s">
        <v>1217</v>
      </c>
      <c r="B64" s="26" t="s">
        <v>19</v>
      </c>
      <c r="C64" s="26" t="s">
        <v>283</v>
      </c>
      <c r="D64" s="26" t="s">
        <v>22</v>
      </c>
      <c r="E64" s="26" t="s">
        <v>284</v>
      </c>
      <c r="F64" s="27" t="s">
        <v>1218</v>
      </c>
      <c r="G64" s="26" t="s">
        <v>37</v>
      </c>
      <c r="H64" s="28">
        <v>39531</v>
      </c>
      <c r="I64" s="26">
        <v>16</v>
      </c>
      <c r="J64" s="26" t="s">
        <v>1219</v>
      </c>
      <c r="K64" s="29">
        <v>43405</v>
      </c>
      <c r="L64" s="32" t="str">
        <f t="shared" si="1"/>
        <v>Nov</v>
      </c>
      <c r="M64" s="32" t="str">
        <f t="shared" si="2"/>
        <v>2018</v>
      </c>
      <c r="N64" s="10" t="s">
        <v>15</v>
      </c>
      <c r="O64" s="26" t="str">
        <f t="shared" si="3"/>
        <v>word/excel/powerpoint</v>
      </c>
      <c r="P64" s="10" t="str">
        <f t="shared" si="4"/>
        <v>Not Completed</v>
      </c>
      <c r="Q64" s="26" t="str">
        <f t="shared" si="5"/>
        <v>NO</v>
      </c>
      <c r="R64" s="10"/>
      <c r="S64" s="10"/>
    </row>
    <row r="65" spans="1:19" s="26" customFormat="1" x14ac:dyDescent="0.25">
      <c r="A65" s="26" t="s">
        <v>1360</v>
      </c>
      <c r="B65" s="26" t="s">
        <v>19</v>
      </c>
      <c r="C65" s="26" t="s">
        <v>44</v>
      </c>
      <c r="D65" s="26" t="s">
        <v>17</v>
      </c>
      <c r="E65" s="26" t="s">
        <v>267</v>
      </c>
      <c r="F65" s="27" t="s">
        <v>1361</v>
      </c>
      <c r="G65" s="26" t="s">
        <v>38</v>
      </c>
      <c r="H65" s="28">
        <v>35723</v>
      </c>
      <c r="I65" s="26">
        <f t="shared" ref="I65:I77" ca="1" si="8">DATEDIF(H65, TODAY(), "Y")</f>
        <v>26</v>
      </c>
      <c r="J65" s="26" t="s">
        <v>303</v>
      </c>
      <c r="K65" s="29">
        <v>43405</v>
      </c>
      <c r="L65" s="32" t="str">
        <f t="shared" si="1"/>
        <v>Nov</v>
      </c>
      <c r="M65" s="31" t="str">
        <f t="shared" si="2"/>
        <v>2018</v>
      </c>
      <c r="N65" s="31" t="s">
        <v>15</v>
      </c>
      <c r="O65" s="26" t="str">
        <f t="shared" si="3"/>
        <v>word/excel/powerpoint</v>
      </c>
      <c r="P65" s="10" t="str">
        <f t="shared" si="4"/>
        <v>Not Completed</v>
      </c>
      <c r="Q65" s="26" t="str">
        <f t="shared" si="5"/>
        <v>NO</v>
      </c>
      <c r="R65" s="10"/>
      <c r="S65" s="10"/>
    </row>
    <row r="66" spans="1:19" s="26" customFormat="1" x14ac:dyDescent="0.25">
      <c r="A66" s="26" t="s">
        <v>1245</v>
      </c>
      <c r="B66" s="26" t="s">
        <v>19</v>
      </c>
      <c r="C66" s="26" t="s">
        <v>21</v>
      </c>
      <c r="D66" s="26" t="s">
        <v>22</v>
      </c>
      <c r="E66" s="26" t="s">
        <v>267</v>
      </c>
      <c r="F66" s="27" t="s">
        <v>1246</v>
      </c>
      <c r="G66" s="26" t="s">
        <v>37</v>
      </c>
      <c r="H66" s="28">
        <v>39208</v>
      </c>
      <c r="I66" s="26">
        <f t="shared" ca="1" si="8"/>
        <v>16</v>
      </c>
      <c r="J66" s="26" t="s">
        <v>1247</v>
      </c>
      <c r="K66" s="29">
        <v>43405</v>
      </c>
      <c r="L66" s="32" t="str">
        <f t="shared" ref="L66:L129" si="9">TEXT(K66,"mmm")</f>
        <v>Nov</v>
      </c>
      <c r="M66" s="32" t="str">
        <f t="shared" ref="M66:M129" si="10">TEXT(K66,"yyy")</f>
        <v>2018</v>
      </c>
      <c r="N66" s="31" t="s">
        <v>70</v>
      </c>
      <c r="O66" s="26" t="str">
        <f t="shared" ref="O66:O129" si="11">IF(N66="mos","word/excel/powerpoint",IF(N66="corel draw/mos","Completed",IF(N66="full package","Fully Completed",IF(N66="ongoing","Still Learning"))))</f>
        <v>Fully Completed</v>
      </c>
      <c r="P66" s="10" t="str">
        <f t="shared" ref="P66:P129" si="12">IF(O66="word/excel/powerpoint","Not Completed",IF(O66="completed","Not Graduated",IF(O66="fully completed","Graduated",IF(O66="still learning","Still Learning"))))</f>
        <v>Graduated</v>
      </c>
      <c r="Q66" s="26" t="str">
        <f t="shared" ref="Q66:Q129" si="13">IF(P66="not completed","NO",IF(P66="not graduated","NO",IF(P66="graduated","YES",IF(P66="still learning","NO"))))</f>
        <v>YES</v>
      </c>
      <c r="R66" s="10"/>
      <c r="S66" s="10"/>
    </row>
    <row r="67" spans="1:19" s="26" customFormat="1" x14ac:dyDescent="0.25">
      <c r="A67" s="26" t="s">
        <v>1182</v>
      </c>
      <c r="B67" s="26" t="s">
        <v>19</v>
      </c>
      <c r="C67" s="26" t="s">
        <v>283</v>
      </c>
      <c r="D67" s="26" t="s">
        <v>17</v>
      </c>
      <c r="E67" s="26" t="s">
        <v>267</v>
      </c>
      <c r="F67" s="27" t="s">
        <v>1183</v>
      </c>
      <c r="G67" s="26" t="s">
        <v>38</v>
      </c>
      <c r="H67" s="28">
        <v>36770</v>
      </c>
      <c r="I67" s="26">
        <f t="shared" ca="1" si="8"/>
        <v>23</v>
      </c>
      <c r="J67" s="26" t="s">
        <v>1184</v>
      </c>
      <c r="K67" s="29">
        <v>43405</v>
      </c>
      <c r="L67" s="32" t="str">
        <f t="shared" si="9"/>
        <v>Nov</v>
      </c>
      <c r="M67" s="32" t="str">
        <f t="shared" si="10"/>
        <v>2018</v>
      </c>
      <c r="N67" s="10" t="s">
        <v>70</v>
      </c>
      <c r="O67" s="26" t="str">
        <f t="shared" si="11"/>
        <v>Fully Completed</v>
      </c>
      <c r="P67" s="10" t="str">
        <f t="shared" si="12"/>
        <v>Graduated</v>
      </c>
      <c r="Q67" s="26" t="str">
        <f t="shared" si="13"/>
        <v>YES</v>
      </c>
      <c r="R67" s="10"/>
      <c r="S67" s="10"/>
    </row>
    <row r="68" spans="1:19" s="26" customFormat="1" x14ac:dyDescent="0.25">
      <c r="A68" s="26" t="s">
        <v>1208</v>
      </c>
      <c r="B68" s="26" t="s">
        <v>19</v>
      </c>
      <c r="C68" s="26" t="s">
        <v>275</v>
      </c>
      <c r="D68" s="26" t="s">
        <v>17</v>
      </c>
      <c r="E68" s="26" t="s">
        <v>279</v>
      </c>
      <c r="F68" s="27" t="s">
        <v>1189</v>
      </c>
      <c r="G68" s="26" t="s">
        <v>37</v>
      </c>
      <c r="H68" s="28">
        <v>38900</v>
      </c>
      <c r="I68" s="26">
        <f t="shared" ca="1" si="8"/>
        <v>17</v>
      </c>
      <c r="J68" s="26" t="s">
        <v>1190</v>
      </c>
      <c r="K68" s="29">
        <v>43405</v>
      </c>
      <c r="L68" s="32" t="str">
        <f t="shared" si="9"/>
        <v>Nov</v>
      </c>
      <c r="M68" s="32" t="str">
        <f t="shared" si="10"/>
        <v>2018</v>
      </c>
      <c r="N68" s="10" t="s">
        <v>15</v>
      </c>
      <c r="O68" s="26" t="str">
        <f t="shared" si="11"/>
        <v>word/excel/powerpoint</v>
      </c>
      <c r="P68" s="10" t="str">
        <f t="shared" si="12"/>
        <v>Not Completed</v>
      </c>
      <c r="Q68" s="26" t="str">
        <f t="shared" si="13"/>
        <v>NO</v>
      </c>
      <c r="R68" s="10"/>
      <c r="S68" s="10"/>
    </row>
    <row r="69" spans="1:19" s="26" customFormat="1" x14ac:dyDescent="0.25">
      <c r="A69" s="26" t="s">
        <v>1271</v>
      </c>
      <c r="B69" s="26" t="s">
        <v>35</v>
      </c>
      <c r="C69" s="26" t="s">
        <v>73</v>
      </c>
      <c r="D69" s="26" t="s">
        <v>22</v>
      </c>
      <c r="E69" s="26" t="s">
        <v>279</v>
      </c>
      <c r="F69" s="27" t="s">
        <v>1272</v>
      </c>
      <c r="G69" s="26" t="s">
        <v>14</v>
      </c>
      <c r="H69" s="28">
        <v>37251</v>
      </c>
      <c r="I69" s="26">
        <f t="shared" ca="1" si="8"/>
        <v>22</v>
      </c>
      <c r="J69" s="26" t="s">
        <v>1273</v>
      </c>
      <c r="K69" s="29">
        <v>43405</v>
      </c>
      <c r="L69" s="32" t="str">
        <f t="shared" si="9"/>
        <v>Nov</v>
      </c>
      <c r="M69" s="32" t="str">
        <f t="shared" si="10"/>
        <v>2018</v>
      </c>
      <c r="N69" s="31" t="s">
        <v>15</v>
      </c>
      <c r="O69" s="26" t="str">
        <f t="shared" si="11"/>
        <v>word/excel/powerpoint</v>
      </c>
      <c r="P69" s="10" t="str">
        <f t="shared" si="12"/>
        <v>Not Completed</v>
      </c>
      <c r="Q69" s="26" t="str">
        <f t="shared" si="13"/>
        <v>NO</v>
      </c>
      <c r="R69" s="10"/>
      <c r="S69" s="10"/>
    </row>
    <row r="70" spans="1:19" s="26" customFormat="1" x14ac:dyDescent="0.25">
      <c r="A70" s="26" t="s">
        <v>1292</v>
      </c>
      <c r="B70" s="26" t="s">
        <v>19</v>
      </c>
      <c r="C70" s="26" t="s">
        <v>44</v>
      </c>
      <c r="D70" s="26" t="s">
        <v>22</v>
      </c>
      <c r="E70" s="26" t="s">
        <v>267</v>
      </c>
      <c r="F70" s="27" t="s">
        <v>1293</v>
      </c>
      <c r="G70" s="26" t="s">
        <v>14</v>
      </c>
      <c r="H70" s="28">
        <v>37040</v>
      </c>
      <c r="I70" s="26">
        <f t="shared" ca="1" si="8"/>
        <v>22</v>
      </c>
      <c r="J70" s="26" t="s">
        <v>1294</v>
      </c>
      <c r="K70" s="29">
        <v>43405</v>
      </c>
      <c r="L70" s="32" t="str">
        <f t="shared" si="9"/>
        <v>Nov</v>
      </c>
      <c r="M70" s="32" t="str">
        <f t="shared" si="10"/>
        <v>2018</v>
      </c>
      <c r="N70" s="31" t="s">
        <v>70</v>
      </c>
      <c r="O70" s="26" t="str">
        <f t="shared" si="11"/>
        <v>Fully Completed</v>
      </c>
      <c r="P70" s="10" t="str">
        <f t="shared" si="12"/>
        <v>Graduated</v>
      </c>
      <c r="Q70" s="26" t="str">
        <f t="shared" si="13"/>
        <v>YES</v>
      </c>
      <c r="R70" s="10"/>
      <c r="S70" s="10"/>
    </row>
    <row r="71" spans="1:19" s="26" customFormat="1" x14ac:dyDescent="0.25">
      <c r="A71" s="26" t="s">
        <v>1283</v>
      </c>
      <c r="B71" s="26" t="s">
        <v>19</v>
      </c>
      <c r="C71" s="26" t="s">
        <v>283</v>
      </c>
      <c r="D71" s="26" t="s">
        <v>17</v>
      </c>
      <c r="E71" s="26" t="s">
        <v>284</v>
      </c>
      <c r="F71" s="27" t="s">
        <v>1284</v>
      </c>
      <c r="G71" s="26" t="s">
        <v>37</v>
      </c>
      <c r="H71" s="28">
        <v>39309</v>
      </c>
      <c r="I71" s="26">
        <f t="shared" ca="1" si="8"/>
        <v>16</v>
      </c>
      <c r="J71" s="26" t="s">
        <v>1285</v>
      </c>
      <c r="K71" s="29">
        <v>43405</v>
      </c>
      <c r="L71" s="32" t="str">
        <f t="shared" si="9"/>
        <v>Nov</v>
      </c>
      <c r="M71" s="32" t="str">
        <f t="shared" si="10"/>
        <v>2018</v>
      </c>
      <c r="N71" s="31" t="s">
        <v>39</v>
      </c>
      <c r="O71" s="26" t="str">
        <f t="shared" si="11"/>
        <v>Completed</v>
      </c>
      <c r="P71" s="10" t="str">
        <f t="shared" si="12"/>
        <v>Not Graduated</v>
      </c>
      <c r="Q71" s="26" t="str">
        <f t="shared" si="13"/>
        <v>NO</v>
      </c>
      <c r="R71" s="10"/>
      <c r="S71" s="10"/>
    </row>
    <row r="72" spans="1:19" s="26" customFormat="1" x14ac:dyDescent="0.25">
      <c r="A72" s="26" t="s">
        <v>1170</v>
      </c>
      <c r="B72" s="26" t="s">
        <v>19</v>
      </c>
      <c r="C72" s="26" t="s">
        <v>283</v>
      </c>
      <c r="D72" s="26" t="s">
        <v>22</v>
      </c>
      <c r="E72" s="26" t="s">
        <v>284</v>
      </c>
      <c r="F72" s="27" t="s">
        <v>1171</v>
      </c>
      <c r="G72" s="26" t="s">
        <v>38</v>
      </c>
      <c r="H72" s="28">
        <v>38126</v>
      </c>
      <c r="I72" s="26">
        <f t="shared" ca="1" si="8"/>
        <v>19</v>
      </c>
      <c r="J72" s="26" t="s">
        <v>1172</v>
      </c>
      <c r="K72" s="29">
        <v>43405</v>
      </c>
      <c r="L72" s="32" t="str">
        <f t="shared" si="9"/>
        <v>Nov</v>
      </c>
      <c r="M72" s="32" t="str">
        <f t="shared" si="10"/>
        <v>2018</v>
      </c>
      <c r="N72" s="10" t="s">
        <v>70</v>
      </c>
      <c r="O72" s="26" t="str">
        <f t="shared" si="11"/>
        <v>Fully Completed</v>
      </c>
      <c r="P72" s="10" t="str">
        <f t="shared" si="12"/>
        <v>Graduated</v>
      </c>
      <c r="Q72" s="26" t="str">
        <f t="shared" si="13"/>
        <v>YES</v>
      </c>
      <c r="R72" s="10"/>
      <c r="S72" s="10"/>
    </row>
    <row r="73" spans="1:19" s="26" customFormat="1" x14ac:dyDescent="0.25">
      <c r="A73" s="26" t="s">
        <v>1251</v>
      </c>
      <c r="B73" s="26" t="s">
        <v>19</v>
      </c>
      <c r="C73" s="26" t="s">
        <v>283</v>
      </c>
      <c r="D73" s="26" t="s">
        <v>22</v>
      </c>
      <c r="E73" s="26" t="s">
        <v>284</v>
      </c>
      <c r="F73" s="27" t="s">
        <v>1252</v>
      </c>
      <c r="G73" s="26" t="s">
        <v>38</v>
      </c>
      <c r="H73" s="28">
        <v>36967</v>
      </c>
      <c r="I73" s="26">
        <f t="shared" ca="1" si="8"/>
        <v>23</v>
      </c>
      <c r="J73" s="26" t="s">
        <v>1253</v>
      </c>
      <c r="K73" s="29">
        <v>43405</v>
      </c>
      <c r="L73" s="32" t="str">
        <f t="shared" si="9"/>
        <v>Nov</v>
      </c>
      <c r="M73" s="32" t="str">
        <f t="shared" si="10"/>
        <v>2018</v>
      </c>
      <c r="N73" s="31" t="s">
        <v>70</v>
      </c>
      <c r="O73" s="26" t="str">
        <f t="shared" si="11"/>
        <v>Fully Completed</v>
      </c>
      <c r="P73" s="10" t="str">
        <f t="shared" si="12"/>
        <v>Graduated</v>
      </c>
      <c r="Q73" s="26" t="str">
        <f t="shared" si="13"/>
        <v>YES</v>
      </c>
      <c r="R73" s="10"/>
      <c r="S73" s="10"/>
    </row>
    <row r="74" spans="1:19" s="26" customFormat="1" x14ac:dyDescent="0.25">
      <c r="A74" s="26" t="s">
        <v>1265</v>
      </c>
      <c r="B74" s="26" t="s">
        <v>19</v>
      </c>
      <c r="C74" s="26" t="s">
        <v>21</v>
      </c>
      <c r="D74" s="26" t="s">
        <v>22</v>
      </c>
      <c r="E74" s="26" t="s">
        <v>267</v>
      </c>
      <c r="F74" s="27" t="s">
        <v>1266</v>
      </c>
      <c r="G74" s="26" t="s">
        <v>37</v>
      </c>
      <c r="H74" s="28">
        <v>38566</v>
      </c>
      <c r="I74" s="26">
        <f t="shared" ca="1" si="8"/>
        <v>18</v>
      </c>
      <c r="J74" s="26" t="s">
        <v>1267</v>
      </c>
      <c r="K74" s="29">
        <v>43405</v>
      </c>
      <c r="L74" s="32" t="str">
        <f t="shared" si="9"/>
        <v>Nov</v>
      </c>
      <c r="M74" s="32" t="str">
        <f t="shared" si="10"/>
        <v>2018</v>
      </c>
      <c r="N74" s="31" t="s">
        <v>70</v>
      </c>
      <c r="O74" s="26" t="str">
        <f t="shared" si="11"/>
        <v>Fully Completed</v>
      </c>
      <c r="P74" s="10" t="str">
        <f t="shared" si="12"/>
        <v>Graduated</v>
      </c>
      <c r="Q74" s="26" t="str">
        <f t="shared" si="13"/>
        <v>YES</v>
      </c>
      <c r="R74" s="10"/>
      <c r="S74" s="10"/>
    </row>
    <row r="75" spans="1:19" s="26" customFormat="1" x14ac:dyDescent="0.25">
      <c r="A75" s="26" t="s">
        <v>1372</v>
      </c>
      <c r="B75" s="26" t="s">
        <v>19</v>
      </c>
      <c r="C75" s="26" t="s">
        <v>283</v>
      </c>
      <c r="D75" s="26" t="s">
        <v>22</v>
      </c>
      <c r="E75" s="26" t="s">
        <v>327</v>
      </c>
      <c r="F75" s="27" t="s">
        <v>1373</v>
      </c>
      <c r="G75" s="26" t="s">
        <v>14</v>
      </c>
      <c r="H75" s="28">
        <v>37374</v>
      </c>
      <c r="I75" s="26">
        <f t="shared" ca="1" si="8"/>
        <v>21</v>
      </c>
      <c r="J75" s="26" t="s">
        <v>1374</v>
      </c>
      <c r="K75" s="29">
        <v>43405</v>
      </c>
      <c r="L75" s="32" t="str">
        <f t="shared" si="9"/>
        <v>Nov</v>
      </c>
      <c r="M75" s="32" t="str">
        <f t="shared" si="10"/>
        <v>2018</v>
      </c>
      <c r="N75" s="31" t="s">
        <v>70</v>
      </c>
      <c r="O75" s="26" t="str">
        <f t="shared" si="11"/>
        <v>Fully Completed</v>
      </c>
      <c r="P75" s="10" t="str">
        <f t="shared" si="12"/>
        <v>Graduated</v>
      </c>
      <c r="Q75" s="26" t="str">
        <f t="shared" si="13"/>
        <v>YES</v>
      </c>
      <c r="R75" s="10"/>
      <c r="S75" s="10"/>
    </row>
    <row r="76" spans="1:19" s="26" customFormat="1" x14ac:dyDescent="0.25">
      <c r="A76" s="26" t="s">
        <v>1286</v>
      </c>
      <c r="B76" s="26" t="s">
        <v>19</v>
      </c>
      <c r="C76" s="26" t="s">
        <v>44</v>
      </c>
      <c r="D76" s="26" t="s">
        <v>22</v>
      </c>
      <c r="E76" s="26" t="s">
        <v>284</v>
      </c>
      <c r="F76" s="27" t="s">
        <v>1287</v>
      </c>
      <c r="G76" s="26" t="s">
        <v>14</v>
      </c>
      <c r="H76" s="28">
        <v>37544</v>
      </c>
      <c r="I76" s="26">
        <f t="shared" ca="1" si="8"/>
        <v>21</v>
      </c>
      <c r="J76" s="26" t="s">
        <v>1288</v>
      </c>
      <c r="K76" s="29">
        <v>43405</v>
      </c>
      <c r="L76" s="32" t="str">
        <f t="shared" si="9"/>
        <v>Nov</v>
      </c>
      <c r="M76" s="32" t="str">
        <f t="shared" si="10"/>
        <v>2018</v>
      </c>
      <c r="N76" s="31" t="s">
        <v>15</v>
      </c>
      <c r="O76" s="26" t="str">
        <f t="shared" si="11"/>
        <v>word/excel/powerpoint</v>
      </c>
      <c r="P76" s="10" t="str">
        <f t="shared" si="12"/>
        <v>Not Completed</v>
      </c>
      <c r="Q76" s="26" t="str">
        <f t="shared" si="13"/>
        <v>NO</v>
      </c>
      <c r="R76" s="10"/>
      <c r="S76" s="10"/>
    </row>
    <row r="77" spans="1:19" s="26" customFormat="1" x14ac:dyDescent="0.25">
      <c r="A77" s="26" t="s">
        <v>1257</v>
      </c>
      <c r="B77" s="26" t="s">
        <v>19</v>
      </c>
      <c r="C77" s="26" t="s">
        <v>44</v>
      </c>
      <c r="D77" s="26" t="s">
        <v>17</v>
      </c>
      <c r="E77" s="26" t="s">
        <v>284</v>
      </c>
      <c r="F77" s="27" t="s">
        <v>45</v>
      </c>
      <c r="G77" s="26" t="s">
        <v>37</v>
      </c>
      <c r="H77" s="28">
        <v>38594</v>
      </c>
      <c r="I77" s="26">
        <f t="shared" ca="1" si="8"/>
        <v>18</v>
      </c>
      <c r="J77" s="26" t="s">
        <v>1258</v>
      </c>
      <c r="K77" s="29">
        <v>43405</v>
      </c>
      <c r="L77" s="32" t="str">
        <f t="shared" si="9"/>
        <v>Nov</v>
      </c>
      <c r="M77" s="32" t="str">
        <f t="shared" si="10"/>
        <v>2018</v>
      </c>
      <c r="N77" s="31" t="s">
        <v>70</v>
      </c>
      <c r="O77" s="26" t="str">
        <f t="shared" si="11"/>
        <v>Fully Completed</v>
      </c>
      <c r="P77" s="10" t="str">
        <f t="shared" si="12"/>
        <v>Graduated</v>
      </c>
      <c r="Q77" s="26" t="str">
        <f t="shared" si="13"/>
        <v>YES</v>
      </c>
      <c r="R77" s="10"/>
      <c r="S77" s="10"/>
    </row>
    <row r="78" spans="1:19" s="26" customFormat="1" x14ac:dyDescent="0.25">
      <c r="A78" s="26" t="s">
        <v>1081</v>
      </c>
      <c r="B78" s="26" t="s">
        <v>35</v>
      </c>
      <c r="C78" s="26" t="s">
        <v>283</v>
      </c>
      <c r="D78" s="26" t="s">
        <v>17</v>
      </c>
      <c r="E78" s="26" t="s">
        <v>284</v>
      </c>
      <c r="F78" s="27" t="s">
        <v>1082</v>
      </c>
      <c r="G78" s="26" t="s">
        <v>38</v>
      </c>
      <c r="H78" s="28">
        <v>37679</v>
      </c>
      <c r="I78" s="26">
        <v>21</v>
      </c>
      <c r="J78" s="26" t="s">
        <v>1083</v>
      </c>
      <c r="K78" s="29">
        <v>43405</v>
      </c>
      <c r="L78" s="32" t="str">
        <f t="shared" si="9"/>
        <v>Nov</v>
      </c>
      <c r="M78" s="32" t="str">
        <f t="shared" si="10"/>
        <v>2018</v>
      </c>
      <c r="N78" s="10" t="s">
        <v>70</v>
      </c>
      <c r="O78" s="26" t="str">
        <f t="shared" si="11"/>
        <v>Fully Completed</v>
      </c>
      <c r="P78" s="10" t="str">
        <f t="shared" si="12"/>
        <v>Graduated</v>
      </c>
      <c r="Q78" s="26" t="str">
        <f t="shared" si="13"/>
        <v>YES</v>
      </c>
      <c r="R78" s="10"/>
      <c r="S78" s="10"/>
    </row>
    <row r="79" spans="1:19" s="26" customFormat="1" x14ac:dyDescent="0.25">
      <c r="A79" s="26" t="s">
        <v>1043</v>
      </c>
      <c r="B79" s="26" t="s">
        <v>19</v>
      </c>
      <c r="C79" s="26" t="s">
        <v>283</v>
      </c>
      <c r="D79" s="26" t="s">
        <v>22</v>
      </c>
      <c r="E79" s="26" t="s">
        <v>279</v>
      </c>
      <c r="F79" s="27" t="s">
        <v>1044</v>
      </c>
      <c r="G79" s="26" t="s">
        <v>14</v>
      </c>
      <c r="H79" s="28">
        <v>37159</v>
      </c>
      <c r="I79" s="26">
        <f t="shared" ref="I79:I125" ca="1" si="14">DATEDIF(H79, TODAY(), "Y")</f>
        <v>22</v>
      </c>
      <c r="J79" s="26" t="s">
        <v>1045</v>
      </c>
      <c r="K79" s="29">
        <v>43405</v>
      </c>
      <c r="L79" s="32" t="str">
        <f t="shared" si="9"/>
        <v>Nov</v>
      </c>
      <c r="M79" s="32" t="str">
        <f t="shared" si="10"/>
        <v>2018</v>
      </c>
      <c r="N79" s="10" t="s">
        <v>70</v>
      </c>
      <c r="O79" s="26" t="str">
        <f t="shared" si="11"/>
        <v>Fully Completed</v>
      </c>
      <c r="P79" s="10" t="str">
        <f t="shared" si="12"/>
        <v>Graduated</v>
      </c>
      <c r="Q79" s="26" t="str">
        <f t="shared" si="13"/>
        <v>YES</v>
      </c>
      <c r="R79" s="10"/>
      <c r="S79" s="10"/>
    </row>
    <row r="80" spans="1:19" s="26" customFormat="1" x14ac:dyDescent="0.25">
      <c r="A80" s="26" t="s">
        <v>362</v>
      </c>
      <c r="B80" s="26" t="s">
        <v>19</v>
      </c>
      <c r="C80" s="26" t="s">
        <v>283</v>
      </c>
      <c r="D80" s="26" t="s">
        <v>17</v>
      </c>
      <c r="E80" s="26" t="s">
        <v>284</v>
      </c>
      <c r="F80" s="27" t="s">
        <v>363</v>
      </c>
      <c r="G80" s="26" t="s">
        <v>37</v>
      </c>
      <c r="H80" s="28">
        <v>39647</v>
      </c>
      <c r="I80" s="26">
        <f t="shared" ca="1" si="14"/>
        <v>15</v>
      </c>
      <c r="J80" s="26" t="s">
        <v>364</v>
      </c>
      <c r="K80" s="29">
        <v>43272</v>
      </c>
      <c r="L80" s="32" t="str">
        <f t="shared" si="9"/>
        <v>Jun</v>
      </c>
      <c r="M80" s="32" t="str">
        <f t="shared" si="10"/>
        <v>2018</v>
      </c>
      <c r="N80" s="10" t="s">
        <v>15</v>
      </c>
      <c r="O80" s="26" t="str">
        <f t="shared" si="11"/>
        <v>word/excel/powerpoint</v>
      </c>
      <c r="P80" s="10" t="str">
        <f t="shared" si="12"/>
        <v>Not Completed</v>
      </c>
      <c r="Q80" s="26" t="str">
        <f t="shared" si="13"/>
        <v>NO</v>
      </c>
      <c r="R80" s="10"/>
      <c r="S80" s="10"/>
    </row>
    <row r="81" spans="1:19" s="26" customFormat="1" x14ac:dyDescent="0.25">
      <c r="A81" s="26" t="s">
        <v>1277</v>
      </c>
      <c r="B81" s="26" t="s">
        <v>19</v>
      </c>
      <c r="C81" s="26" t="s">
        <v>283</v>
      </c>
      <c r="D81" s="26" t="s">
        <v>22</v>
      </c>
      <c r="E81" s="26" t="s">
        <v>279</v>
      </c>
      <c r="F81" s="27" t="s">
        <v>1278</v>
      </c>
      <c r="G81" s="26" t="s">
        <v>38</v>
      </c>
      <c r="H81" s="28">
        <v>38101</v>
      </c>
      <c r="I81" s="26">
        <f t="shared" ca="1" si="14"/>
        <v>19</v>
      </c>
      <c r="J81" s="26" t="s">
        <v>1279</v>
      </c>
      <c r="K81" s="29">
        <v>43405</v>
      </c>
      <c r="L81" s="32" t="str">
        <f t="shared" si="9"/>
        <v>Nov</v>
      </c>
      <c r="M81" s="32" t="str">
        <f t="shared" si="10"/>
        <v>2018</v>
      </c>
      <c r="N81" s="31" t="s">
        <v>15</v>
      </c>
      <c r="O81" s="26" t="str">
        <f t="shared" si="11"/>
        <v>word/excel/powerpoint</v>
      </c>
      <c r="P81" s="10" t="str">
        <f t="shared" si="12"/>
        <v>Not Completed</v>
      </c>
      <c r="Q81" s="26" t="str">
        <f t="shared" si="13"/>
        <v>NO</v>
      </c>
      <c r="R81" s="10"/>
      <c r="S81" s="10"/>
    </row>
    <row r="82" spans="1:19" s="26" customFormat="1" x14ac:dyDescent="0.25">
      <c r="A82" s="26" t="s">
        <v>1188</v>
      </c>
      <c r="B82" s="26" t="s">
        <v>19</v>
      </c>
      <c r="C82" s="26" t="s">
        <v>275</v>
      </c>
      <c r="D82" s="26" t="s">
        <v>22</v>
      </c>
      <c r="E82" s="26" t="s">
        <v>279</v>
      </c>
      <c r="F82" s="27" t="s">
        <v>1189</v>
      </c>
      <c r="G82" s="26" t="s">
        <v>38</v>
      </c>
      <c r="H82" s="28">
        <v>37883</v>
      </c>
      <c r="I82" s="26">
        <f t="shared" ca="1" si="14"/>
        <v>20</v>
      </c>
      <c r="J82" s="26" t="s">
        <v>1190</v>
      </c>
      <c r="K82" s="29">
        <v>43405</v>
      </c>
      <c r="L82" s="32" t="str">
        <f t="shared" si="9"/>
        <v>Nov</v>
      </c>
      <c r="M82" s="32" t="str">
        <f t="shared" si="10"/>
        <v>2018</v>
      </c>
      <c r="N82" s="10" t="s">
        <v>70</v>
      </c>
      <c r="O82" s="26" t="str">
        <f t="shared" si="11"/>
        <v>Fully Completed</v>
      </c>
      <c r="P82" s="10" t="str">
        <f t="shared" si="12"/>
        <v>Graduated</v>
      </c>
      <c r="Q82" s="26" t="str">
        <f t="shared" si="13"/>
        <v>YES</v>
      </c>
      <c r="R82" s="10"/>
      <c r="S82" s="10"/>
    </row>
    <row r="83" spans="1:19" s="26" customFormat="1" x14ac:dyDescent="0.25">
      <c r="A83" s="26" t="s">
        <v>1148</v>
      </c>
      <c r="B83" s="26" t="s">
        <v>19</v>
      </c>
      <c r="C83" s="26" t="s">
        <v>283</v>
      </c>
      <c r="D83" s="26" t="s">
        <v>22</v>
      </c>
      <c r="E83" s="26" t="s">
        <v>225</v>
      </c>
      <c r="F83" s="27" t="s">
        <v>1149</v>
      </c>
      <c r="G83" s="26" t="s">
        <v>38</v>
      </c>
      <c r="H83" s="28">
        <v>37622</v>
      </c>
      <c r="I83" s="26">
        <f t="shared" ca="1" si="14"/>
        <v>21</v>
      </c>
      <c r="J83" s="26" t="s">
        <v>1150</v>
      </c>
      <c r="K83" s="29">
        <v>43405</v>
      </c>
      <c r="L83" s="32" t="str">
        <f t="shared" si="9"/>
        <v>Nov</v>
      </c>
      <c r="M83" s="32" t="str">
        <f t="shared" si="10"/>
        <v>2018</v>
      </c>
      <c r="N83" s="10" t="s">
        <v>15</v>
      </c>
      <c r="O83" s="26" t="str">
        <f t="shared" si="11"/>
        <v>word/excel/powerpoint</v>
      </c>
      <c r="P83" s="10" t="str">
        <f t="shared" si="12"/>
        <v>Not Completed</v>
      </c>
      <c r="Q83" s="26" t="str">
        <f t="shared" si="13"/>
        <v>NO</v>
      </c>
      <c r="R83" s="10"/>
      <c r="S83" s="10"/>
    </row>
    <row r="84" spans="1:19" s="26" customFormat="1" x14ac:dyDescent="0.25">
      <c r="A84" s="26" t="s">
        <v>1046</v>
      </c>
      <c r="B84" s="26" t="s">
        <v>19</v>
      </c>
      <c r="C84" s="26" t="s">
        <v>283</v>
      </c>
      <c r="D84" s="26" t="s">
        <v>22</v>
      </c>
      <c r="E84" s="26" t="s">
        <v>225</v>
      </c>
      <c r="F84" s="27" t="s">
        <v>1047</v>
      </c>
      <c r="G84" s="26" t="s">
        <v>38</v>
      </c>
      <c r="H84" s="28">
        <v>37304</v>
      </c>
      <c r="I84" s="26">
        <f t="shared" ca="1" si="14"/>
        <v>22</v>
      </c>
      <c r="J84" s="26" t="s">
        <v>1048</v>
      </c>
      <c r="K84" s="29">
        <v>43405</v>
      </c>
      <c r="L84" s="32" t="str">
        <f t="shared" si="9"/>
        <v>Nov</v>
      </c>
      <c r="M84" s="32" t="str">
        <f t="shared" si="10"/>
        <v>2018</v>
      </c>
      <c r="N84" s="10" t="s">
        <v>70</v>
      </c>
      <c r="O84" s="26" t="str">
        <f t="shared" si="11"/>
        <v>Fully Completed</v>
      </c>
      <c r="P84" s="10" t="str">
        <f t="shared" si="12"/>
        <v>Graduated</v>
      </c>
      <c r="Q84" s="26" t="str">
        <f t="shared" si="13"/>
        <v>YES</v>
      </c>
      <c r="R84" s="10"/>
      <c r="S84" s="10"/>
    </row>
    <row r="85" spans="1:19" s="26" customFormat="1" x14ac:dyDescent="0.25">
      <c r="A85" s="26" t="s">
        <v>1061</v>
      </c>
      <c r="B85" s="26" t="s">
        <v>19</v>
      </c>
      <c r="C85" s="26" t="s">
        <v>44</v>
      </c>
      <c r="D85" s="26" t="s">
        <v>22</v>
      </c>
      <c r="E85" s="26" t="s">
        <v>390</v>
      </c>
      <c r="F85" s="27" t="s">
        <v>1062</v>
      </c>
      <c r="G85" s="26" t="s">
        <v>38</v>
      </c>
      <c r="H85" s="28">
        <v>37130</v>
      </c>
      <c r="I85" s="26">
        <f t="shared" ca="1" si="14"/>
        <v>22</v>
      </c>
      <c r="J85" s="26" t="s">
        <v>1063</v>
      </c>
      <c r="K85" s="29">
        <v>43405</v>
      </c>
      <c r="L85" s="32" t="str">
        <f t="shared" si="9"/>
        <v>Nov</v>
      </c>
      <c r="M85" s="32" t="str">
        <f t="shared" si="10"/>
        <v>2018</v>
      </c>
      <c r="N85" s="10" t="s">
        <v>70</v>
      </c>
      <c r="O85" s="26" t="str">
        <f t="shared" si="11"/>
        <v>Fully Completed</v>
      </c>
      <c r="P85" s="10" t="str">
        <f t="shared" si="12"/>
        <v>Graduated</v>
      </c>
      <c r="Q85" s="26" t="str">
        <f t="shared" si="13"/>
        <v>YES</v>
      </c>
      <c r="R85" s="10"/>
      <c r="S85" s="10"/>
    </row>
    <row r="86" spans="1:19" s="26" customFormat="1" x14ac:dyDescent="0.25">
      <c r="A86" s="26" t="s">
        <v>1078</v>
      </c>
      <c r="B86" s="26" t="s">
        <v>19</v>
      </c>
      <c r="C86" s="26" t="s">
        <v>283</v>
      </c>
      <c r="D86" s="26" t="s">
        <v>17</v>
      </c>
      <c r="E86" s="26" t="s">
        <v>267</v>
      </c>
      <c r="F86" s="27" t="s">
        <v>1079</v>
      </c>
      <c r="G86" s="26" t="s">
        <v>38</v>
      </c>
      <c r="H86" s="28">
        <v>37533</v>
      </c>
      <c r="I86" s="26">
        <f t="shared" ca="1" si="14"/>
        <v>21</v>
      </c>
      <c r="J86" s="26" t="s">
        <v>1080</v>
      </c>
      <c r="K86" s="29">
        <v>43405</v>
      </c>
      <c r="L86" s="32" t="str">
        <f t="shared" si="9"/>
        <v>Nov</v>
      </c>
      <c r="M86" s="32" t="str">
        <f t="shared" si="10"/>
        <v>2018</v>
      </c>
      <c r="N86" s="10" t="s">
        <v>39</v>
      </c>
      <c r="O86" s="26" t="str">
        <f t="shared" si="11"/>
        <v>Completed</v>
      </c>
      <c r="P86" s="10" t="str">
        <f t="shared" si="12"/>
        <v>Not Graduated</v>
      </c>
      <c r="Q86" s="26" t="str">
        <f t="shared" si="13"/>
        <v>NO</v>
      </c>
      <c r="R86" s="10"/>
      <c r="S86" s="10"/>
    </row>
    <row r="87" spans="1:19" s="26" customFormat="1" x14ac:dyDescent="0.25">
      <c r="A87" s="26" t="s">
        <v>224</v>
      </c>
      <c r="B87" s="26" t="s">
        <v>19</v>
      </c>
      <c r="C87" s="26" t="s">
        <v>44</v>
      </c>
      <c r="D87" s="26" t="s">
        <v>17</v>
      </c>
      <c r="E87" s="26" t="s">
        <v>225</v>
      </c>
      <c r="F87" s="27" t="s">
        <v>226</v>
      </c>
      <c r="G87" s="26" t="s">
        <v>37</v>
      </c>
      <c r="H87" s="28">
        <v>39890</v>
      </c>
      <c r="I87" s="26">
        <f t="shared" ca="1" si="14"/>
        <v>15</v>
      </c>
      <c r="J87" s="26" t="s">
        <v>227</v>
      </c>
      <c r="K87" s="29">
        <v>43617</v>
      </c>
      <c r="L87" s="30" t="str">
        <f t="shared" si="9"/>
        <v>Jun</v>
      </c>
      <c r="M87" s="30" t="str">
        <f t="shared" si="10"/>
        <v>2019</v>
      </c>
      <c r="N87" s="26" t="s">
        <v>70</v>
      </c>
      <c r="O87" s="31" t="str">
        <f t="shared" si="11"/>
        <v>Fully Completed</v>
      </c>
      <c r="P87" s="10" t="str">
        <f t="shared" si="12"/>
        <v>Graduated</v>
      </c>
      <c r="Q87" s="26" t="str">
        <f t="shared" si="13"/>
        <v>YES</v>
      </c>
      <c r="R87" s="10"/>
      <c r="S87" s="10"/>
    </row>
    <row r="88" spans="1:19" s="26" customFormat="1" x14ac:dyDescent="0.25">
      <c r="A88" s="26" t="s">
        <v>1427</v>
      </c>
      <c r="B88" s="26" t="s">
        <v>19</v>
      </c>
      <c r="C88" s="26" t="s">
        <v>21</v>
      </c>
      <c r="D88" s="26" t="s">
        <v>22</v>
      </c>
      <c r="E88" s="26" t="s">
        <v>279</v>
      </c>
      <c r="F88" s="27" t="s">
        <v>308</v>
      </c>
      <c r="G88" s="26" t="s">
        <v>37</v>
      </c>
      <c r="H88" s="28">
        <v>37912</v>
      </c>
      <c r="I88" s="26">
        <f t="shared" ca="1" si="14"/>
        <v>20</v>
      </c>
      <c r="J88" s="26" t="s">
        <v>1428</v>
      </c>
      <c r="K88" s="29">
        <v>43497</v>
      </c>
      <c r="L88" s="32" t="str">
        <f t="shared" si="9"/>
        <v>Feb</v>
      </c>
      <c r="M88" s="32" t="str">
        <f t="shared" si="10"/>
        <v>2019</v>
      </c>
      <c r="N88" s="31" t="s">
        <v>70</v>
      </c>
      <c r="O88" s="26" t="str">
        <f t="shared" si="11"/>
        <v>Fully Completed</v>
      </c>
      <c r="P88" s="10" t="str">
        <f t="shared" si="12"/>
        <v>Graduated</v>
      </c>
      <c r="Q88" s="26" t="str">
        <f t="shared" si="13"/>
        <v>YES</v>
      </c>
      <c r="R88" s="10"/>
      <c r="S88" s="10"/>
    </row>
    <row r="89" spans="1:19" s="26" customFormat="1" x14ac:dyDescent="0.25">
      <c r="A89" s="26" t="s">
        <v>1439</v>
      </c>
      <c r="B89" s="26" t="s">
        <v>19</v>
      </c>
      <c r="C89" s="26" t="s">
        <v>283</v>
      </c>
      <c r="D89" s="26" t="s">
        <v>17</v>
      </c>
      <c r="E89" s="26" t="s">
        <v>23</v>
      </c>
      <c r="F89" s="27" t="s">
        <v>1440</v>
      </c>
      <c r="G89" s="26" t="s">
        <v>38</v>
      </c>
      <c r="H89" s="28">
        <v>38599</v>
      </c>
      <c r="I89" s="26">
        <f t="shared" ca="1" si="14"/>
        <v>18</v>
      </c>
      <c r="J89" s="26" t="s">
        <v>1441</v>
      </c>
      <c r="K89" s="29">
        <v>43525</v>
      </c>
      <c r="L89" s="32" t="str">
        <f t="shared" si="9"/>
        <v>Mar</v>
      </c>
      <c r="M89" s="32" t="str">
        <f t="shared" si="10"/>
        <v>2019</v>
      </c>
      <c r="N89" s="31" t="s">
        <v>70</v>
      </c>
      <c r="O89" s="26" t="str">
        <f t="shared" si="11"/>
        <v>Fully Completed</v>
      </c>
      <c r="P89" s="10" t="str">
        <f t="shared" si="12"/>
        <v>Graduated</v>
      </c>
      <c r="Q89" s="26" t="str">
        <f t="shared" si="13"/>
        <v>YES</v>
      </c>
      <c r="R89" s="10"/>
      <c r="S89" s="10"/>
    </row>
    <row r="90" spans="1:19" s="26" customFormat="1" x14ac:dyDescent="0.25">
      <c r="A90" s="26" t="s">
        <v>1442</v>
      </c>
      <c r="B90" s="26" t="s">
        <v>19</v>
      </c>
      <c r="C90" s="26" t="s">
        <v>464</v>
      </c>
      <c r="D90" s="26" t="s">
        <v>22</v>
      </c>
      <c r="E90" s="26" t="s">
        <v>27</v>
      </c>
      <c r="F90" s="27" t="s">
        <v>1443</v>
      </c>
      <c r="G90" s="26" t="s">
        <v>37</v>
      </c>
      <c r="H90" s="28">
        <v>39469</v>
      </c>
      <c r="I90" s="26">
        <f t="shared" ca="1" si="14"/>
        <v>16</v>
      </c>
      <c r="J90" s="26" t="s">
        <v>1444</v>
      </c>
      <c r="K90" s="29">
        <v>43556</v>
      </c>
      <c r="L90" s="32" t="str">
        <f t="shared" si="9"/>
        <v>Apr</v>
      </c>
      <c r="M90" s="32" t="str">
        <f t="shared" si="10"/>
        <v>2019</v>
      </c>
      <c r="N90" s="31" t="s">
        <v>70</v>
      </c>
      <c r="O90" s="26" t="str">
        <f t="shared" si="11"/>
        <v>Fully Completed</v>
      </c>
      <c r="P90" s="10" t="str">
        <f t="shared" si="12"/>
        <v>Graduated</v>
      </c>
      <c r="Q90" s="26" t="str">
        <f t="shared" si="13"/>
        <v>YES</v>
      </c>
      <c r="R90" s="10"/>
      <c r="S90" s="10"/>
    </row>
    <row r="91" spans="1:19" s="26" customFormat="1" x14ac:dyDescent="0.25">
      <c r="A91" s="26" t="s">
        <v>159</v>
      </c>
      <c r="B91" s="26" t="s">
        <v>77</v>
      </c>
      <c r="C91" s="26" t="s">
        <v>26</v>
      </c>
      <c r="D91" s="26" t="s">
        <v>17</v>
      </c>
      <c r="E91" s="26" t="s">
        <v>16</v>
      </c>
      <c r="F91" s="27" t="s">
        <v>160</v>
      </c>
      <c r="G91" s="26" t="s">
        <v>50</v>
      </c>
      <c r="H91" s="28">
        <v>40415</v>
      </c>
      <c r="I91" s="26">
        <f t="shared" ca="1" si="14"/>
        <v>13</v>
      </c>
      <c r="J91" s="26" t="s">
        <v>161</v>
      </c>
      <c r="K91" s="29">
        <v>43709</v>
      </c>
      <c r="L91" s="30" t="str">
        <f t="shared" si="9"/>
        <v>Sep</v>
      </c>
      <c r="M91" s="30" t="str">
        <f t="shared" si="10"/>
        <v>2019</v>
      </c>
      <c r="N91" s="26" t="s">
        <v>15</v>
      </c>
      <c r="O91" s="31" t="str">
        <f t="shared" si="11"/>
        <v>word/excel/powerpoint</v>
      </c>
      <c r="P91" s="10" t="str">
        <f t="shared" si="12"/>
        <v>Not Completed</v>
      </c>
      <c r="Q91" s="26" t="str">
        <f t="shared" si="13"/>
        <v>NO</v>
      </c>
      <c r="R91" s="10"/>
      <c r="S91" s="10"/>
    </row>
    <row r="92" spans="1:19" s="26" customFormat="1" x14ac:dyDescent="0.25">
      <c r="A92" s="26" t="s">
        <v>195</v>
      </c>
      <c r="B92" s="26" t="s">
        <v>125</v>
      </c>
      <c r="C92" s="26" t="s">
        <v>26</v>
      </c>
      <c r="D92" s="26" t="s">
        <v>17</v>
      </c>
      <c r="E92" s="26" t="s">
        <v>114</v>
      </c>
      <c r="F92" s="27" t="s">
        <v>196</v>
      </c>
      <c r="G92" s="26" t="s">
        <v>37</v>
      </c>
      <c r="H92" s="28">
        <v>39886</v>
      </c>
      <c r="I92" s="26">
        <f t="shared" ca="1" si="14"/>
        <v>15</v>
      </c>
      <c r="J92" s="26" t="s">
        <v>197</v>
      </c>
      <c r="K92" s="29">
        <v>43497</v>
      </c>
      <c r="L92" s="30" t="str">
        <f t="shared" si="9"/>
        <v>Feb</v>
      </c>
      <c r="M92" s="30" t="str">
        <f t="shared" si="10"/>
        <v>2019</v>
      </c>
      <c r="N92" s="26" t="s">
        <v>70</v>
      </c>
      <c r="O92" s="31" t="str">
        <f t="shared" si="11"/>
        <v>Fully Completed</v>
      </c>
      <c r="P92" s="10" t="str">
        <f t="shared" si="12"/>
        <v>Graduated</v>
      </c>
      <c r="Q92" s="26" t="str">
        <f t="shared" si="13"/>
        <v>YES</v>
      </c>
      <c r="R92" s="10"/>
      <c r="S92" s="10"/>
    </row>
    <row r="93" spans="1:19" s="26" customFormat="1" x14ac:dyDescent="0.25">
      <c r="A93" s="26" t="s">
        <v>1375</v>
      </c>
      <c r="B93" s="26" t="s">
        <v>19</v>
      </c>
      <c r="C93" s="26" t="s">
        <v>21</v>
      </c>
      <c r="D93" s="26" t="s">
        <v>17</v>
      </c>
      <c r="E93" s="26" t="s">
        <v>284</v>
      </c>
      <c r="F93" s="27" t="s">
        <v>1376</v>
      </c>
      <c r="G93" s="26" t="s">
        <v>14</v>
      </c>
      <c r="H93" s="28">
        <v>36356</v>
      </c>
      <c r="I93" s="26">
        <f t="shared" ca="1" si="14"/>
        <v>24</v>
      </c>
      <c r="J93" s="26" t="s">
        <v>1377</v>
      </c>
      <c r="K93" s="29">
        <v>43556</v>
      </c>
      <c r="L93" s="32" t="str">
        <f t="shared" si="9"/>
        <v>Apr</v>
      </c>
      <c r="M93" s="32" t="str">
        <f t="shared" si="10"/>
        <v>2019</v>
      </c>
      <c r="N93" s="31" t="s">
        <v>70</v>
      </c>
      <c r="O93" s="26" t="str">
        <f t="shared" si="11"/>
        <v>Fully Completed</v>
      </c>
      <c r="P93" s="10" t="str">
        <f t="shared" si="12"/>
        <v>Graduated</v>
      </c>
      <c r="Q93" s="26" t="str">
        <f t="shared" si="13"/>
        <v>YES</v>
      </c>
      <c r="R93" s="10"/>
      <c r="S93" s="10"/>
    </row>
    <row r="94" spans="1:19" s="26" customFormat="1" x14ac:dyDescent="0.25">
      <c r="A94" s="26" t="s">
        <v>76</v>
      </c>
      <c r="B94" s="26" t="s">
        <v>77</v>
      </c>
      <c r="C94" s="26" t="s">
        <v>26</v>
      </c>
      <c r="D94" s="26" t="s">
        <v>17</v>
      </c>
      <c r="E94" s="26" t="s">
        <v>78</v>
      </c>
      <c r="F94" s="27" t="s">
        <v>79</v>
      </c>
      <c r="G94" s="26" t="s">
        <v>38</v>
      </c>
      <c r="H94" s="28">
        <v>38131</v>
      </c>
      <c r="I94" s="26">
        <f t="shared" ca="1" si="14"/>
        <v>19</v>
      </c>
      <c r="J94" s="26" t="s">
        <v>80</v>
      </c>
      <c r="K94" s="29">
        <v>43525</v>
      </c>
      <c r="L94" s="30" t="str">
        <f t="shared" si="9"/>
        <v>Mar</v>
      </c>
      <c r="M94" s="30" t="str">
        <f t="shared" si="10"/>
        <v>2019</v>
      </c>
      <c r="N94" s="26" t="s">
        <v>70</v>
      </c>
      <c r="O94" s="31" t="str">
        <f t="shared" si="11"/>
        <v>Fully Completed</v>
      </c>
      <c r="P94" s="10" t="str">
        <f t="shared" si="12"/>
        <v>Graduated</v>
      </c>
      <c r="Q94" s="26" t="str">
        <f t="shared" si="13"/>
        <v>YES</v>
      </c>
      <c r="R94" s="10"/>
      <c r="S94" s="10"/>
    </row>
    <row r="95" spans="1:19" s="26" customFormat="1" x14ac:dyDescent="0.25">
      <c r="A95" s="26" t="s">
        <v>1445</v>
      </c>
      <c r="B95" s="26" t="s">
        <v>19</v>
      </c>
      <c r="C95" s="26" t="s">
        <v>44</v>
      </c>
      <c r="D95" s="26" t="s">
        <v>17</v>
      </c>
      <c r="E95" s="26" t="s">
        <v>279</v>
      </c>
      <c r="F95" s="27" t="s">
        <v>1446</v>
      </c>
      <c r="G95" s="26" t="s">
        <v>37</v>
      </c>
      <c r="H95" s="28">
        <v>39642</v>
      </c>
      <c r="I95" s="26">
        <f t="shared" ca="1" si="14"/>
        <v>15</v>
      </c>
      <c r="J95" s="26" t="s">
        <v>1447</v>
      </c>
      <c r="K95" s="29">
        <v>43709</v>
      </c>
      <c r="L95" s="32" t="str">
        <f t="shared" si="9"/>
        <v>Sep</v>
      </c>
      <c r="M95" s="32" t="str">
        <f t="shared" si="10"/>
        <v>2019</v>
      </c>
      <c r="N95" s="31" t="s">
        <v>70</v>
      </c>
      <c r="O95" s="26" t="str">
        <f t="shared" si="11"/>
        <v>Fully Completed</v>
      </c>
      <c r="P95" s="10" t="str">
        <f t="shared" si="12"/>
        <v>Graduated</v>
      </c>
      <c r="Q95" s="26" t="str">
        <f t="shared" si="13"/>
        <v>YES</v>
      </c>
      <c r="R95" s="10"/>
      <c r="S95" s="10"/>
    </row>
    <row r="96" spans="1:19" s="26" customFormat="1" x14ac:dyDescent="0.25">
      <c r="A96" s="26" t="s">
        <v>162</v>
      </c>
      <c r="B96" s="26" t="s">
        <v>19</v>
      </c>
      <c r="C96" s="26" t="s">
        <v>26</v>
      </c>
      <c r="D96" s="26" t="s">
        <v>22</v>
      </c>
      <c r="E96" s="26" t="s">
        <v>27</v>
      </c>
      <c r="F96" s="27" t="s">
        <v>163</v>
      </c>
      <c r="G96" s="26" t="s">
        <v>50</v>
      </c>
      <c r="H96" s="28">
        <v>40425</v>
      </c>
      <c r="I96" s="26">
        <f t="shared" ca="1" si="14"/>
        <v>13</v>
      </c>
      <c r="J96" s="26" t="s">
        <v>164</v>
      </c>
      <c r="K96" s="29">
        <v>43647</v>
      </c>
      <c r="L96" s="30" t="str">
        <f t="shared" si="9"/>
        <v>Jul</v>
      </c>
      <c r="M96" s="30" t="str">
        <f t="shared" si="10"/>
        <v>2019</v>
      </c>
      <c r="N96" s="26" t="s">
        <v>15</v>
      </c>
      <c r="O96" s="31" t="str">
        <f t="shared" si="11"/>
        <v>word/excel/powerpoint</v>
      </c>
      <c r="P96" s="10" t="str">
        <f t="shared" si="12"/>
        <v>Not Completed</v>
      </c>
      <c r="Q96" s="26" t="str">
        <f t="shared" si="13"/>
        <v>NO</v>
      </c>
      <c r="R96" s="10"/>
      <c r="S96" s="10"/>
    </row>
    <row r="97" spans="1:19" s="26" customFormat="1" x14ac:dyDescent="0.25">
      <c r="A97" s="26" t="s">
        <v>88</v>
      </c>
      <c r="B97" s="26" t="s">
        <v>19</v>
      </c>
      <c r="C97" s="26" t="s">
        <v>26</v>
      </c>
      <c r="D97" s="26" t="s">
        <v>17</v>
      </c>
      <c r="E97" s="26" t="s">
        <v>89</v>
      </c>
      <c r="F97" s="27" t="s">
        <v>90</v>
      </c>
      <c r="G97" s="26" t="s">
        <v>37</v>
      </c>
      <c r="H97" s="28">
        <v>37415</v>
      </c>
      <c r="I97" s="26">
        <f t="shared" ca="1" si="14"/>
        <v>21</v>
      </c>
      <c r="J97" s="26" t="s">
        <v>91</v>
      </c>
      <c r="K97" s="29">
        <v>43556</v>
      </c>
      <c r="L97" s="30" t="str">
        <f t="shared" si="9"/>
        <v>Apr</v>
      </c>
      <c r="M97" s="30" t="str">
        <f t="shared" si="10"/>
        <v>2019</v>
      </c>
      <c r="N97" s="26" t="s">
        <v>70</v>
      </c>
      <c r="O97" s="31" t="str">
        <f t="shared" si="11"/>
        <v>Fully Completed</v>
      </c>
      <c r="P97" s="10" t="str">
        <f t="shared" si="12"/>
        <v>Graduated</v>
      </c>
      <c r="Q97" s="26" t="str">
        <f t="shared" si="13"/>
        <v>YES</v>
      </c>
      <c r="R97" s="10"/>
      <c r="S97" s="10"/>
    </row>
    <row r="98" spans="1:19" s="26" customFormat="1" x14ac:dyDescent="0.25">
      <c r="A98" s="26" t="s">
        <v>212</v>
      </c>
      <c r="B98" s="26" t="s">
        <v>31</v>
      </c>
      <c r="C98" s="26" t="s">
        <v>21</v>
      </c>
      <c r="D98" s="26" t="s">
        <v>17</v>
      </c>
      <c r="E98" s="26" t="s">
        <v>89</v>
      </c>
      <c r="F98" s="27" t="s">
        <v>213</v>
      </c>
      <c r="G98" s="26" t="s">
        <v>50</v>
      </c>
      <c r="H98" s="28">
        <v>40273</v>
      </c>
      <c r="I98" s="26">
        <f t="shared" ca="1" si="14"/>
        <v>14</v>
      </c>
      <c r="J98" s="26" t="s">
        <v>214</v>
      </c>
      <c r="K98" s="29">
        <v>43525</v>
      </c>
      <c r="L98" s="30" t="str">
        <f t="shared" si="9"/>
        <v>Mar</v>
      </c>
      <c r="M98" s="30" t="str">
        <f t="shared" si="10"/>
        <v>2019</v>
      </c>
      <c r="N98" s="26" t="s">
        <v>70</v>
      </c>
      <c r="O98" s="31" t="str">
        <f t="shared" si="11"/>
        <v>Fully Completed</v>
      </c>
      <c r="P98" s="10" t="str">
        <f t="shared" si="12"/>
        <v>Graduated</v>
      </c>
      <c r="Q98" s="26" t="str">
        <f t="shared" si="13"/>
        <v>YES</v>
      </c>
      <c r="R98" s="10"/>
      <c r="S98" s="10"/>
    </row>
    <row r="99" spans="1:19" s="26" customFormat="1" x14ac:dyDescent="0.25">
      <c r="A99" s="26" t="s">
        <v>137</v>
      </c>
      <c r="B99" s="26" t="s">
        <v>19</v>
      </c>
      <c r="C99" s="26" t="s">
        <v>26</v>
      </c>
      <c r="D99" s="26" t="s">
        <v>22</v>
      </c>
      <c r="E99" s="26" t="s">
        <v>58</v>
      </c>
      <c r="F99" s="27" t="s">
        <v>138</v>
      </c>
      <c r="G99" s="26" t="s">
        <v>14</v>
      </c>
      <c r="H99" s="28">
        <v>33348</v>
      </c>
      <c r="I99" s="26">
        <f t="shared" ca="1" si="14"/>
        <v>32</v>
      </c>
      <c r="J99" s="26" t="s">
        <v>139</v>
      </c>
      <c r="K99" s="29">
        <v>43739</v>
      </c>
      <c r="L99" s="30" t="str">
        <f t="shared" si="9"/>
        <v>Oct</v>
      </c>
      <c r="M99" s="30" t="str">
        <f t="shared" si="10"/>
        <v>2019</v>
      </c>
      <c r="N99" s="26" t="s">
        <v>15</v>
      </c>
      <c r="O99" s="31" t="str">
        <f t="shared" si="11"/>
        <v>word/excel/powerpoint</v>
      </c>
      <c r="P99" s="10" t="str">
        <f t="shared" si="12"/>
        <v>Not Completed</v>
      </c>
      <c r="Q99" s="26" t="str">
        <f t="shared" si="13"/>
        <v>NO</v>
      </c>
      <c r="R99" s="10"/>
      <c r="S99" s="10"/>
    </row>
    <row r="100" spans="1:19" s="26" customFormat="1" x14ac:dyDescent="0.25">
      <c r="A100" s="26" t="s">
        <v>222</v>
      </c>
      <c r="B100" s="26" t="s">
        <v>19</v>
      </c>
      <c r="C100" s="26" t="s">
        <v>21</v>
      </c>
      <c r="D100" s="26" t="s">
        <v>22</v>
      </c>
      <c r="E100" s="26" t="s">
        <v>58</v>
      </c>
      <c r="F100" s="27" t="s">
        <v>103</v>
      </c>
      <c r="G100" s="26" t="s">
        <v>14</v>
      </c>
      <c r="H100" s="28">
        <v>35290</v>
      </c>
      <c r="I100" s="26">
        <f t="shared" ca="1" si="14"/>
        <v>27</v>
      </c>
      <c r="J100" s="26" t="s">
        <v>223</v>
      </c>
      <c r="K100" s="29">
        <v>43770</v>
      </c>
      <c r="L100" s="30" t="str">
        <f t="shared" si="9"/>
        <v>Nov</v>
      </c>
      <c r="M100" s="30" t="str">
        <f t="shared" si="10"/>
        <v>2019</v>
      </c>
      <c r="N100" s="26" t="s">
        <v>15</v>
      </c>
      <c r="O100" s="31" t="str">
        <f t="shared" si="11"/>
        <v>word/excel/powerpoint</v>
      </c>
      <c r="P100" s="10" t="str">
        <f t="shared" si="12"/>
        <v>Not Completed</v>
      </c>
      <c r="Q100" s="26" t="str">
        <f t="shared" si="13"/>
        <v>NO</v>
      </c>
      <c r="R100" s="10"/>
      <c r="S100" s="10"/>
    </row>
    <row r="101" spans="1:19" s="26" customFormat="1" x14ac:dyDescent="0.25">
      <c r="A101" s="26" t="s">
        <v>1393</v>
      </c>
      <c r="B101" s="26" t="s">
        <v>19</v>
      </c>
      <c r="C101" s="26" t="s">
        <v>21</v>
      </c>
      <c r="D101" s="26" t="s">
        <v>22</v>
      </c>
      <c r="E101" s="26" t="s">
        <v>347</v>
      </c>
      <c r="F101" s="27" t="s">
        <v>1394</v>
      </c>
      <c r="G101" s="26" t="s">
        <v>50</v>
      </c>
      <c r="H101" s="28">
        <v>39780</v>
      </c>
      <c r="I101" s="26">
        <f t="shared" ca="1" si="14"/>
        <v>15</v>
      </c>
      <c r="J101" s="26" t="s">
        <v>1395</v>
      </c>
      <c r="K101" s="29">
        <v>43556</v>
      </c>
      <c r="L101" s="32" t="str">
        <f t="shared" si="9"/>
        <v>Apr</v>
      </c>
      <c r="M101" s="32" t="str">
        <f t="shared" si="10"/>
        <v>2019</v>
      </c>
      <c r="N101" s="31" t="s">
        <v>15</v>
      </c>
      <c r="O101" s="26" t="str">
        <f t="shared" si="11"/>
        <v>word/excel/powerpoint</v>
      </c>
      <c r="P101" s="10" t="str">
        <f t="shared" si="12"/>
        <v>Not Completed</v>
      </c>
      <c r="Q101" s="26" t="str">
        <f t="shared" si="13"/>
        <v>NO</v>
      </c>
      <c r="R101" s="10"/>
      <c r="S101" s="10"/>
    </row>
    <row r="102" spans="1:19" s="26" customFormat="1" x14ac:dyDescent="0.25">
      <c r="A102" s="26" t="s">
        <v>179</v>
      </c>
      <c r="B102" s="26" t="s">
        <v>72</v>
      </c>
      <c r="C102" s="26" t="s">
        <v>21</v>
      </c>
      <c r="D102" s="26" t="s">
        <v>17</v>
      </c>
      <c r="E102" s="26" t="s">
        <v>27</v>
      </c>
      <c r="F102" s="27" t="s">
        <v>180</v>
      </c>
      <c r="G102" s="26" t="s">
        <v>38</v>
      </c>
      <c r="H102" s="28">
        <v>38207</v>
      </c>
      <c r="I102" s="26">
        <f t="shared" ca="1" si="14"/>
        <v>19</v>
      </c>
      <c r="J102" s="26" t="s">
        <v>181</v>
      </c>
      <c r="K102" s="29">
        <v>43586</v>
      </c>
      <c r="L102" s="30" t="str">
        <f t="shared" si="9"/>
        <v>May</v>
      </c>
      <c r="M102" s="30" t="str">
        <f t="shared" si="10"/>
        <v>2019</v>
      </c>
      <c r="N102" s="26" t="s">
        <v>70</v>
      </c>
      <c r="O102" s="31" t="str">
        <f t="shared" si="11"/>
        <v>Fully Completed</v>
      </c>
      <c r="P102" s="10" t="str">
        <f t="shared" si="12"/>
        <v>Graduated</v>
      </c>
      <c r="Q102" s="26" t="str">
        <f t="shared" si="13"/>
        <v>YES</v>
      </c>
      <c r="R102" s="10"/>
      <c r="S102" s="10"/>
    </row>
    <row r="103" spans="1:19" s="26" customFormat="1" x14ac:dyDescent="0.25">
      <c r="A103" s="26" t="s">
        <v>231</v>
      </c>
      <c r="B103" s="26" t="s">
        <v>72</v>
      </c>
      <c r="C103" s="26" t="s">
        <v>21</v>
      </c>
      <c r="D103" s="26" t="s">
        <v>22</v>
      </c>
      <c r="E103" s="26" t="s">
        <v>232</v>
      </c>
      <c r="F103" s="27" t="s">
        <v>233</v>
      </c>
      <c r="G103" s="26" t="s">
        <v>38</v>
      </c>
      <c r="H103" s="28">
        <v>37452</v>
      </c>
      <c r="I103" s="26">
        <f t="shared" ca="1" si="14"/>
        <v>21</v>
      </c>
      <c r="J103" s="26" t="s">
        <v>234</v>
      </c>
      <c r="K103" s="29">
        <v>43556</v>
      </c>
      <c r="L103" s="30" t="str">
        <f t="shared" si="9"/>
        <v>Apr</v>
      </c>
      <c r="M103" s="30" t="str">
        <f t="shared" si="10"/>
        <v>2019</v>
      </c>
      <c r="N103" s="26" t="s">
        <v>235</v>
      </c>
      <c r="O103" s="31" t="str">
        <f t="shared" si="11"/>
        <v>Still Learning</v>
      </c>
      <c r="P103" s="10" t="str">
        <f t="shared" si="12"/>
        <v>Still Learning</v>
      </c>
      <c r="Q103" s="26" t="str">
        <f t="shared" si="13"/>
        <v>NO</v>
      </c>
      <c r="R103" s="10"/>
      <c r="S103" s="10"/>
    </row>
    <row r="104" spans="1:19" s="26" customFormat="1" x14ac:dyDescent="0.25">
      <c r="A104" s="26" t="s">
        <v>209</v>
      </c>
      <c r="B104" s="26" t="s">
        <v>19</v>
      </c>
      <c r="C104" s="26" t="s">
        <v>21</v>
      </c>
      <c r="D104" s="26" t="s">
        <v>17</v>
      </c>
      <c r="E104" s="26" t="s">
        <v>16</v>
      </c>
      <c r="F104" s="27" t="s">
        <v>210</v>
      </c>
      <c r="G104" s="26" t="s">
        <v>38</v>
      </c>
      <c r="H104" s="28">
        <v>36285</v>
      </c>
      <c r="I104" s="26">
        <f t="shared" ca="1" si="14"/>
        <v>24</v>
      </c>
      <c r="J104" s="26" t="s">
        <v>211</v>
      </c>
      <c r="K104" s="29">
        <v>43709</v>
      </c>
      <c r="L104" s="30" t="str">
        <f t="shared" si="9"/>
        <v>Sep</v>
      </c>
      <c r="M104" s="30" t="str">
        <f t="shared" si="10"/>
        <v>2019</v>
      </c>
      <c r="N104" s="26" t="s">
        <v>15</v>
      </c>
      <c r="O104" s="31" t="str">
        <f t="shared" si="11"/>
        <v>word/excel/powerpoint</v>
      </c>
      <c r="P104" s="10" t="str">
        <f t="shared" si="12"/>
        <v>Not Completed</v>
      </c>
      <c r="Q104" s="26" t="str">
        <f t="shared" si="13"/>
        <v>NO</v>
      </c>
      <c r="R104" s="10"/>
      <c r="S104" s="10"/>
    </row>
    <row r="105" spans="1:19" s="26" customFormat="1" x14ac:dyDescent="0.25">
      <c r="A105" s="26" t="s">
        <v>1390</v>
      </c>
      <c r="B105" s="26" t="s">
        <v>19</v>
      </c>
      <c r="C105" s="26" t="s">
        <v>474</v>
      </c>
      <c r="D105" s="26" t="s">
        <v>22</v>
      </c>
      <c r="E105" s="26" t="s">
        <v>693</v>
      </c>
      <c r="F105" s="27" t="s">
        <v>1391</v>
      </c>
      <c r="G105" s="26" t="s">
        <v>14</v>
      </c>
      <c r="H105" s="28">
        <v>37486</v>
      </c>
      <c r="I105" s="26">
        <f t="shared" ca="1" si="14"/>
        <v>21</v>
      </c>
      <c r="J105" s="26" t="s">
        <v>1392</v>
      </c>
      <c r="K105" s="29">
        <v>43770</v>
      </c>
      <c r="L105" s="32" t="str">
        <f t="shared" si="9"/>
        <v>Nov</v>
      </c>
      <c r="M105" s="32" t="str">
        <f t="shared" si="10"/>
        <v>2019</v>
      </c>
      <c r="N105" s="31" t="s">
        <v>15</v>
      </c>
      <c r="O105" s="26" t="str">
        <f t="shared" si="11"/>
        <v>word/excel/powerpoint</v>
      </c>
      <c r="P105" s="10" t="str">
        <f t="shared" si="12"/>
        <v>Not Completed</v>
      </c>
      <c r="Q105" s="26" t="str">
        <f t="shared" si="13"/>
        <v>NO</v>
      </c>
      <c r="R105" s="10"/>
      <c r="S105" s="10"/>
    </row>
    <row r="106" spans="1:19" s="26" customFormat="1" x14ac:dyDescent="0.25">
      <c r="A106" s="26" t="s">
        <v>1450</v>
      </c>
      <c r="B106" s="26" t="s">
        <v>19</v>
      </c>
      <c r="C106" s="26" t="s">
        <v>44</v>
      </c>
      <c r="D106" s="26" t="s">
        <v>17</v>
      </c>
      <c r="E106" s="26" t="s">
        <v>279</v>
      </c>
      <c r="F106" s="27" t="s">
        <v>1451</v>
      </c>
      <c r="G106" s="26" t="s">
        <v>37</v>
      </c>
      <c r="H106" s="28">
        <v>39143</v>
      </c>
      <c r="I106" s="26">
        <f t="shared" ca="1" si="14"/>
        <v>17</v>
      </c>
      <c r="J106" s="26" t="s">
        <v>1452</v>
      </c>
      <c r="K106" s="29">
        <v>43647</v>
      </c>
      <c r="L106" s="32" t="str">
        <f t="shared" si="9"/>
        <v>Jul</v>
      </c>
      <c r="M106" s="32" t="str">
        <f t="shared" si="10"/>
        <v>2019</v>
      </c>
      <c r="N106" s="31" t="s">
        <v>70</v>
      </c>
      <c r="O106" s="26" t="str">
        <f t="shared" si="11"/>
        <v>Fully Completed</v>
      </c>
      <c r="P106" s="10" t="str">
        <f t="shared" si="12"/>
        <v>Graduated</v>
      </c>
      <c r="Q106" s="26" t="str">
        <f t="shared" si="13"/>
        <v>YES</v>
      </c>
      <c r="R106" s="10"/>
      <c r="S106" s="10"/>
    </row>
    <row r="107" spans="1:19" s="26" customFormat="1" x14ac:dyDescent="0.25">
      <c r="A107" s="31" t="s">
        <v>43</v>
      </c>
      <c r="B107" s="26" t="s">
        <v>19</v>
      </c>
      <c r="C107" s="26" t="s">
        <v>21</v>
      </c>
      <c r="D107" s="26" t="s">
        <v>22</v>
      </c>
      <c r="E107" s="26" t="s">
        <v>23</v>
      </c>
      <c r="F107" s="27" t="s">
        <v>1473</v>
      </c>
      <c r="G107" s="26" t="s">
        <v>38</v>
      </c>
      <c r="H107" s="28">
        <v>38225</v>
      </c>
      <c r="I107" s="26">
        <f t="shared" ca="1" si="14"/>
        <v>19</v>
      </c>
      <c r="J107" s="26" t="s">
        <v>24</v>
      </c>
      <c r="K107" s="30">
        <v>43709</v>
      </c>
      <c r="L107" s="30" t="str">
        <f t="shared" si="9"/>
        <v>Sep</v>
      </c>
      <c r="M107" s="30" t="str">
        <f t="shared" si="10"/>
        <v>2019</v>
      </c>
      <c r="N107" s="26" t="s">
        <v>15</v>
      </c>
      <c r="O107" s="31" t="str">
        <f t="shared" si="11"/>
        <v>word/excel/powerpoint</v>
      </c>
      <c r="P107" s="10" t="str">
        <f t="shared" si="12"/>
        <v>Not Completed</v>
      </c>
      <c r="Q107" s="26" t="str">
        <f t="shared" si="13"/>
        <v>NO</v>
      </c>
      <c r="R107" s="10"/>
      <c r="S107" s="10"/>
    </row>
    <row r="108" spans="1:19" s="26" customFormat="1" x14ac:dyDescent="0.25">
      <c r="A108" s="26" t="s">
        <v>206</v>
      </c>
      <c r="B108" s="26" t="s">
        <v>19</v>
      </c>
      <c r="C108" s="26" t="s">
        <v>21</v>
      </c>
      <c r="D108" s="26" t="s">
        <v>17</v>
      </c>
      <c r="E108" s="26" t="s">
        <v>23</v>
      </c>
      <c r="F108" s="27" t="s">
        <v>207</v>
      </c>
      <c r="G108" s="26" t="s">
        <v>50</v>
      </c>
      <c r="H108" s="28">
        <v>39255</v>
      </c>
      <c r="I108" s="26">
        <f t="shared" ca="1" si="14"/>
        <v>16</v>
      </c>
      <c r="J108" s="26" t="s">
        <v>208</v>
      </c>
      <c r="K108" s="29">
        <v>43497</v>
      </c>
      <c r="L108" s="30" t="str">
        <f t="shared" si="9"/>
        <v>Feb</v>
      </c>
      <c r="M108" s="30" t="str">
        <f t="shared" si="10"/>
        <v>2019</v>
      </c>
      <c r="N108" s="26" t="s">
        <v>39</v>
      </c>
      <c r="O108" s="31" t="str">
        <f t="shared" si="11"/>
        <v>Completed</v>
      </c>
      <c r="P108" s="10" t="str">
        <f t="shared" si="12"/>
        <v>Not Graduated</v>
      </c>
      <c r="Q108" s="26" t="str">
        <f t="shared" si="13"/>
        <v>NO</v>
      </c>
      <c r="R108" s="10"/>
      <c r="S108" s="10"/>
    </row>
    <row r="109" spans="1:19" s="26" customFormat="1" x14ac:dyDescent="0.25">
      <c r="A109" s="26" t="s">
        <v>1367</v>
      </c>
      <c r="B109" s="26" t="s">
        <v>19</v>
      </c>
      <c r="C109" s="26" t="s">
        <v>283</v>
      </c>
      <c r="D109" s="26" t="s">
        <v>22</v>
      </c>
      <c r="E109" s="26" t="s">
        <v>284</v>
      </c>
      <c r="F109" s="27" t="s">
        <v>108</v>
      </c>
      <c r="G109" s="26" t="s">
        <v>14</v>
      </c>
      <c r="H109" s="28">
        <v>36800</v>
      </c>
      <c r="I109" s="26">
        <f t="shared" ca="1" si="14"/>
        <v>23</v>
      </c>
      <c r="J109" s="26" t="s">
        <v>1368</v>
      </c>
      <c r="K109" s="29">
        <v>43556</v>
      </c>
      <c r="L109" s="32" t="str">
        <f t="shared" si="9"/>
        <v>Apr</v>
      </c>
      <c r="M109" s="32" t="str">
        <f t="shared" si="10"/>
        <v>2019</v>
      </c>
      <c r="N109" s="31" t="s">
        <v>70</v>
      </c>
      <c r="O109" s="26" t="str">
        <f t="shared" si="11"/>
        <v>Fully Completed</v>
      </c>
      <c r="P109" s="10" t="str">
        <f t="shared" si="12"/>
        <v>Graduated</v>
      </c>
      <c r="Q109" s="26" t="str">
        <f t="shared" si="13"/>
        <v>YES</v>
      </c>
      <c r="R109" s="10"/>
      <c r="S109" s="10"/>
    </row>
    <row r="110" spans="1:19" s="26" customFormat="1" x14ac:dyDescent="0.25">
      <c r="A110" s="26" t="s">
        <v>134</v>
      </c>
      <c r="B110" s="26" t="s">
        <v>19</v>
      </c>
      <c r="C110" s="26" t="s">
        <v>21</v>
      </c>
      <c r="D110" s="26" t="s">
        <v>17</v>
      </c>
      <c r="E110" s="26" t="s">
        <v>16</v>
      </c>
      <c r="F110" s="27" t="s">
        <v>135</v>
      </c>
      <c r="G110" s="26" t="s">
        <v>38</v>
      </c>
      <c r="H110" s="28">
        <v>38179</v>
      </c>
      <c r="I110" s="26">
        <f t="shared" ca="1" si="14"/>
        <v>19</v>
      </c>
      <c r="J110" s="26" t="s">
        <v>136</v>
      </c>
      <c r="K110" s="29">
        <v>43770</v>
      </c>
      <c r="L110" s="30" t="str">
        <f t="shared" si="9"/>
        <v>Nov</v>
      </c>
      <c r="M110" s="30" t="str">
        <f t="shared" si="10"/>
        <v>2019</v>
      </c>
      <c r="N110" s="26" t="s">
        <v>70</v>
      </c>
      <c r="O110" s="31" t="str">
        <f t="shared" si="11"/>
        <v>Fully Completed</v>
      </c>
      <c r="P110" s="10" t="str">
        <f t="shared" si="12"/>
        <v>Graduated</v>
      </c>
      <c r="Q110" s="26" t="str">
        <f t="shared" si="13"/>
        <v>YES</v>
      </c>
      <c r="R110" s="10"/>
      <c r="S110" s="10"/>
    </row>
    <row r="111" spans="1:19" s="26" customFormat="1" x14ac:dyDescent="0.25">
      <c r="A111" s="26" t="s">
        <v>1453</v>
      </c>
      <c r="B111" s="26" t="s">
        <v>31</v>
      </c>
      <c r="C111" s="26" t="s">
        <v>1454</v>
      </c>
      <c r="D111" s="26" t="s">
        <v>22</v>
      </c>
      <c r="E111" s="26" t="s">
        <v>284</v>
      </c>
      <c r="F111" s="27" t="s">
        <v>1455</v>
      </c>
      <c r="G111" s="26" t="s">
        <v>38</v>
      </c>
      <c r="H111" s="28">
        <v>36505</v>
      </c>
      <c r="I111" s="26">
        <f t="shared" ca="1" si="14"/>
        <v>24</v>
      </c>
      <c r="J111" s="26" t="s">
        <v>1456</v>
      </c>
      <c r="K111" s="29">
        <v>43556</v>
      </c>
      <c r="L111" s="32" t="str">
        <f t="shared" si="9"/>
        <v>Apr</v>
      </c>
      <c r="M111" s="32" t="str">
        <f t="shared" si="10"/>
        <v>2019</v>
      </c>
      <c r="N111" s="31" t="s">
        <v>15</v>
      </c>
      <c r="O111" s="26" t="str">
        <f t="shared" si="11"/>
        <v>word/excel/powerpoint</v>
      </c>
      <c r="P111" s="10" t="str">
        <f t="shared" si="12"/>
        <v>Not Completed</v>
      </c>
      <c r="Q111" s="26" t="str">
        <f t="shared" si="13"/>
        <v>NO</v>
      </c>
      <c r="R111" s="10"/>
      <c r="S111" s="10"/>
    </row>
    <row r="112" spans="1:19" s="26" customFormat="1" x14ac:dyDescent="0.25">
      <c r="A112" s="26" t="s">
        <v>1429</v>
      </c>
      <c r="B112" s="26" t="s">
        <v>19</v>
      </c>
      <c r="C112" s="26" t="s">
        <v>283</v>
      </c>
      <c r="D112" s="26" t="s">
        <v>22</v>
      </c>
      <c r="E112" s="26" t="s">
        <v>279</v>
      </c>
      <c r="F112" s="27" t="s">
        <v>1430</v>
      </c>
      <c r="G112" s="26" t="s">
        <v>14</v>
      </c>
      <c r="H112" s="28">
        <v>36582</v>
      </c>
      <c r="I112" s="26">
        <f t="shared" ca="1" si="14"/>
        <v>24</v>
      </c>
      <c r="J112" s="26" t="s">
        <v>1431</v>
      </c>
      <c r="K112" s="29">
        <v>43466</v>
      </c>
      <c r="L112" s="32" t="str">
        <f t="shared" si="9"/>
        <v>Jan</v>
      </c>
      <c r="M112" s="32" t="str">
        <f t="shared" si="10"/>
        <v>2019</v>
      </c>
      <c r="N112" s="31" t="s">
        <v>70</v>
      </c>
      <c r="O112" s="26" t="str">
        <f t="shared" si="11"/>
        <v>Fully Completed</v>
      </c>
      <c r="P112" s="10" t="str">
        <f t="shared" si="12"/>
        <v>Graduated</v>
      </c>
      <c r="Q112" s="26" t="str">
        <f t="shared" si="13"/>
        <v>YES</v>
      </c>
      <c r="R112" s="10"/>
      <c r="S112" s="10"/>
    </row>
    <row r="113" spans="1:19" s="26" customFormat="1" x14ac:dyDescent="0.25">
      <c r="A113" s="26" t="s">
        <v>176</v>
      </c>
      <c r="B113" s="26" t="s">
        <v>19</v>
      </c>
      <c r="C113" s="26" t="s">
        <v>21</v>
      </c>
      <c r="D113" s="26" t="s">
        <v>17</v>
      </c>
      <c r="E113" s="26" t="s">
        <v>27</v>
      </c>
      <c r="F113" s="27" t="s">
        <v>177</v>
      </c>
      <c r="G113" s="26" t="s">
        <v>37</v>
      </c>
      <c r="H113" s="28">
        <v>39655</v>
      </c>
      <c r="I113" s="26">
        <f t="shared" ca="1" si="14"/>
        <v>15</v>
      </c>
      <c r="J113" s="26" t="s">
        <v>178</v>
      </c>
      <c r="K113" s="29">
        <v>43770</v>
      </c>
      <c r="L113" s="30" t="str">
        <f t="shared" si="9"/>
        <v>Nov</v>
      </c>
      <c r="M113" s="30" t="str">
        <f t="shared" si="10"/>
        <v>2019</v>
      </c>
      <c r="N113" s="26" t="s">
        <v>70</v>
      </c>
      <c r="O113" s="31" t="str">
        <f t="shared" si="11"/>
        <v>Fully Completed</v>
      </c>
      <c r="P113" s="10" t="str">
        <f t="shared" si="12"/>
        <v>Graduated</v>
      </c>
      <c r="Q113" s="26" t="str">
        <f t="shared" si="13"/>
        <v>YES</v>
      </c>
      <c r="R113" s="10"/>
      <c r="S113" s="10"/>
    </row>
    <row r="114" spans="1:19" s="26" customFormat="1" x14ac:dyDescent="0.25">
      <c r="A114" s="26" t="s">
        <v>263</v>
      </c>
      <c r="B114" s="26" t="s">
        <v>19</v>
      </c>
      <c r="C114" s="26" t="s">
        <v>21</v>
      </c>
      <c r="D114" s="26" t="s">
        <v>22</v>
      </c>
      <c r="E114" s="26" t="s">
        <v>16</v>
      </c>
      <c r="F114" s="27" t="s">
        <v>264</v>
      </c>
      <c r="G114" s="26" t="s">
        <v>14</v>
      </c>
      <c r="H114" s="28">
        <v>32205</v>
      </c>
      <c r="I114" s="26">
        <f t="shared" ca="1" si="14"/>
        <v>36</v>
      </c>
      <c r="J114" s="26" t="s">
        <v>66</v>
      </c>
      <c r="K114" s="29">
        <v>43647</v>
      </c>
      <c r="L114" s="30" t="str">
        <f t="shared" si="9"/>
        <v>Jul</v>
      </c>
      <c r="M114" s="32" t="str">
        <f t="shared" si="10"/>
        <v>2019</v>
      </c>
      <c r="N114" s="26" t="s">
        <v>70</v>
      </c>
      <c r="O114" s="31" t="str">
        <f t="shared" si="11"/>
        <v>Fully Completed</v>
      </c>
      <c r="P114" s="10" t="str">
        <f t="shared" si="12"/>
        <v>Graduated</v>
      </c>
      <c r="Q114" s="26" t="str">
        <f t="shared" si="13"/>
        <v>YES</v>
      </c>
      <c r="R114" s="10"/>
      <c r="S114" s="10"/>
    </row>
    <row r="115" spans="1:19" s="26" customFormat="1" x14ac:dyDescent="0.25">
      <c r="A115" s="26" t="s">
        <v>30</v>
      </c>
      <c r="B115" s="26" t="s">
        <v>31</v>
      </c>
      <c r="C115" s="26" t="s">
        <v>26</v>
      </c>
      <c r="D115" s="26" t="s">
        <v>22</v>
      </c>
      <c r="E115" s="26" t="s">
        <v>27</v>
      </c>
      <c r="F115" s="27" t="s">
        <v>32</v>
      </c>
      <c r="G115" s="26" t="s">
        <v>14</v>
      </c>
      <c r="H115" s="28">
        <v>37842</v>
      </c>
      <c r="I115" s="26">
        <f t="shared" ca="1" si="14"/>
        <v>20</v>
      </c>
      <c r="J115" s="26" t="s">
        <v>33</v>
      </c>
      <c r="K115" s="30">
        <v>43770</v>
      </c>
      <c r="L115" s="30" t="str">
        <f t="shared" si="9"/>
        <v>Nov</v>
      </c>
      <c r="M115" s="30" t="str">
        <f t="shared" si="10"/>
        <v>2019</v>
      </c>
      <c r="N115" s="26" t="s">
        <v>70</v>
      </c>
      <c r="O115" s="31" t="str">
        <f t="shared" si="11"/>
        <v>Fully Completed</v>
      </c>
      <c r="P115" s="10" t="str">
        <f t="shared" si="12"/>
        <v>Graduated</v>
      </c>
      <c r="Q115" s="26" t="str">
        <f t="shared" si="13"/>
        <v>YES</v>
      </c>
      <c r="R115" s="10"/>
      <c r="S115" s="10"/>
    </row>
    <row r="116" spans="1:19" s="26" customFormat="1" x14ac:dyDescent="0.25">
      <c r="A116" s="26" t="s">
        <v>1415</v>
      </c>
      <c r="B116" s="26" t="s">
        <v>19</v>
      </c>
      <c r="C116" s="26" t="s">
        <v>21</v>
      </c>
      <c r="D116" s="26" t="s">
        <v>17</v>
      </c>
      <c r="E116" s="26" t="s">
        <v>284</v>
      </c>
      <c r="F116" s="27" t="s">
        <v>744</v>
      </c>
      <c r="G116" s="26" t="s">
        <v>37</v>
      </c>
      <c r="H116" s="28">
        <v>39154</v>
      </c>
      <c r="I116" s="26">
        <f t="shared" ca="1" si="14"/>
        <v>17</v>
      </c>
      <c r="J116" s="26" t="s">
        <v>1416</v>
      </c>
      <c r="K116" s="29">
        <v>43497</v>
      </c>
      <c r="L116" s="32" t="str">
        <f t="shared" si="9"/>
        <v>Feb</v>
      </c>
      <c r="M116" s="32" t="str">
        <f t="shared" si="10"/>
        <v>2019</v>
      </c>
      <c r="N116" s="31" t="s">
        <v>15</v>
      </c>
      <c r="O116" s="26" t="str">
        <f t="shared" si="11"/>
        <v>word/excel/powerpoint</v>
      </c>
      <c r="P116" s="10" t="str">
        <f t="shared" si="12"/>
        <v>Not Completed</v>
      </c>
      <c r="Q116" s="26" t="str">
        <f t="shared" si="13"/>
        <v>NO</v>
      </c>
      <c r="R116" s="10"/>
      <c r="S116" s="10"/>
    </row>
    <row r="117" spans="1:19" s="26" customFormat="1" x14ac:dyDescent="0.25">
      <c r="A117" s="26" t="s">
        <v>1417</v>
      </c>
      <c r="B117" s="26" t="s">
        <v>19</v>
      </c>
      <c r="C117" s="26" t="s">
        <v>21</v>
      </c>
      <c r="D117" s="26" t="s">
        <v>17</v>
      </c>
      <c r="E117" s="26" t="s">
        <v>284</v>
      </c>
      <c r="F117" s="27" t="s">
        <v>744</v>
      </c>
      <c r="G117" s="26" t="s">
        <v>37</v>
      </c>
      <c r="H117" s="28">
        <v>38365</v>
      </c>
      <c r="I117" s="26">
        <f t="shared" ca="1" si="14"/>
        <v>19</v>
      </c>
      <c r="J117" s="26" t="s">
        <v>1416</v>
      </c>
      <c r="K117" s="29">
        <v>43497</v>
      </c>
      <c r="L117" s="32" t="str">
        <f t="shared" si="9"/>
        <v>Feb</v>
      </c>
      <c r="M117" s="32" t="str">
        <f t="shared" si="10"/>
        <v>2019</v>
      </c>
      <c r="N117" s="31" t="s">
        <v>15</v>
      </c>
      <c r="O117" s="26" t="str">
        <f t="shared" si="11"/>
        <v>word/excel/powerpoint</v>
      </c>
      <c r="P117" s="10" t="str">
        <f t="shared" si="12"/>
        <v>Not Completed</v>
      </c>
      <c r="Q117" s="26" t="str">
        <f t="shared" si="13"/>
        <v>NO</v>
      </c>
      <c r="R117" s="10"/>
      <c r="S117" s="10"/>
    </row>
    <row r="118" spans="1:19" s="26" customFormat="1" x14ac:dyDescent="0.25">
      <c r="A118" s="26" t="s">
        <v>152</v>
      </c>
      <c r="B118" s="26" t="s">
        <v>19</v>
      </c>
      <c r="C118" s="26" t="s">
        <v>26</v>
      </c>
      <c r="D118" s="26" t="s">
        <v>22</v>
      </c>
      <c r="E118" s="26" t="s">
        <v>23</v>
      </c>
      <c r="F118" s="27" t="s">
        <v>153</v>
      </c>
      <c r="G118" s="26" t="s">
        <v>154</v>
      </c>
      <c r="H118" s="28">
        <v>32685</v>
      </c>
      <c r="I118" s="26">
        <f t="shared" ca="1" si="14"/>
        <v>34</v>
      </c>
      <c r="J118" s="26" t="s">
        <v>155</v>
      </c>
      <c r="K118" s="29">
        <v>43678</v>
      </c>
      <c r="L118" s="30" t="str">
        <f t="shared" si="9"/>
        <v>Aug</v>
      </c>
      <c r="M118" s="30" t="str">
        <f t="shared" si="10"/>
        <v>2019</v>
      </c>
      <c r="N118" s="26" t="s">
        <v>15</v>
      </c>
      <c r="O118" s="31" t="str">
        <f t="shared" si="11"/>
        <v>word/excel/powerpoint</v>
      </c>
      <c r="P118" s="10" t="str">
        <f t="shared" si="12"/>
        <v>Not Completed</v>
      </c>
      <c r="Q118" s="26" t="str">
        <f t="shared" si="13"/>
        <v>NO</v>
      </c>
      <c r="R118" s="10"/>
      <c r="S118" s="10"/>
    </row>
    <row r="119" spans="1:19" s="26" customFormat="1" x14ac:dyDescent="0.25">
      <c r="A119" s="26" t="s">
        <v>1464</v>
      </c>
      <c r="B119" s="26" t="s">
        <v>19</v>
      </c>
      <c r="C119" s="26" t="s">
        <v>283</v>
      </c>
      <c r="D119" s="26" t="s">
        <v>22</v>
      </c>
      <c r="E119" s="26" t="s">
        <v>347</v>
      </c>
      <c r="F119" s="27" t="s">
        <v>1323</v>
      </c>
      <c r="G119" s="26" t="s">
        <v>1465</v>
      </c>
      <c r="H119" s="28">
        <v>40155</v>
      </c>
      <c r="I119" s="26">
        <f t="shared" ca="1" si="14"/>
        <v>14</v>
      </c>
      <c r="J119" s="32" t="s">
        <v>1466</v>
      </c>
      <c r="K119" s="29">
        <v>43525</v>
      </c>
      <c r="L119" s="32" t="str">
        <f t="shared" si="9"/>
        <v>Mar</v>
      </c>
      <c r="M119" s="32" t="str">
        <f t="shared" si="10"/>
        <v>2019</v>
      </c>
      <c r="N119" s="31" t="s">
        <v>39</v>
      </c>
      <c r="O119" s="26" t="str">
        <f t="shared" si="11"/>
        <v>Completed</v>
      </c>
      <c r="P119" s="10" t="str">
        <f t="shared" si="12"/>
        <v>Not Graduated</v>
      </c>
      <c r="Q119" s="26" t="str">
        <f t="shared" si="13"/>
        <v>NO</v>
      </c>
      <c r="R119" s="10"/>
      <c r="S119" s="10"/>
    </row>
    <row r="120" spans="1:19" s="26" customFormat="1" x14ac:dyDescent="0.25">
      <c r="A120" s="26" t="s">
        <v>198</v>
      </c>
      <c r="B120" s="26" t="s">
        <v>19</v>
      </c>
      <c r="C120" s="26" t="s">
        <v>26</v>
      </c>
      <c r="D120" s="26" t="s">
        <v>22</v>
      </c>
      <c r="E120" s="26" t="s">
        <v>27</v>
      </c>
      <c r="F120" s="27" t="s">
        <v>199</v>
      </c>
      <c r="G120" s="26" t="s">
        <v>14</v>
      </c>
      <c r="H120" s="28">
        <v>36591</v>
      </c>
      <c r="I120" s="26">
        <f t="shared" ca="1" si="14"/>
        <v>24</v>
      </c>
      <c r="J120" s="26" t="s">
        <v>200</v>
      </c>
      <c r="K120" s="29">
        <v>43497</v>
      </c>
      <c r="L120" s="30" t="str">
        <f t="shared" si="9"/>
        <v>Feb</v>
      </c>
      <c r="M120" s="30" t="str">
        <f t="shared" si="10"/>
        <v>2019</v>
      </c>
      <c r="N120" s="26" t="s">
        <v>15</v>
      </c>
      <c r="O120" s="31" t="str">
        <f t="shared" si="11"/>
        <v>word/excel/powerpoint</v>
      </c>
      <c r="P120" s="10" t="str">
        <f t="shared" si="12"/>
        <v>Not Completed</v>
      </c>
      <c r="Q120" s="26" t="str">
        <f t="shared" si="13"/>
        <v>NO</v>
      </c>
      <c r="R120" s="10"/>
      <c r="S120" s="10"/>
    </row>
    <row r="121" spans="1:19" s="26" customFormat="1" x14ac:dyDescent="0.25">
      <c r="A121" s="26" t="s">
        <v>228</v>
      </c>
      <c r="B121" s="26" t="s">
        <v>216</v>
      </c>
      <c r="C121" s="26" t="s">
        <v>21</v>
      </c>
      <c r="D121" s="26" t="s">
        <v>22</v>
      </c>
      <c r="E121" s="26" t="s">
        <v>89</v>
      </c>
      <c r="F121" s="27" t="s">
        <v>229</v>
      </c>
      <c r="G121" s="26" t="s">
        <v>37</v>
      </c>
      <c r="H121" s="28">
        <v>39470</v>
      </c>
      <c r="I121" s="26">
        <f t="shared" ca="1" si="14"/>
        <v>16</v>
      </c>
      <c r="J121" s="26" t="s">
        <v>230</v>
      </c>
      <c r="K121" s="29">
        <v>43647</v>
      </c>
      <c r="L121" s="30" t="str">
        <f t="shared" si="9"/>
        <v>Jul</v>
      </c>
      <c r="M121" s="30" t="str">
        <f t="shared" si="10"/>
        <v>2019</v>
      </c>
      <c r="N121" s="26" t="s">
        <v>15</v>
      </c>
      <c r="O121" s="31" t="str">
        <f t="shared" si="11"/>
        <v>word/excel/powerpoint</v>
      </c>
      <c r="P121" s="10" t="str">
        <f t="shared" si="12"/>
        <v>Not Completed</v>
      </c>
      <c r="Q121" s="26" t="str">
        <f t="shared" si="13"/>
        <v>NO</v>
      </c>
      <c r="R121" s="10"/>
      <c r="S121" s="10"/>
    </row>
    <row r="122" spans="1:19" s="26" customFormat="1" x14ac:dyDescent="0.25">
      <c r="A122" s="31" t="s">
        <v>12</v>
      </c>
      <c r="B122" s="26" t="s">
        <v>19</v>
      </c>
      <c r="C122" s="26" t="s">
        <v>18</v>
      </c>
      <c r="D122" s="26" t="s">
        <v>17</v>
      </c>
      <c r="E122" s="26" t="s">
        <v>16</v>
      </c>
      <c r="F122" s="27" t="s">
        <v>13</v>
      </c>
      <c r="G122" s="26" t="s">
        <v>14</v>
      </c>
      <c r="H122" s="28">
        <v>36951</v>
      </c>
      <c r="I122" s="26">
        <f t="shared" ca="1" si="14"/>
        <v>23</v>
      </c>
      <c r="J122" s="26" t="s">
        <v>20</v>
      </c>
      <c r="K122" s="30">
        <v>43678</v>
      </c>
      <c r="L122" s="30" t="str">
        <f t="shared" si="9"/>
        <v>Aug</v>
      </c>
      <c r="M122" s="30" t="str">
        <f t="shared" si="10"/>
        <v>2019</v>
      </c>
      <c r="N122" s="26" t="s">
        <v>15</v>
      </c>
      <c r="O122" s="31" t="str">
        <f t="shared" si="11"/>
        <v>word/excel/powerpoint</v>
      </c>
      <c r="P122" s="10" t="str">
        <f t="shared" si="12"/>
        <v>Not Completed</v>
      </c>
      <c r="Q122" s="26" t="str">
        <f t="shared" si="13"/>
        <v>NO</v>
      </c>
      <c r="R122" s="10"/>
      <c r="S122" s="10"/>
    </row>
    <row r="123" spans="1:19" s="26" customFormat="1" x14ac:dyDescent="0.25">
      <c r="A123" s="26" t="s">
        <v>191</v>
      </c>
      <c r="B123" s="26" t="s">
        <v>77</v>
      </c>
      <c r="C123" s="26" t="s">
        <v>26</v>
      </c>
      <c r="D123" s="26" t="s">
        <v>22</v>
      </c>
      <c r="E123" s="26" t="s">
        <v>192</v>
      </c>
      <c r="F123" s="27" t="s">
        <v>193</v>
      </c>
      <c r="G123" s="26" t="s">
        <v>265</v>
      </c>
      <c r="H123" s="28">
        <v>36633</v>
      </c>
      <c r="I123" s="26">
        <f t="shared" ca="1" si="14"/>
        <v>23</v>
      </c>
      <c r="J123" s="26" t="s">
        <v>194</v>
      </c>
      <c r="K123" s="29">
        <v>43497</v>
      </c>
      <c r="L123" s="30" t="str">
        <f t="shared" si="9"/>
        <v>Feb</v>
      </c>
      <c r="M123" s="30" t="str">
        <f t="shared" si="10"/>
        <v>2019</v>
      </c>
      <c r="N123" s="26" t="s">
        <v>70</v>
      </c>
      <c r="O123" s="31" t="str">
        <f t="shared" si="11"/>
        <v>Fully Completed</v>
      </c>
      <c r="P123" s="10" t="str">
        <f t="shared" si="12"/>
        <v>Graduated</v>
      </c>
      <c r="Q123" s="26" t="str">
        <f t="shared" si="13"/>
        <v>YES</v>
      </c>
      <c r="R123" s="10"/>
      <c r="S123" s="10"/>
    </row>
    <row r="124" spans="1:19" s="26" customFormat="1" x14ac:dyDescent="0.25">
      <c r="A124" s="26" t="s">
        <v>1343</v>
      </c>
      <c r="B124" s="26" t="s">
        <v>19</v>
      </c>
      <c r="C124" s="26" t="s">
        <v>283</v>
      </c>
      <c r="D124" s="26" t="s">
        <v>22</v>
      </c>
      <c r="E124" s="26" t="s">
        <v>284</v>
      </c>
      <c r="F124" s="27" t="s">
        <v>1344</v>
      </c>
      <c r="G124" s="26" t="s">
        <v>14</v>
      </c>
      <c r="H124" s="28">
        <v>37253</v>
      </c>
      <c r="I124" s="26">
        <f t="shared" ca="1" si="14"/>
        <v>22</v>
      </c>
      <c r="J124" s="26" t="s">
        <v>1345</v>
      </c>
      <c r="K124" s="29">
        <v>43739</v>
      </c>
      <c r="L124" s="26" t="str">
        <f t="shared" si="9"/>
        <v>Oct</v>
      </c>
      <c r="M124" s="31" t="str">
        <f t="shared" si="10"/>
        <v>2019</v>
      </c>
      <c r="N124" s="31" t="s">
        <v>70</v>
      </c>
      <c r="O124" s="26" t="str">
        <f t="shared" si="11"/>
        <v>Fully Completed</v>
      </c>
      <c r="P124" s="10" t="str">
        <f t="shared" si="12"/>
        <v>Graduated</v>
      </c>
      <c r="Q124" s="26" t="str">
        <f t="shared" si="13"/>
        <v>YES</v>
      </c>
      <c r="R124" s="10"/>
      <c r="S124" s="10"/>
    </row>
    <row r="125" spans="1:19" s="26" customFormat="1" x14ac:dyDescent="0.25">
      <c r="A125" s="26" t="s">
        <v>182</v>
      </c>
      <c r="B125" s="26" t="s">
        <v>19</v>
      </c>
      <c r="C125" s="26" t="s">
        <v>21</v>
      </c>
      <c r="D125" s="26" t="s">
        <v>22</v>
      </c>
      <c r="E125" s="26" t="s">
        <v>16</v>
      </c>
      <c r="F125" s="27" t="s">
        <v>183</v>
      </c>
      <c r="G125" s="26" t="s">
        <v>50</v>
      </c>
      <c r="H125" s="28">
        <v>39950</v>
      </c>
      <c r="I125" s="26">
        <f t="shared" ca="1" si="14"/>
        <v>14</v>
      </c>
      <c r="J125" s="26" t="s">
        <v>184</v>
      </c>
      <c r="K125" s="29">
        <v>43739</v>
      </c>
      <c r="L125" s="30" t="str">
        <f t="shared" si="9"/>
        <v>Oct</v>
      </c>
      <c r="M125" s="30" t="str">
        <f t="shared" si="10"/>
        <v>2019</v>
      </c>
      <c r="N125" s="26" t="s">
        <v>39</v>
      </c>
      <c r="O125" s="31" t="str">
        <f t="shared" si="11"/>
        <v>Completed</v>
      </c>
      <c r="P125" s="10" t="str">
        <f t="shared" si="12"/>
        <v>Not Graduated</v>
      </c>
      <c r="Q125" s="26" t="str">
        <f t="shared" si="13"/>
        <v>NO</v>
      </c>
      <c r="R125" s="10"/>
      <c r="S125" s="10"/>
    </row>
    <row r="126" spans="1:19" s="26" customFormat="1" x14ac:dyDescent="0.25">
      <c r="A126" s="26" t="s">
        <v>1424</v>
      </c>
      <c r="B126" s="26" t="s">
        <v>19</v>
      </c>
      <c r="C126" s="26" t="s">
        <v>283</v>
      </c>
      <c r="D126" s="26" t="s">
        <v>17</v>
      </c>
      <c r="E126" s="26" t="s">
        <v>284</v>
      </c>
      <c r="F126" s="27" t="s">
        <v>1425</v>
      </c>
      <c r="G126" s="26" t="s">
        <v>38</v>
      </c>
      <c r="H126" s="28">
        <v>38325</v>
      </c>
      <c r="I126" s="26">
        <v>19</v>
      </c>
      <c r="J126" s="26" t="s">
        <v>1426</v>
      </c>
      <c r="K126" s="32">
        <v>43739</v>
      </c>
      <c r="L126" s="30" t="str">
        <f t="shared" si="9"/>
        <v>Oct</v>
      </c>
      <c r="M126" s="32" t="str">
        <f t="shared" si="10"/>
        <v>2019</v>
      </c>
      <c r="N126" s="31" t="s">
        <v>15</v>
      </c>
      <c r="O126" s="26" t="str">
        <f t="shared" si="11"/>
        <v>word/excel/powerpoint</v>
      </c>
      <c r="P126" s="10" t="str">
        <f t="shared" si="12"/>
        <v>Not Completed</v>
      </c>
      <c r="Q126" s="26" t="str">
        <f t="shared" si="13"/>
        <v>NO</v>
      </c>
      <c r="R126" s="10"/>
      <c r="S126" s="10"/>
    </row>
    <row r="127" spans="1:19" s="26" customFormat="1" x14ac:dyDescent="0.25">
      <c r="A127" s="26" t="s">
        <v>1406</v>
      </c>
      <c r="B127" s="26" t="s">
        <v>19</v>
      </c>
      <c r="C127" s="26" t="s">
        <v>283</v>
      </c>
      <c r="D127" s="26" t="s">
        <v>17</v>
      </c>
      <c r="E127" s="26" t="s">
        <v>267</v>
      </c>
      <c r="F127" s="27" t="s">
        <v>1407</v>
      </c>
      <c r="G127" s="26" t="s">
        <v>14</v>
      </c>
      <c r="H127" s="28">
        <v>33970</v>
      </c>
      <c r="I127" s="26">
        <f t="shared" ref="I127:I158" ca="1" si="15">DATEDIF(H127, TODAY(), "Y")</f>
        <v>31</v>
      </c>
      <c r="J127" s="26" t="s">
        <v>1408</v>
      </c>
      <c r="K127" s="29">
        <v>43770</v>
      </c>
      <c r="L127" s="32" t="str">
        <f t="shared" si="9"/>
        <v>Nov</v>
      </c>
      <c r="M127" s="32" t="str">
        <f t="shared" si="10"/>
        <v>2019</v>
      </c>
      <c r="N127" s="31" t="s">
        <v>70</v>
      </c>
      <c r="O127" s="26" t="str">
        <f t="shared" si="11"/>
        <v>Fully Completed</v>
      </c>
      <c r="P127" s="10" t="str">
        <f t="shared" si="12"/>
        <v>Graduated</v>
      </c>
      <c r="Q127" s="26" t="str">
        <f t="shared" si="13"/>
        <v>YES</v>
      </c>
      <c r="R127" s="10"/>
      <c r="S127" s="10"/>
    </row>
    <row r="128" spans="1:19" s="26" customFormat="1" x14ac:dyDescent="0.25">
      <c r="A128" s="26" t="s">
        <v>1459</v>
      </c>
      <c r="B128" s="26" t="s">
        <v>19</v>
      </c>
      <c r="C128" s="26" t="s">
        <v>283</v>
      </c>
      <c r="D128" s="26" t="s">
        <v>17</v>
      </c>
      <c r="E128" s="26" t="s">
        <v>89</v>
      </c>
      <c r="F128" s="27" t="s">
        <v>1085</v>
      </c>
      <c r="G128" s="26" t="s">
        <v>14</v>
      </c>
      <c r="H128" s="28">
        <v>37022</v>
      </c>
      <c r="I128" s="26">
        <f t="shared" ca="1" si="15"/>
        <v>22</v>
      </c>
      <c r="J128" s="26" t="s">
        <v>1460</v>
      </c>
      <c r="K128" s="29">
        <v>43647</v>
      </c>
      <c r="L128" s="32" t="str">
        <f t="shared" si="9"/>
        <v>Jul</v>
      </c>
      <c r="M128" s="32" t="str">
        <f t="shared" si="10"/>
        <v>2019</v>
      </c>
      <c r="N128" s="31" t="s">
        <v>70</v>
      </c>
      <c r="O128" s="26" t="str">
        <f t="shared" si="11"/>
        <v>Fully Completed</v>
      </c>
      <c r="P128" s="10" t="str">
        <f t="shared" si="12"/>
        <v>Graduated</v>
      </c>
      <c r="Q128" s="26" t="str">
        <f t="shared" si="13"/>
        <v>YES</v>
      </c>
      <c r="R128" s="10"/>
      <c r="S128" s="10"/>
    </row>
    <row r="129" spans="1:19" s="26" customFormat="1" x14ac:dyDescent="0.25">
      <c r="A129" s="26" t="s">
        <v>140</v>
      </c>
      <c r="B129" s="26" t="s">
        <v>31</v>
      </c>
      <c r="C129" s="26" t="s">
        <v>21</v>
      </c>
      <c r="D129" s="26" t="s">
        <v>17</v>
      </c>
      <c r="E129" s="26" t="s">
        <v>89</v>
      </c>
      <c r="F129" s="27" t="s">
        <v>141</v>
      </c>
      <c r="G129" s="26" t="s">
        <v>38</v>
      </c>
      <c r="H129" s="28">
        <v>38310</v>
      </c>
      <c r="I129" s="26">
        <f t="shared" ca="1" si="15"/>
        <v>19</v>
      </c>
      <c r="J129" s="26" t="s">
        <v>142</v>
      </c>
      <c r="K129" s="29">
        <v>43770</v>
      </c>
      <c r="L129" s="30" t="str">
        <f t="shared" si="9"/>
        <v>Nov</v>
      </c>
      <c r="M129" s="30" t="str">
        <f t="shared" si="10"/>
        <v>2019</v>
      </c>
      <c r="N129" s="26" t="s">
        <v>70</v>
      </c>
      <c r="O129" s="31" t="str">
        <f t="shared" si="11"/>
        <v>Fully Completed</v>
      </c>
      <c r="P129" s="10" t="str">
        <f t="shared" si="12"/>
        <v>Graduated</v>
      </c>
      <c r="Q129" s="26" t="str">
        <f t="shared" si="13"/>
        <v>YES</v>
      </c>
      <c r="R129" s="10"/>
      <c r="S129" s="10"/>
    </row>
    <row r="130" spans="1:19" s="26" customFormat="1" x14ac:dyDescent="0.25">
      <c r="A130" s="26" t="s">
        <v>102</v>
      </c>
      <c r="B130" s="26" t="s">
        <v>19</v>
      </c>
      <c r="C130" s="26" t="s">
        <v>21</v>
      </c>
      <c r="D130" s="26" t="s">
        <v>22</v>
      </c>
      <c r="E130" s="26" t="s">
        <v>16</v>
      </c>
      <c r="F130" s="27" t="s">
        <v>103</v>
      </c>
      <c r="G130" s="26" t="s">
        <v>14</v>
      </c>
      <c r="H130" s="28">
        <v>37543</v>
      </c>
      <c r="I130" s="26">
        <f t="shared" ca="1" si="15"/>
        <v>21</v>
      </c>
      <c r="J130" s="26" t="s">
        <v>75</v>
      </c>
      <c r="K130" s="29">
        <v>43770</v>
      </c>
      <c r="L130" s="30" t="str">
        <f t="shared" ref="L130:L193" si="16">TEXT(K130,"mmm")</f>
        <v>Nov</v>
      </c>
      <c r="M130" s="30" t="str">
        <f t="shared" ref="M130:M193" si="17">TEXT(K130,"yyy")</f>
        <v>2019</v>
      </c>
      <c r="N130" s="26" t="s">
        <v>70</v>
      </c>
      <c r="O130" s="31" t="str">
        <f t="shared" ref="O130:O193" si="18">IF(N130="mos","word/excel/powerpoint",IF(N130="corel draw/mos","Completed",IF(N130="full package","Fully Completed",IF(N130="ongoing","Still Learning"))))</f>
        <v>Fully Completed</v>
      </c>
      <c r="P130" s="10" t="str">
        <f t="shared" ref="P130:P193" si="19">IF(O130="word/excel/powerpoint","Not Completed",IF(O130="completed","Not Graduated",IF(O130="fully completed","Graduated",IF(O130="still learning","Still Learning"))))</f>
        <v>Graduated</v>
      </c>
      <c r="Q130" s="26" t="str">
        <f t="shared" ref="Q130:Q193" si="20">IF(P130="not completed","NO",IF(P130="not graduated","NO",IF(P130="graduated","YES",IF(P130="still learning","NO"))))</f>
        <v>YES</v>
      </c>
      <c r="R130" s="10"/>
      <c r="S130" s="10"/>
    </row>
    <row r="131" spans="1:19" s="26" customFormat="1" x14ac:dyDescent="0.25">
      <c r="A131" s="26" t="s">
        <v>1432</v>
      </c>
      <c r="B131" s="26" t="s">
        <v>19</v>
      </c>
      <c r="C131" s="26" t="s">
        <v>283</v>
      </c>
      <c r="D131" s="26" t="s">
        <v>22</v>
      </c>
      <c r="E131" s="26" t="s">
        <v>267</v>
      </c>
      <c r="F131" s="27" t="s">
        <v>1433</v>
      </c>
      <c r="G131" s="26" t="s">
        <v>14</v>
      </c>
      <c r="H131" s="28">
        <v>37076</v>
      </c>
      <c r="I131" s="26">
        <f t="shared" ca="1" si="15"/>
        <v>22</v>
      </c>
      <c r="J131" s="26" t="s">
        <v>1434</v>
      </c>
      <c r="K131" s="29">
        <v>43770</v>
      </c>
      <c r="L131" s="32" t="str">
        <f t="shared" si="16"/>
        <v>Nov</v>
      </c>
      <c r="M131" s="32" t="str">
        <f t="shared" si="17"/>
        <v>2019</v>
      </c>
      <c r="N131" s="31" t="s">
        <v>70</v>
      </c>
      <c r="O131" s="26" t="str">
        <f t="shared" si="18"/>
        <v>Fully Completed</v>
      </c>
      <c r="P131" s="10" t="str">
        <f t="shared" si="19"/>
        <v>Graduated</v>
      </c>
      <c r="Q131" s="26" t="str">
        <f t="shared" si="20"/>
        <v>YES</v>
      </c>
      <c r="R131" s="10"/>
      <c r="S131" s="10"/>
    </row>
    <row r="132" spans="1:19" s="26" customFormat="1" x14ac:dyDescent="0.25">
      <c r="A132" s="26" t="s">
        <v>81</v>
      </c>
      <c r="B132" s="26" t="s">
        <v>19</v>
      </c>
      <c r="C132" s="26" t="s">
        <v>26</v>
      </c>
      <c r="D132" s="26" t="s">
        <v>22</v>
      </c>
      <c r="E132" s="26" t="s">
        <v>27</v>
      </c>
      <c r="F132" s="27" t="s">
        <v>82</v>
      </c>
      <c r="G132" s="26" t="s">
        <v>37</v>
      </c>
      <c r="H132" s="28">
        <v>38195</v>
      </c>
      <c r="I132" s="26">
        <f t="shared" ca="1" si="15"/>
        <v>19</v>
      </c>
      <c r="J132" s="26" t="s">
        <v>84</v>
      </c>
      <c r="K132" s="29">
        <v>43556</v>
      </c>
      <c r="L132" s="30" t="str">
        <f t="shared" si="16"/>
        <v>Apr</v>
      </c>
      <c r="M132" s="30" t="str">
        <f t="shared" si="17"/>
        <v>2019</v>
      </c>
      <c r="N132" s="26" t="s">
        <v>39</v>
      </c>
      <c r="O132" s="31" t="str">
        <f t="shared" si="18"/>
        <v>Completed</v>
      </c>
      <c r="P132" s="10" t="str">
        <f t="shared" si="19"/>
        <v>Not Graduated</v>
      </c>
      <c r="Q132" s="26" t="str">
        <f t="shared" si="20"/>
        <v>NO</v>
      </c>
      <c r="R132" s="10"/>
      <c r="S132" s="10"/>
    </row>
    <row r="133" spans="1:19" s="26" customFormat="1" x14ac:dyDescent="0.25">
      <c r="A133" s="26" t="s">
        <v>113</v>
      </c>
      <c r="B133" s="26" t="s">
        <v>1469</v>
      </c>
      <c r="C133" s="26" t="s">
        <v>21</v>
      </c>
      <c r="D133" s="26" t="s">
        <v>17</v>
      </c>
      <c r="E133" s="26" t="s">
        <v>114</v>
      </c>
      <c r="F133" s="27" t="s">
        <v>115</v>
      </c>
      <c r="G133" s="26" t="s">
        <v>37</v>
      </c>
      <c r="H133" s="28">
        <v>37622</v>
      </c>
      <c r="I133" s="26">
        <f t="shared" ca="1" si="15"/>
        <v>21</v>
      </c>
      <c r="J133" s="26" t="s">
        <v>116</v>
      </c>
      <c r="K133" s="29">
        <v>43525</v>
      </c>
      <c r="L133" s="30" t="str">
        <f t="shared" si="16"/>
        <v>Mar</v>
      </c>
      <c r="M133" s="30" t="str">
        <f t="shared" si="17"/>
        <v>2019</v>
      </c>
      <c r="N133" s="26" t="s">
        <v>70</v>
      </c>
      <c r="O133" s="31" t="str">
        <f t="shared" si="18"/>
        <v>Fully Completed</v>
      </c>
      <c r="P133" s="10" t="str">
        <f t="shared" si="19"/>
        <v>Graduated</v>
      </c>
      <c r="Q133" s="26" t="str">
        <f t="shared" si="20"/>
        <v>YES</v>
      </c>
      <c r="R133" s="10"/>
      <c r="S133" s="10"/>
    </row>
    <row r="134" spans="1:19" s="26" customFormat="1" x14ac:dyDescent="0.25">
      <c r="A134" s="26" t="s">
        <v>150</v>
      </c>
      <c r="B134" s="26" t="s">
        <v>19</v>
      </c>
      <c r="C134" s="26" t="s">
        <v>44</v>
      </c>
      <c r="D134" s="26" t="s">
        <v>17</v>
      </c>
      <c r="E134" s="26" t="s">
        <v>114</v>
      </c>
      <c r="F134" s="27" t="s">
        <v>115</v>
      </c>
      <c r="G134" s="26" t="s">
        <v>14</v>
      </c>
      <c r="H134" s="28">
        <v>35413</v>
      </c>
      <c r="I134" s="26">
        <f t="shared" ca="1" si="15"/>
        <v>27</v>
      </c>
      <c r="J134" s="26" t="s">
        <v>151</v>
      </c>
      <c r="K134" s="29">
        <v>43617</v>
      </c>
      <c r="L134" s="30" t="str">
        <f t="shared" si="16"/>
        <v>Jun</v>
      </c>
      <c r="M134" s="30" t="str">
        <f t="shared" si="17"/>
        <v>2019</v>
      </c>
      <c r="N134" s="26" t="s">
        <v>70</v>
      </c>
      <c r="O134" s="31" t="str">
        <f t="shared" si="18"/>
        <v>Fully Completed</v>
      </c>
      <c r="P134" s="10" t="str">
        <f t="shared" si="19"/>
        <v>Graduated</v>
      </c>
      <c r="Q134" s="26" t="str">
        <f t="shared" si="20"/>
        <v>YES</v>
      </c>
      <c r="R134" s="10"/>
      <c r="S134" s="10"/>
    </row>
    <row r="135" spans="1:19" s="26" customFormat="1" x14ac:dyDescent="0.25">
      <c r="A135" s="26" t="s">
        <v>71</v>
      </c>
      <c r="B135" s="26" t="s">
        <v>72</v>
      </c>
      <c r="C135" s="26" t="s">
        <v>73</v>
      </c>
      <c r="D135" s="26" t="s">
        <v>17</v>
      </c>
      <c r="E135" s="26" t="s">
        <v>16</v>
      </c>
      <c r="F135" s="27" t="s">
        <v>74</v>
      </c>
      <c r="G135" s="26" t="s">
        <v>265</v>
      </c>
      <c r="H135" s="28">
        <v>39729</v>
      </c>
      <c r="I135" s="26">
        <f t="shared" ca="1" si="15"/>
        <v>15</v>
      </c>
      <c r="J135" s="26" t="s">
        <v>75</v>
      </c>
      <c r="K135" s="29">
        <v>43525</v>
      </c>
      <c r="L135" s="30" t="str">
        <f t="shared" si="16"/>
        <v>Mar</v>
      </c>
      <c r="M135" s="30" t="str">
        <f t="shared" si="17"/>
        <v>2019</v>
      </c>
      <c r="N135" s="26" t="s">
        <v>15</v>
      </c>
      <c r="O135" s="31" t="str">
        <f t="shared" si="18"/>
        <v>word/excel/powerpoint</v>
      </c>
      <c r="P135" s="10" t="str">
        <f t="shared" si="19"/>
        <v>Not Completed</v>
      </c>
      <c r="Q135" s="26" t="str">
        <f t="shared" si="20"/>
        <v>NO</v>
      </c>
      <c r="R135" s="10"/>
      <c r="S135" s="10"/>
    </row>
    <row r="136" spans="1:19" s="26" customFormat="1" x14ac:dyDescent="0.25">
      <c r="A136" s="26" t="s">
        <v>1461</v>
      </c>
      <c r="B136" s="26" t="s">
        <v>19</v>
      </c>
      <c r="C136" s="26" t="s">
        <v>1454</v>
      </c>
      <c r="D136" s="26" t="s">
        <v>17</v>
      </c>
      <c r="E136" s="26" t="s">
        <v>284</v>
      </c>
      <c r="F136" s="27" t="s">
        <v>1462</v>
      </c>
      <c r="G136" s="26" t="s">
        <v>14</v>
      </c>
      <c r="H136" s="28">
        <v>36496</v>
      </c>
      <c r="I136" s="26">
        <f t="shared" ca="1" si="15"/>
        <v>24</v>
      </c>
      <c r="J136" s="26" t="s">
        <v>1463</v>
      </c>
      <c r="K136" s="29">
        <v>43647</v>
      </c>
      <c r="L136" s="32" t="str">
        <f t="shared" si="16"/>
        <v>Jul</v>
      </c>
      <c r="M136" s="32" t="str">
        <f t="shared" si="17"/>
        <v>2019</v>
      </c>
      <c r="N136" s="31" t="s">
        <v>15</v>
      </c>
      <c r="O136" s="26" t="str">
        <f t="shared" si="18"/>
        <v>word/excel/powerpoint</v>
      </c>
      <c r="P136" s="10" t="str">
        <f t="shared" si="19"/>
        <v>Not Completed</v>
      </c>
      <c r="Q136" s="26" t="str">
        <f t="shared" si="20"/>
        <v>NO</v>
      </c>
      <c r="R136" s="10"/>
      <c r="S136" s="10"/>
    </row>
    <row r="137" spans="1:19" s="26" customFormat="1" x14ac:dyDescent="0.25">
      <c r="A137" s="26" t="s">
        <v>99</v>
      </c>
      <c r="B137" s="26" t="s">
        <v>35</v>
      </c>
      <c r="C137" s="26" t="s">
        <v>26</v>
      </c>
      <c r="D137" s="26" t="s">
        <v>17</v>
      </c>
      <c r="E137" s="26" t="s">
        <v>16</v>
      </c>
      <c r="F137" s="27" t="s">
        <v>100</v>
      </c>
      <c r="G137" s="26" t="s">
        <v>14</v>
      </c>
      <c r="H137" s="28">
        <v>36742</v>
      </c>
      <c r="I137" s="26">
        <f t="shared" ca="1" si="15"/>
        <v>23</v>
      </c>
      <c r="J137" s="26" t="s">
        <v>101</v>
      </c>
      <c r="K137" s="29">
        <v>43770</v>
      </c>
      <c r="L137" s="30" t="str">
        <f t="shared" si="16"/>
        <v>Nov</v>
      </c>
      <c r="M137" s="30" t="str">
        <f t="shared" si="17"/>
        <v>2019</v>
      </c>
      <c r="N137" s="26" t="s">
        <v>15</v>
      </c>
      <c r="O137" s="31" t="str">
        <f t="shared" si="18"/>
        <v>word/excel/powerpoint</v>
      </c>
      <c r="P137" s="10" t="str">
        <f t="shared" si="19"/>
        <v>Not Completed</v>
      </c>
      <c r="Q137" s="26" t="str">
        <f t="shared" si="20"/>
        <v>NO</v>
      </c>
      <c r="R137" s="10"/>
      <c r="S137" s="10"/>
    </row>
    <row r="138" spans="1:19" s="26" customFormat="1" x14ac:dyDescent="0.25">
      <c r="A138" s="26" t="s">
        <v>215</v>
      </c>
      <c r="B138" s="26" t="s">
        <v>216</v>
      </c>
      <c r="C138" s="26" t="s">
        <v>26</v>
      </c>
      <c r="D138" s="26" t="s">
        <v>22</v>
      </c>
      <c r="E138" s="26" t="s">
        <v>16</v>
      </c>
      <c r="F138" s="27" t="s">
        <v>217</v>
      </c>
      <c r="G138" s="26" t="s">
        <v>50</v>
      </c>
      <c r="H138" s="28">
        <v>39852</v>
      </c>
      <c r="I138" s="26">
        <f t="shared" ca="1" si="15"/>
        <v>15</v>
      </c>
      <c r="J138" s="26" t="s">
        <v>218</v>
      </c>
      <c r="K138" s="29">
        <v>43556</v>
      </c>
      <c r="L138" s="30" t="str">
        <f t="shared" si="16"/>
        <v>Apr</v>
      </c>
      <c r="M138" s="30" t="str">
        <f t="shared" si="17"/>
        <v>2019</v>
      </c>
      <c r="N138" s="26" t="s">
        <v>15</v>
      </c>
      <c r="O138" s="31" t="str">
        <f t="shared" si="18"/>
        <v>word/excel/powerpoint</v>
      </c>
      <c r="P138" s="10" t="str">
        <f t="shared" si="19"/>
        <v>Not Completed</v>
      </c>
      <c r="Q138" s="26" t="str">
        <f t="shared" si="20"/>
        <v>NO</v>
      </c>
      <c r="R138" s="10"/>
      <c r="S138" s="10"/>
    </row>
    <row r="139" spans="1:19" s="26" customFormat="1" x14ac:dyDescent="0.25">
      <c r="A139" s="26" t="s">
        <v>128</v>
      </c>
      <c r="B139" s="26" t="s">
        <v>35</v>
      </c>
      <c r="C139" s="26" t="s">
        <v>26</v>
      </c>
      <c r="D139" s="26" t="s">
        <v>22</v>
      </c>
      <c r="E139" s="26" t="s">
        <v>16</v>
      </c>
      <c r="F139" s="27" t="s">
        <v>129</v>
      </c>
      <c r="G139" s="26" t="s">
        <v>37</v>
      </c>
      <c r="H139" s="28">
        <v>38277</v>
      </c>
      <c r="I139" s="26">
        <f t="shared" ca="1" si="15"/>
        <v>19</v>
      </c>
      <c r="J139" s="26" t="s">
        <v>130</v>
      </c>
      <c r="K139" s="29">
        <v>43525</v>
      </c>
      <c r="L139" s="30" t="str">
        <f t="shared" si="16"/>
        <v>Mar</v>
      </c>
      <c r="M139" s="30" t="str">
        <f t="shared" si="17"/>
        <v>2019</v>
      </c>
      <c r="N139" s="26" t="s">
        <v>70</v>
      </c>
      <c r="O139" s="31" t="str">
        <f t="shared" si="18"/>
        <v>Fully Completed</v>
      </c>
      <c r="P139" s="10" t="str">
        <f t="shared" si="19"/>
        <v>Graduated</v>
      </c>
      <c r="Q139" s="26" t="str">
        <f t="shared" si="20"/>
        <v>YES</v>
      </c>
      <c r="R139" s="10"/>
      <c r="S139" s="10"/>
    </row>
    <row r="140" spans="1:19" s="26" customFormat="1" x14ac:dyDescent="0.25">
      <c r="A140" s="26" t="s">
        <v>204</v>
      </c>
      <c r="B140" s="26" t="s">
        <v>19</v>
      </c>
      <c r="C140" s="26" t="s">
        <v>26</v>
      </c>
      <c r="D140" s="26" t="s">
        <v>17</v>
      </c>
      <c r="E140" s="26" t="s">
        <v>48</v>
      </c>
      <c r="F140" s="27" t="s">
        <v>205</v>
      </c>
      <c r="G140" s="26" t="s">
        <v>154</v>
      </c>
      <c r="H140" s="28">
        <v>28341</v>
      </c>
      <c r="I140" s="26">
        <f t="shared" ca="1" si="15"/>
        <v>46</v>
      </c>
      <c r="J140" s="26" t="s">
        <v>204</v>
      </c>
      <c r="K140" s="29">
        <v>43497</v>
      </c>
      <c r="L140" s="30" t="str">
        <f t="shared" si="16"/>
        <v>Feb</v>
      </c>
      <c r="M140" s="30" t="str">
        <f t="shared" si="17"/>
        <v>2019</v>
      </c>
      <c r="N140" s="26" t="s">
        <v>15</v>
      </c>
      <c r="O140" s="31" t="str">
        <f t="shared" si="18"/>
        <v>word/excel/powerpoint</v>
      </c>
      <c r="P140" s="10" t="str">
        <f t="shared" si="19"/>
        <v>Not Completed</v>
      </c>
      <c r="Q140" s="26" t="str">
        <f t="shared" si="20"/>
        <v>NO</v>
      </c>
      <c r="R140" s="10"/>
      <c r="S140" s="10"/>
    </row>
    <row r="141" spans="1:19" s="26" customFormat="1" x14ac:dyDescent="0.25">
      <c r="A141" s="26" t="s">
        <v>188</v>
      </c>
      <c r="B141" s="26" t="s">
        <v>166</v>
      </c>
      <c r="C141" s="26" t="s">
        <v>26</v>
      </c>
      <c r="D141" s="26" t="s">
        <v>22</v>
      </c>
      <c r="E141" s="26" t="s">
        <v>16</v>
      </c>
      <c r="F141" s="27" t="s">
        <v>189</v>
      </c>
      <c r="G141" s="26" t="s">
        <v>50</v>
      </c>
      <c r="H141" s="28">
        <v>38918</v>
      </c>
      <c r="I141" s="26">
        <f t="shared" ca="1" si="15"/>
        <v>17</v>
      </c>
      <c r="J141" s="26" t="s">
        <v>190</v>
      </c>
      <c r="K141" s="29">
        <v>43586</v>
      </c>
      <c r="L141" s="30" t="str">
        <f t="shared" si="16"/>
        <v>May</v>
      </c>
      <c r="M141" s="30" t="str">
        <f t="shared" si="17"/>
        <v>2019</v>
      </c>
      <c r="N141" s="26" t="s">
        <v>15</v>
      </c>
      <c r="O141" s="31" t="str">
        <f t="shared" si="18"/>
        <v>word/excel/powerpoint</v>
      </c>
      <c r="P141" s="10" t="str">
        <f t="shared" si="19"/>
        <v>Not Completed</v>
      </c>
      <c r="Q141" s="26" t="str">
        <f t="shared" si="20"/>
        <v>NO</v>
      </c>
      <c r="R141" s="10"/>
      <c r="S141" s="10"/>
    </row>
    <row r="142" spans="1:19" s="26" customFormat="1" x14ac:dyDescent="0.25">
      <c r="A142" s="26" t="s">
        <v>95</v>
      </c>
      <c r="B142" s="26" t="s">
        <v>96</v>
      </c>
      <c r="C142" s="26" t="s">
        <v>26</v>
      </c>
      <c r="D142" s="26" t="s">
        <v>22</v>
      </c>
      <c r="E142" s="26" t="s">
        <v>16</v>
      </c>
      <c r="F142" s="27" t="s">
        <v>97</v>
      </c>
      <c r="G142" s="26" t="s">
        <v>14</v>
      </c>
      <c r="H142" s="28">
        <v>36724</v>
      </c>
      <c r="I142" s="26">
        <f t="shared" ca="1" si="15"/>
        <v>23</v>
      </c>
      <c r="J142" s="26" t="s">
        <v>98</v>
      </c>
      <c r="K142" s="29">
        <v>43739</v>
      </c>
      <c r="L142" s="30" t="str">
        <f t="shared" si="16"/>
        <v>Oct</v>
      </c>
      <c r="M142" s="30" t="str">
        <f t="shared" si="17"/>
        <v>2019</v>
      </c>
      <c r="N142" s="26" t="s">
        <v>39</v>
      </c>
      <c r="O142" s="31" t="str">
        <f t="shared" si="18"/>
        <v>Completed</v>
      </c>
      <c r="P142" s="10" t="str">
        <f t="shared" si="19"/>
        <v>Not Graduated</v>
      </c>
      <c r="Q142" s="26" t="str">
        <f t="shared" si="20"/>
        <v>NO</v>
      </c>
      <c r="R142" s="10"/>
      <c r="S142" s="10"/>
    </row>
    <row r="143" spans="1:19" s="26" customFormat="1" x14ac:dyDescent="0.25">
      <c r="A143" s="26" t="s">
        <v>170</v>
      </c>
      <c r="B143" s="26" t="s">
        <v>19</v>
      </c>
      <c r="C143" s="26" t="s">
        <v>21</v>
      </c>
      <c r="D143" s="26" t="s">
        <v>17</v>
      </c>
      <c r="E143" s="26" t="s">
        <v>114</v>
      </c>
      <c r="F143" s="27" t="s">
        <v>171</v>
      </c>
      <c r="G143" s="26" t="s">
        <v>38</v>
      </c>
      <c r="H143" s="28">
        <v>37475</v>
      </c>
      <c r="I143" s="26">
        <f t="shared" ca="1" si="15"/>
        <v>21</v>
      </c>
      <c r="J143" s="26" t="s">
        <v>172</v>
      </c>
      <c r="K143" s="29">
        <v>43647</v>
      </c>
      <c r="L143" s="30" t="str">
        <f t="shared" si="16"/>
        <v>Jul</v>
      </c>
      <c r="M143" s="30" t="str">
        <f t="shared" si="17"/>
        <v>2019</v>
      </c>
      <c r="N143" s="26" t="s">
        <v>15</v>
      </c>
      <c r="O143" s="31" t="str">
        <f t="shared" si="18"/>
        <v>word/excel/powerpoint</v>
      </c>
      <c r="P143" s="10" t="str">
        <f t="shared" si="19"/>
        <v>Not Completed</v>
      </c>
      <c r="Q143" s="26" t="str">
        <f t="shared" si="20"/>
        <v>NO</v>
      </c>
      <c r="R143" s="10"/>
      <c r="S143" s="10"/>
    </row>
    <row r="144" spans="1:19" s="26" customFormat="1" x14ac:dyDescent="0.25">
      <c r="A144" s="26" t="s">
        <v>1369</v>
      </c>
      <c r="B144" s="26" t="s">
        <v>19</v>
      </c>
      <c r="C144" s="26" t="s">
        <v>283</v>
      </c>
      <c r="D144" s="26" t="s">
        <v>22</v>
      </c>
      <c r="E144" s="26" t="s">
        <v>284</v>
      </c>
      <c r="F144" s="27" t="s">
        <v>1474</v>
      </c>
      <c r="G144" s="26" t="s">
        <v>1370</v>
      </c>
      <c r="H144" s="28">
        <v>39543</v>
      </c>
      <c r="I144" s="26">
        <f t="shared" ca="1" si="15"/>
        <v>16</v>
      </c>
      <c r="J144" s="26" t="s">
        <v>1371</v>
      </c>
      <c r="K144" s="29">
        <v>43556</v>
      </c>
      <c r="L144" s="32" t="str">
        <f t="shared" si="16"/>
        <v>Apr</v>
      </c>
      <c r="M144" s="32" t="str">
        <f t="shared" si="17"/>
        <v>2019</v>
      </c>
      <c r="N144" s="31" t="s">
        <v>70</v>
      </c>
      <c r="O144" s="26" t="str">
        <f t="shared" si="18"/>
        <v>Fully Completed</v>
      </c>
      <c r="P144" s="10" t="str">
        <f t="shared" si="19"/>
        <v>Graduated</v>
      </c>
      <c r="Q144" s="26" t="str">
        <f t="shared" si="20"/>
        <v>YES</v>
      </c>
      <c r="R144" s="10"/>
      <c r="S144" s="10"/>
    </row>
    <row r="145" spans="1:19" s="26" customFormat="1" x14ac:dyDescent="0.25">
      <c r="A145" s="26" t="s">
        <v>143</v>
      </c>
      <c r="B145" s="26" t="s">
        <v>31</v>
      </c>
      <c r="C145" s="26" t="s">
        <v>21</v>
      </c>
      <c r="D145" s="26" t="s">
        <v>17</v>
      </c>
      <c r="E145" s="26" t="s">
        <v>58</v>
      </c>
      <c r="F145" s="27" t="s">
        <v>144</v>
      </c>
      <c r="G145" s="26" t="s">
        <v>38</v>
      </c>
      <c r="H145" s="28">
        <v>37565</v>
      </c>
      <c r="I145" s="26">
        <f t="shared" ca="1" si="15"/>
        <v>21</v>
      </c>
      <c r="J145" s="26" t="s">
        <v>145</v>
      </c>
      <c r="K145" s="29">
        <v>43770</v>
      </c>
      <c r="L145" s="30" t="str">
        <f t="shared" si="16"/>
        <v>Nov</v>
      </c>
      <c r="M145" s="30" t="str">
        <f t="shared" si="17"/>
        <v>2019</v>
      </c>
      <c r="N145" s="26" t="s">
        <v>70</v>
      </c>
      <c r="O145" s="31" t="str">
        <f t="shared" si="18"/>
        <v>Fully Completed</v>
      </c>
      <c r="P145" s="10" t="str">
        <f t="shared" si="19"/>
        <v>Graduated</v>
      </c>
      <c r="Q145" s="26" t="str">
        <f t="shared" si="20"/>
        <v>YES</v>
      </c>
      <c r="R145" s="10"/>
      <c r="S145" s="10"/>
    </row>
    <row r="146" spans="1:19" s="26" customFormat="1" x14ac:dyDescent="0.25">
      <c r="A146" s="26" t="s">
        <v>1384</v>
      </c>
      <c r="B146" s="26" t="s">
        <v>19</v>
      </c>
      <c r="C146" s="26" t="s">
        <v>21</v>
      </c>
      <c r="D146" s="26" t="s">
        <v>22</v>
      </c>
      <c r="E146" s="26" t="s">
        <v>284</v>
      </c>
      <c r="F146" s="27" t="s">
        <v>1385</v>
      </c>
      <c r="G146" s="26" t="s">
        <v>14</v>
      </c>
      <c r="H146" s="28">
        <v>36867</v>
      </c>
      <c r="I146" s="26">
        <f t="shared" ca="1" si="15"/>
        <v>23</v>
      </c>
      <c r="J146" s="26" t="s">
        <v>1386</v>
      </c>
      <c r="K146" s="29">
        <v>43770</v>
      </c>
      <c r="L146" s="32" t="str">
        <f t="shared" si="16"/>
        <v>Nov</v>
      </c>
      <c r="M146" s="32" t="str">
        <f t="shared" si="17"/>
        <v>2019</v>
      </c>
      <c r="N146" s="31" t="s">
        <v>15</v>
      </c>
      <c r="O146" s="26" t="str">
        <f t="shared" si="18"/>
        <v>word/excel/powerpoint</v>
      </c>
      <c r="P146" s="10" t="str">
        <f t="shared" si="19"/>
        <v>Not Completed</v>
      </c>
      <c r="Q146" s="26" t="str">
        <f t="shared" si="20"/>
        <v>NO</v>
      </c>
      <c r="R146" s="10"/>
      <c r="S146" s="10"/>
    </row>
    <row r="147" spans="1:19" s="26" customFormat="1" x14ac:dyDescent="0.25">
      <c r="A147" s="26" t="s">
        <v>131</v>
      </c>
      <c r="B147" s="26" t="s">
        <v>35</v>
      </c>
      <c r="C147" s="26" t="s">
        <v>26</v>
      </c>
      <c r="D147" s="26" t="s">
        <v>17</v>
      </c>
      <c r="E147" s="26" t="s">
        <v>114</v>
      </c>
      <c r="F147" s="27" t="s">
        <v>132</v>
      </c>
      <c r="G147" s="26" t="s">
        <v>38</v>
      </c>
      <c r="H147" s="28">
        <v>37562</v>
      </c>
      <c r="I147" s="26">
        <f t="shared" ca="1" si="15"/>
        <v>21</v>
      </c>
      <c r="J147" s="26" t="s">
        <v>133</v>
      </c>
      <c r="K147" s="29">
        <v>43525</v>
      </c>
      <c r="L147" s="30" t="str">
        <f t="shared" si="16"/>
        <v>Mar</v>
      </c>
      <c r="M147" s="30" t="str">
        <f t="shared" si="17"/>
        <v>2019</v>
      </c>
      <c r="N147" s="26" t="s">
        <v>39</v>
      </c>
      <c r="O147" s="31" t="str">
        <f t="shared" si="18"/>
        <v>Completed</v>
      </c>
      <c r="P147" s="10" t="str">
        <f t="shared" si="19"/>
        <v>Not Graduated</v>
      </c>
      <c r="Q147" s="26" t="str">
        <f t="shared" si="20"/>
        <v>NO</v>
      </c>
      <c r="R147" s="10"/>
      <c r="S147" s="10"/>
    </row>
    <row r="148" spans="1:19" s="26" customFormat="1" x14ac:dyDescent="0.25">
      <c r="A148" s="26" t="s">
        <v>201</v>
      </c>
      <c r="B148" s="26" t="s">
        <v>35</v>
      </c>
      <c r="C148" s="26" t="s">
        <v>26</v>
      </c>
      <c r="D148" s="26" t="s">
        <v>22</v>
      </c>
      <c r="E148" s="26" t="s">
        <v>58</v>
      </c>
      <c r="F148" s="27" t="s">
        <v>202</v>
      </c>
      <c r="G148" s="26" t="s">
        <v>14</v>
      </c>
      <c r="H148" s="28">
        <v>36597</v>
      </c>
      <c r="I148" s="26">
        <f t="shared" ca="1" si="15"/>
        <v>24</v>
      </c>
      <c r="J148" s="26" t="s">
        <v>203</v>
      </c>
      <c r="K148" s="29">
        <v>43497</v>
      </c>
      <c r="L148" s="30" t="str">
        <f t="shared" si="16"/>
        <v>Feb</v>
      </c>
      <c r="M148" s="30" t="str">
        <f t="shared" si="17"/>
        <v>2019</v>
      </c>
      <c r="N148" s="26" t="s">
        <v>15</v>
      </c>
      <c r="O148" s="31" t="str">
        <f t="shared" si="18"/>
        <v>word/excel/powerpoint</v>
      </c>
      <c r="P148" s="10" t="str">
        <f t="shared" si="19"/>
        <v>Not Completed</v>
      </c>
      <c r="Q148" s="26" t="str">
        <f t="shared" si="20"/>
        <v>NO</v>
      </c>
      <c r="R148" s="10"/>
      <c r="S148" s="10"/>
    </row>
    <row r="149" spans="1:19" s="26" customFormat="1" x14ac:dyDescent="0.25">
      <c r="A149" s="26" t="s">
        <v>219</v>
      </c>
      <c r="B149" s="26" t="s">
        <v>19</v>
      </c>
      <c r="C149" s="26" t="s">
        <v>21</v>
      </c>
      <c r="D149" s="26" t="s">
        <v>17</v>
      </c>
      <c r="E149" s="26" t="s">
        <v>16</v>
      </c>
      <c r="F149" s="27" t="s">
        <v>220</v>
      </c>
      <c r="G149" s="26" t="s">
        <v>14</v>
      </c>
      <c r="H149" s="28">
        <v>34665</v>
      </c>
      <c r="I149" s="26">
        <f t="shared" ca="1" si="15"/>
        <v>29</v>
      </c>
      <c r="J149" s="26" t="s">
        <v>221</v>
      </c>
      <c r="K149" s="29">
        <v>43525</v>
      </c>
      <c r="L149" s="30" t="str">
        <f t="shared" si="16"/>
        <v>Mar</v>
      </c>
      <c r="M149" s="30" t="str">
        <f t="shared" si="17"/>
        <v>2019</v>
      </c>
      <c r="N149" s="26" t="s">
        <v>15</v>
      </c>
      <c r="O149" s="31" t="str">
        <f t="shared" si="18"/>
        <v>word/excel/powerpoint</v>
      </c>
      <c r="P149" s="10" t="str">
        <f t="shared" si="19"/>
        <v>Not Completed</v>
      </c>
      <c r="Q149" s="26" t="str">
        <f t="shared" si="20"/>
        <v>NO</v>
      </c>
      <c r="R149" s="10"/>
      <c r="S149" s="10"/>
    </row>
    <row r="150" spans="1:19" s="26" customFormat="1" x14ac:dyDescent="0.25">
      <c r="A150" s="26" t="s">
        <v>1378</v>
      </c>
      <c r="B150" s="26" t="s">
        <v>19</v>
      </c>
      <c r="C150" s="26" t="s">
        <v>283</v>
      </c>
      <c r="D150" s="26" t="s">
        <v>17</v>
      </c>
      <c r="E150" s="26" t="s">
        <v>284</v>
      </c>
      <c r="F150" s="27" t="s">
        <v>1379</v>
      </c>
      <c r="G150" s="26" t="s">
        <v>38</v>
      </c>
      <c r="H150" s="28">
        <v>38661</v>
      </c>
      <c r="I150" s="26">
        <f t="shared" ca="1" si="15"/>
        <v>18</v>
      </c>
      <c r="J150" s="26" t="s">
        <v>1380</v>
      </c>
      <c r="K150" s="29">
        <v>43709</v>
      </c>
      <c r="L150" s="32" t="str">
        <f t="shared" si="16"/>
        <v>Sep</v>
      </c>
      <c r="M150" s="32" t="str">
        <f t="shared" si="17"/>
        <v>2019</v>
      </c>
      <c r="N150" s="31" t="s">
        <v>70</v>
      </c>
      <c r="O150" s="26" t="str">
        <f t="shared" si="18"/>
        <v>Fully Completed</v>
      </c>
      <c r="P150" s="10" t="str">
        <f t="shared" si="19"/>
        <v>Graduated</v>
      </c>
      <c r="Q150" s="26" t="str">
        <f t="shared" si="20"/>
        <v>YES</v>
      </c>
      <c r="R150" s="10"/>
      <c r="S150" s="10"/>
    </row>
    <row r="151" spans="1:19" s="26" customFormat="1" x14ac:dyDescent="0.25">
      <c r="A151" s="26" t="s">
        <v>104</v>
      </c>
      <c r="B151" s="26" t="s">
        <v>35</v>
      </c>
      <c r="C151" s="26" t="s">
        <v>44</v>
      </c>
      <c r="D151" s="26" t="s">
        <v>17</v>
      </c>
      <c r="E151" s="26" t="s">
        <v>27</v>
      </c>
      <c r="F151" s="27" t="s">
        <v>105</v>
      </c>
      <c r="G151" s="26" t="s">
        <v>37</v>
      </c>
      <c r="H151" s="28">
        <v>38761</v>
      </c>
      <c r="I151" s="26">
        <f t="shared" ca="1" si="15"/>
        <v>18</v>
      </c>
      <c r="J151" s="26" t="s">
        <v>106</v>
      </c>
      <c r="K151" s="29">
        <v>43525</v>
      </c>
      <c r="L151" s="30" t="str">
        <f t="shared" si="16"/>
        <v>Mar</v>
      </c>
      <c r="M151" s="30" t="str">
        <f t="shared" si="17"/>
        <v>2019</v>
      </c>
      <c r="N151" s="26" t="s">
        <v>70</v>
      </c>
      <c r="O151" s="31" t="str">
        <f t="shared" si="18"/>
        <v>Fully Completed</v>
      </c>
      <c r="P151" s="10" t="str">
        <f t="shared" si="19"/>
        <v>Graduated</v>
      </c>
      <c r="Q151" s="26" t="str">
        <f t="shared" si="20"/>
        <v>YES</v>
      </c>
      <c r="R151" s="10"/>
      <c r="S151" s="10"/>
    </row>
    <row r="152" spans="1:19" s="26" customFormat="1" x14ac:dyDescent="0.25">
      <c r="A152" s="26" t="s">
        <v>1409</v>
      </c>
      <c r="B152" s="26" t="s">
        <v>1475</v>
      </c>
      <c r="C152" s="26" t="s">
        <v>283</v>
      </c>
      <c r="D152" s="26" t="s">
        <v>17</v>
      </c>
      <c r="E152" s="26" t="s">
        <v>284</v>
      </c>
      <c r="F152" s="27" t="s">
        <v>1410</v>
      </c>
      <c r="G152" s="26" t="s">
        <v>37</v>
      </c>
      <c r="H152" s="28">
        <v>39301</v>
      </c>
      <c r="I152" s="26">
        <f t="shared" ca="1" si="15"/>
        <v>16</v>
      </c>
      <c r="J152" s="26" t="s">
        <v>1411</v>
      </c>
      <c r="K152" s="29">
        <v>43497</v>
      </c>
      <c r="L152" s="32" t="str">
        <f t="shared" si="16"/>
        <v>Feb</v>
      </c>
      <c r="M152" s="32" t="str">
        <f t="shared" si="17"/>
        <v>2019</v>
      </c>
      <c r="N152" s="31" t="s">
        <v>15</v>
      </c>
      <c r="O152" s="26" t="str">
        <f t="shared" si="18"/>
        <v>word/excel/powerpoint</v>
      </c>
      <c r="P152" s="10" t="str">
        <f t="shared" si="19"/>
        <v>Not Completed</v>
      </c>
      <c r="Q152" s="26" t="str">
        <f t="shared" si="20"/>
        <v>NO</v>
      </c>
      <c r="R152" s="10"/>
      <c r="S152" s="10"/>
    </row>
    <row r="153" spans="1:19" s="26" customFormat="1" x14ac:dyDescent="0.25">
      <c r="A153" s="26" t="s">
        <v>120</v>
      </c>
      <c r="B153" s="26" t="s">
        <v>35</v>
      </c>
      <c r="C153" s="26" t="s">
        <v>44</v>
      </c>
      <c r="D153" s="26" t="s">
        <v>22</v>
      </c>
      <c r="E153" s="26" t="s">
        <v>121</v>
      </c>
      <c r="F153" s="27" t="s">
        <v>122</v>
      </c>
      <c r="G153" s="26" t="s">
        <v>38</v>
      </c>
      <c r="H153" s="28">
        <v>39020</v>
      </c>
      <c r="I153" s="26">
        <f t="shared" ca="1" si="15"/>
        <v>17</v>
      </c>
      <c r="J153" s="26" t="s">
        <v>123</v>
      </c>
      <c r="K153" s="29">
        <v>43647</v>
      </c>
      <c r="L153" s="30" t="str">
        <f t="shared" si="16"/>
        <v>Jul</v>
      </c>
      <c r="M153" s="30" t="str">
        <f t="shared" si="17"/>
        <v>2019</v>
      </c>
      <c r="N153" s="26" t="s">
        <v>15</v>
      </c>
      <c r="O153" s="31" t="str">
        <f t="shared" si="18"/>
        <v>word/excel/powerpoint</v>
      </c>
      <c r="P153" s="10" t="str">
        <f t="shared" si="19"/>
        <v>Not Completed</v>
      </c>
      <c r="Q153" s="26" t="str">
        <f t="shared" si="20"/>
        <v>NO</v>
      </c>
      <c r="R153" s="10"/>
      <c r="S153" s="10"/>
    </row>
    <row r="154" spans="1:19" s="26" customFormat="1" x14ac:dyDescent="0.25">
      <c r="A154" s="26" t="s">
        <v>1435</v>
      </c>
      <c r="B154" s="26" t="s">
        <v>19</v>
      </c>
      <c r="C154" s="26" t="s">
        <v>283</v>
      </c>
      <c r="D154" s="26" t="s">
        <v>22</v>
      </c>
      <c r="E154" s="26" t="s">
        <v>1436</v>
      </c>
      <c r="F154" s="27" t="s">
        <v>1437</v>
      </c>
      <c r="G154" s="26" t="s">
        <v>14</v>
      </c>
      <c r="H154" s="28">
        <v>36267</v>
      </c>
      <c r="I154" s="26">
        <f t="shared" ca="1" si="15"/>
        <v>24</v>
      </c>
      <c r="J154" s="26" t="s">
        <v>1438</v>
      </c>
      <c r="K154" s="29">
        <v>43739</v>
      </c>
      <c r="L154" s="32" t="str">
        <f t="shared" si="16"/>
        <v>Oct</v>
      </c>
      <c r="M154" s="32" t="str">
        <f t="shared" si="17"/>
        <v>2019</v>
      </c>
      <c r="N154" s="31" t="s">
        <v>70</v>
      </c>
      <c r="O154" s="26" t="str">
        <f t="shared" si="18"/>
        <v>Fully Completed</v>
      </c>
      <c r="P154" s="10" t="str">
        <f t="shared" si="19"/>
        <v>Graduated</v>
      </c>
      <c r="Q154" s="26" t="str">
        <f t="shared" si="20"/>
        <v>YES</v>
      </c>
      <c r="R154" s="10"/>
      <c r="S154" s="10"/>
    </row>
    <row r="155" spans="1:19" s="26" customFormat="1" x14ac:dyDescent="0.25">
      <c r="A155" s="26" t="s">
        <v>1398</v>
      </c>
      <c r="B155" s="26" t="s">
        <v>19</v>
      </c>
      <c r="C155" s="26" t="s">
        <v>21</v>
      </c>
      <c r="D155" s="26" t="s">
        <v>22</v>
      </c>
      <c r="E155" s="26" t="s">
        <v>89</v>
      </c>
      <c r="F155" s="27" t="s">
        <v>177</v>
      </c>
      <c r="G155" s="26" t="s">
        <v>14</v>
      </c>
      <c r="H155" s="28">
        <v>29108</v>
      </c>
      <c r="I155" s="26">
        <f t="shared" ca="1" si="15"/>
        <v>44</v>
      </c>
      <c r="J155" s="26" t="s">
        <v>1399</v>
      </c>
      <c r="K155" s="29">
        <v>43739</v>
      </c>
      <c r="L155" s="32" t="str">
        <f t="shared" si="16"/>
        <v>Oct</v>
      </c>
      <c r="M155" s="32" t="str">
        <f t="shared" si="17"/>
        <v>2019</v>
      </c>
      <c r="N155" s="31" t="s">
        <v>70</v>
      </c>
      <c r="O155" s="26" t="str">
        <f t="shared" si="18"/>
        <v>Fully Completed</v>
      </c>
      <c r="P155" s="10" t="str">
        <f t="shared" si="19"/>
        <v>Graduated</v>
      </c>
      <c r="Q155" s="26" t="str">
        <f t="shared" si="20"/>
        <v>YES</v>
      </c>
      <c r="R155" s="10"/>
      <c r="S155" s="10"/>
    </row>
    <row r="156" spans="1:19" s="26" customFormat="1" x14ac:dyDescent="0.25">
      <c r="A156" s="26" t="s">
        <v>1400</v>
      </c>
      <c r="B156" s="26" t="s">
        <v>19</v>
      </c>
      <c r="C156" s="26" t="s">
        <v>283</v>
      </c>
      <c r="D156" s="26" t="s">
        <v>17</v>
      </c>
      <c r="E156" s="26" t="s">
        <v>347</v>
      </c>
      <c r="F156" s="27" t="s">
        <v>1401</v>
      </c>
      <c r="G156" s="26" t="s">
        <v>38</v>
      </c>
      <c r="H156" s="28">
        <v>37584</v>
      </c>
      <c r="I156" s="26">
        <f t="shared" ca="1" si="15"/>
        <v>21</v>
      </c>
      <c r="J156" s="26" t="s">
        <v>1402</v>
      </c>
      <c r="K156" s="29">
        <v>43739</v>
      </c>
      <c r="L156" s="32" t="str">
        <f t="shared" si="16"/>
        <v>Oct</v>
      </c>
      <c r="M156" s="32" t="str">
        <f t="shared" si="17"/>
        <v>2019</v>
      </c>
      <c r="N156" s="31" t="s">
        <v>70</v>
      </c>
      <c r="O156" s="26" t="str">
        <f t="shared" si="18"/>
        <v>Fully Completed</v>
      </c>
      <c r="P156" s="10" t="str">
        <f t="shared" si="19"/>
        <v>Graduated</v>
      </c>
      <c r="Q156" s="26" t="str">
        <f t="shared" si="20"/>
        <v>YES</v>
      </c>
      <c r="R156" s="10"/>
      <c r="S156" s="10"/>
    </row>
    <row r="157" spans="1:19" s="26" customFormat="1" x14ac:dyDescent="0.25">
      <c r="A157" s="26" t="s">
        <v>1381</v>
      </c>
      <c r="B157" s="26" t="s">
        <v>19</v>
      </c>
      <c r="C157" s="26" t="s">
        <v>44</v>
      </c>
      <c r="D157" s="26" t="s">
        <v>22</v>
      </c>
      <c r="E157" s="26" t="s">
        <v>279</v>
      </c>
      <c r="F157" s="27" t="s">
        <v>1382</v>
      </c>
      <c r="G157" s="26" t="s">
        <v>37</v>
      </c>
      <c r="H157" s="28">
        <v>40065</v>
      </c>
      <c r="I157" s="26">
        <f t="shared" ca="1" si="15"/>
        <v>14</v>
      </c>
      <c r="J157" s="26" t="s">
        <v>1383</v>
      </c>
      <c r="K157" s="29">
        <v>43647</v>
      </c>
      <c r="L157" s="32" t="str">
        <f t="shared" si="16"/>
        <v>Jul</v>
      </c>
      <c r="M157" s="32" t="str">
        <f t="shared" si="17"/>
        <v>2019</v>
      </c>
      <c r="N157" s="31" t="s">
        <v>70</v>
      </c>
      <c r="O157" s="26" t="str">
        <f t="shared" si="18"/>
        <v>Fully Completed</v>
      </c>
      <c r="P157" s="10" t="str">
        <f t="shared" si="19"/>
        <v>Graduated</v>
      </c>
      <c r="Q157" s="26" t="str">
        <f t="shared" si="20"/>
        <v>YES</v>
      </c>
      <c r="R157" s="10"/>
      <c r="S157" s="10"/>
    </row>
    <row r="158" spans="1:19" s="26" customFormat="1" x14ac:dyDescent="0.25">
      <c r="A158" s="26" t="s">
        <v>67</v>
      </c>
      <c r="B158" s="26" t="s">
        <v>19</v>
      </c>
      <c r="C158" s="26" t="s">
        <v>26</v>
      </c>
      <c r="D158" s="26" t="s">
        <v>17</v>
      </c>
      <c r="E158" s="26" t="s">
        <v>16</v>
      </c>
      <c r="F158" s="27" t="s">
        <v>68</v>
      </c>
      <c r="G158" s="26" t="s">
        <v>50</v>
      </c>
      <c r="H158" s="28">
        <v>40474</v>
      </c>
      <c r="I158" s="26">
        <f t="shared" ca="1" si="15"/>
        <v>13</v>
      </c>
      <c r="J158" s="26" t="s">
        <v>69</v>
      </c>
      <c r="K158" s="29">
        <v>43525</v>
      </c>
      <c r="L158" s="30" t="str">
        <f t="shared" si="16"/>
        <v>Mar</v>
      </c>
      <c r="M158" s="30" t="str">
        <f t="shared" si="17"/>
        <v>2019</v>
      </c>
      <c r="N158" s="26" t="s">
        <v>70</v>
      </c>
      <c r="O158" s="31" t="str">
        <f t="shared" si="18"/>
        <v>Fully Completed</v>
      </c>
      <c r="P158" s="10" t="str">
        <f t="shared" si="19"/>
        <v>Graduated</v>
      </c>
      <c r="Q158" s="26" t="str">
        <f t="shared" si="20"/>
        <v>YES</v>
      </c>
      <c r="R158" s="10"/>
      <c r="S158" s="10"/>
    </row>
    <row r="159" spans="1:19" s="26" customFormat="1" x14ac:dyDescent="0.25">
      <c r="A159" s="26" t="s">
        <v>1396</v>
      </c>
      <c r="B159" s="26" t="s">
        <v>19</v>
      </c>
      <c r="C159" s="26" t="s">
        <v>21</v>
      </c>
      <c r="D159" s="26" t="s">
        <v>17</v>
      </c>
      <c r="E159" s="26" t="s">
        <v>279</v>
      </c>
      <c r="F159" s="27" t="s">
        <v>381</v>
      </c>
      <c r="G159" s="26" t="s">
        <v>37</v>
      </c>
      <c r="H159" s="28">
        <v>39655</v>
      </c>
      <c r="I159" s="26">
        <f t="shared" ref="I159:I177" ca="1" si="21">DATEDIF(H159, TODAY(), "Y")</f>
        <v>15</v>
      </c>
      <c r="J159" s="26" t="s">
        <v>1397</v>
      </c>
      <c r="K159" s="29">
        <v>43525</v>
      </c>
      <c r="L159" s="32" t="str">
        <f t="shared" si="16"/>
        <v>Mar</v>
      </c>
      <c r="M159" s="32" t="str">
        <f t="shared" si="17"/>
        <v>2019</v>
      </c>
      <c r="N159" s="31" t="s">
        <v>70</v>
      </c>
      <c r="O159" s="26" t="str">
        <f t="shared" si="18"/>
        <v>Fully Completed</v>
      </c>
      <c r="P159" s="10" t="str">
        <f t="shared" si="19"/>
        <v>Graduated</v>
      </c>
      <c r="Q159" s="26" t="str">
        <f t="shared" si="20"/>
        <v>YES</v>
      </c>
      <c r="R159" s="10"/>
      <c r="S159" s="10"/>
    </row>
    <row r="160" spans="1:19" s="26" customFormat="1" x14ac:dyDescent="0.25">
      <c r="A160" s="26" t="s">
        <v>156</v>
      </c>
      <c r="B160" s="26" t="s">
        <v>19</v>
      </c>
      <c r="C160" s="26" t="s">
        <v>21</v>
      </c>
      <c r="D160" s="26" t="s">
        <v>17</v>
      </c>
      <c r="E160" s="26" t="s">
        <v>16</v>
      </c>
      <c r="F160" s="27" t="s">
        <v>157</v>
      </c>
      <c r="G160" s="26" t="s">
        <v>37</v>
      </c>
      <c r="H160" s="28">
        <v>39046</v>
      </c>
      <c r="I160" s="26">
        <f t="shared" ca="1" si="21"/>
        <v>17</v>
      </c>
      <c r="J160" s="26" t="s">
        <v>158</v>
      </c>
      <c r="K160" s="29">
        <v>43739</v>
      </c>
      <c r="L160" s="30" t="str">
        <f t="shared" si="16"/>
        <v>Oct</v>
      </c>
      <c r="M160" s="30" t="str">
        <f t="shared" si="17"/>
        <v>2019</v>
      </c>
      <c r="N160" s="26" t="s">
        <v>70</v>
      </c>
      <c r="O160" s="31" t="str">
        <f t="shared" si="18"/>
        <v>Fully Completed</v>
      </c>
      <c r="P160" s="10" t="str">
        <f t="shared" si="19"/>
        <v>Graduated</v>
      </c>
      <c r="Q160" s="26" t="str">
        <f t="shared" si="20"/>
        <v>YES</v>
      </c>
      <c r="R160" s="10"/>
      <c r="S160" s="10"/>
    </row>
    <row r="161" spans="1:19" s="26" customFormat="1" x14ac:dyDescent="0.25">
      <c r="A161" s="26" t="s">
        <v>34</v>
      </c>
      <c r="B161" s="26" t="s">
        <v>35</v>
      </c>
      <c r="C161" s="26" t="s">
        <v>21</v>
      </c>
      <c r="D161" s="26" t="s">
        <v>22</v>
      </c>
      <c r="E161" s="26" t="s">
        <v>16</v>
      </c>
      <c r="F161" s="27" t="s">
        <v>36</v>
      </c>
      <c r="G161" s="26" t="s">
        <v>37</v>
      </c>
      <c r="H161" s="28">
        <v>38935</v>
      </c>
      <c r="I161" s="26">
        <f t="shared" ca="1" si="21"/>
        <v>17</v>
      </c>
      <c r="J161" s="26" t="s">
        <v>40</v>
      </c>
      <c r="K161" s="30">
        <v>43800</v>
      </c>
      <c r="L161" s="30" t="str">
        <f t="shared" si="16"/>
        <v>Dec</v>
      </c>
      <c r="M161" s="30" t="str">
        <f t="shared" si="17"/>
        <v>2019</v>
      </c>
      <c r="N161" s="26" t="s">
        <v>15</v>
      </c>
      <c r="O161" s="31" t="str">
        <f t="shared" si="18"/>
        <v>word/excel/powerpoint</v>
      </c>
      <c r="P161" s="10" t="str">
        <f t="shared" si="19"/>
        <v>Not Completed</v>
      </c>
      <c r="Q161" s="26" t="str">
        <f t="shared" si="20"/>
        <v>NO</v>
      </c>
      <c r="R161" s="10"/>
      <c r="S161" s="10"/>
    </row>
    <row r="162" spans="1:19" s="26" customFormat="1" x14ac:dyDescent="0.25">
      <c r="A162" s="26" t="s">
        <v>1448</v>
      </c>
      <c r="B162" s="26" t="s">
        <v>19</v>
      </c>
      <c r="C162" s="26" t="s">
        <v>44</v>
      </c>
      <c r="D162" s="26" t="s">
        <v>22</v>
      </c>
      <c r="E162" s="26" t="s">
        <v>279</v>
      </c>
      <c r="F162" s="27" t="s">
        <v>1449</v>
      </c>
      <c r="G162" s="26" t="s">
        <v>37</v>
      </c>
      <c r="H162" s="28">
        <v>39641</v>
      </c>
      <c r="I162" s="26">
        <f t="shared" ca="1" si="21"/>
        <v>15</v>
      </c>
      <c r="J162" s="26" t="s">
        <v>1447</v>
      </c>
      <c r="K162" s="29">
        <v>43709</v>
      </c>
      <c r="L162" s="32" t="str">
        <f t="shared" si="16"/>
        <v>Sep</v>
      </c>
      <c r="M162" s="32" t="str">
        <f t="shared" si="17"/>
        <v>2019</v>
      </c>
      <c r="N162" s="31" t="s">
        <v>70</v>
      </c>
      <c r="O162" s="26" t="str">
        <f t="shared" si="18"/>
        <v>Fully Completed</v>
      </c>
      <c r="P162" s="10" t="str">
        <f t="shared" si="19"/>
        <v>Graduated</v>
      </c>
      <c r="Q162" s="26" t="str">
        <f t="shared" si="20"/>
        <v>YES</v>
      </c>
      <c r="R162" s="10"/>
      <c r="S162" s="10"/>
    </row>
    <row r="163" spans="1:19" s="26" customFormat="1" x14ac:dyDescent="0.25">
      <c r="A163" s="26" t="s">
        <v>110</v>
      </c>
      <c r="B163" s="26" t="s">
        <v>31</v>
      </c>
      <c r="C163" s="26" t="s">
        <v>26</v>
      </c>
      <c r="D163" s="26" t="s">
        <v>17</v>
      </c>
      <c r="E163" s="26" t="s">
        <v>16</v>
      </c>
      <c r="F163" s="27" t="s">
        <v>111</v>
      </c>
      <c r="G163" s="26" t="s">
        <v>38</v>
      </c>
      <c r="H163" s="28">
        <v>37480</v>
      </c>
      <c r="I163" s="26">
        <f t="shared" ca="1" si="21"/>
        <v>21</v>
      </c>
      <c r="J163" s="26" t="s">
        <v>112</v>
      </c>
      <c r="K163" s="29">
        <v>43556</v>
      </c>
      <c r="L163" s="30" t="str">
        <f t="shared" si="16"/>
        <v>Apr</v>
      </c>
      <c r="M163" s="30" t="str">
        <f t="shared" si="17"/>
        <v>2019</v>
      </c>
      <c r="N163" s="26" t="s">
        <v>39</v>
      </c>
      <c r="O163" s="31" t="str">
        <f t="shared" si="18"/>
        <v>Completed</v>
      </c>
      <c r="P163" s="10" t="str">
        <f t="shared" si="19"/>
        <v>Not Graduated</v>
      </c>
      <c r="Q163" s="26" t="str">
        <f t="shared" si="20"/>
        <v>NO</v>
      </c>
      <c r="R163" s="10"/>
      <c r="S163" s="10"/>
    </row>
    <row r="164" spans="1:19" s="26" customFormat="1" x14ac:dyDescent="0.25">
      <c r="A164" s="26" t="s">
        <v>92</v>
      </c>
      <c r="B164" s="26" t="s">
        <v>19</v>
      </c>
      <c r="C164" s="26" t="s">
        <v>21</v>
      </c>
      <c r="D164" s="26" t="s">
        <v>17</v>
      </c>
      <c r="E164" s="26" t="s">
        <v>89</v>
      </c>
      <c r="F164" s="27" t="s">
        <v>93</v>
      </c>
      <c r="G164" s="26" t="s">
        <v>38</v>
      </c>
      <c r="H164" s="28">
        <v>37521</v>
      </c>
      <c r="I164" s="26">
        <f t="shared" ca="1" si="21"/>
        <v>21</v>
      </c>
      <c r="J164" s="26" t="s">
        <v>94</v>
      </c>
      <c r="K164" s="29">
        <v>43739</v>
      </c>
      <c r="L164" s="30" t="str">
        <f t="shared" si="16"/>
        <v>Oct</v>
      </c>
      <c r="M164" s="30" t="str">
        <f t="shared" si="17"/>
        <v>2019</v>
      </c>
      <c r="N164" s="26" t="s">
        <v>15</v>
      </c>
      <c r="O164" s="31" t="str">
        <f t="shared" si="18"/>
        <v>word/excel/powerpoint</v>
      </c>
      <c r="P164" s="10" t="str">
        <f t="shared" si="19"/>
        <v>Not Completed</v>
      </c>
      <c r="Q164" s="26" t="str">
        <f t="shared" si="20"/>
        <v>NO</v>
      </c>
      <c r="R164" s="10"/>
      <c r="S164" s="10"/>
    </row>
    <row r="165" spans="1:19" s="26" customFormat="1" x14ac:dyDescent="0.25">
      <c r="A165" s="26" t="s">
        <v>1421</v>
      </c>
      <c r="B165" s="26" t="s">
        <v>19</v>
      </c>
      <c r="C165" s="26" t="s">
        <v>283</v>
      </c>
      <c r="D165" s="26" t="s">
        <v>22</v>
      </c>
      <c r="E165" s="26" t="s">
        <v>279</v>
      </c>
      <c r="F165" s="27" t="s">
        <v>1422</v>
      </c>
      <c r="G165" s="26" t="s">
        <v>38</v>
      </c>
      <c r="H165" s="28">
        <v>37895</v>
      </c>
      <c r="I165" s="26">
        <f t="shared" ca="1" si="21"/>
        <v>20</v>
      </c>
      <c r="J165" s="26" t="s">
        <v>1423</v>
      </c>
      <c r="K165" s="29">
        <v>43497</v>
      </c>
      <c r="L165" s="32" t="str">
        <f t="shared" si="16"/>
        <v>Feb</v>
      </c>
      <c r="M165" s="32" t="str">
        <f t="shared" si="17"/>
        <v>2019</v>
      </c>
      <c r="N165" s="31" t="s">
        <v>70</v>
      </c>
      <c r="O165" s="26" t="str">
        <f t="shared" si="18"/>
        <v>Fully Completed</v>
      </c>
      <c r="P165" s="10" t="str">
        <f t="shared" si="19"/>
        <v>Graduated</v>
      </c>
      <c r="Q165" s="26" t="str">
        <f t="shared" si="20"/>
        <v>YES</v>
      </c>
      <c r="R165" s="10"/>
      <c r="S165" s="10"/>
    </row>
    <row r="166" spans="1:19" s="26" customFormat="1" x14ac:dyDescent="0.25">
      <c r="A166" s="26" t="s">
        <v>165</v>
      </c>
      <c r="B166" s="26" t="s">
        <v>166</v>
      </c>
      <c r="C166" s="26" t="s">
        <v>167</v>
      </c>
      <c r="D166" s="26" t="s">
        <v>22</v>
      </c>
      <c r="E166" s="26" t="s">
        <v>16</v>
      </c>
      <c r="F166" s="27" t="s">
        <v>168</v>
      </c>
      <c r="G166" s="26" t="s">
        <v>37</v>
      </c>
      <c r="H166" s="28">
        <v>37597</v>
      </c>
      <c r="I166" s="26">
        <f t="shared" ca="1" si="21"/>
        <v>21</v>
      </c>
      <c r="J166" s="26" t="s">
        <v>169</v>
      </c>
      <c r="K166" s="29">
        <v>43525</v>
      </c>
      <c r="L166" s="30" t="str">
        <f t="shared" si="16"/>
        <v>Mar</v>
      </c>
      <c r="M166" s="30" t="str">
        <f t="shared" si="17"/>
        <v>2019</v>
      </c>
      <c r="N166" s="26" t="s">
        <v>39</v>
      </c>
      <c r="O166" s="31" t="str">
        <f t="shared" si="18"/>
        <v>Completed</v>
      </c>
      <c r="P166" s="10" t="str">
        <f t="shared" si="19"/>
        <v>Not Graduated</v>
      </c>
      <c r="Q166" s="26" t="str">
        <f t="shared" si="20"/>
        <v>NO</v>
      </c>
      <c r="R166" s="10"/>
      <c r="S166" s="10"/>
    </row>
    <row r="167" spans="1:19" s="26" customFormat="1" x14ac:dyDescent="0.25">
      <c r="A167" s="26" t="s">
        <v>107</v>
      </c>
      <c r="B167" s="26" t="s">
        <v>19</v>
      </c>
      <c r="C167" s="26" t="s">
        <v>26</v>
      </c>
      <c r="D167" s="26" t="s">
        <v>17</v>
      </c>
      <c r="E167" s="26" t="s">
        <v>16</v>
      </c>
      <c r="F167" s="27" t="s">
        <v>108</v>
      </c>
      <c r="G167" s="26" t="s">
        <v>50</v>
      </c>
      <c r="H167" s="28">
        <v>39668</v>
      </c>
      <c r="I167" s="26">
        <f t="shared" ca="1" si="21"/>
        <v>15</v>
      </c>
      <c r="J167" s="26" t="s">
        <v>109</v>
      </c>
      <c r="K167" s="29">
        <v>43525</v>
      </c>
      <c r="L167" s="30" t="str">
        <f t="shared" si="16"/>
        <v>Mar</v>
      </c>
      <c r="M167" s="30" t="str">
        <f t="shared" si="17"/>
        <v>2019</v>
      </c>
      <c r="N167" s="26" t="s">
        <v>70</v>
      </c>
      <c r="O167" s="31" t="str">
        <f t="shared" si="18"/>
        <v>Fully Completed</v>
      </c>
      <c r="P167" s="10" t="str">
        <f t="shared" si="19"/>
        <v>Graduated</v>
      </c>
      <c r="Q167" s="26" t="str">
        <f t="shared" si="20"/>
        <v>YES</v>
      </c>
      <c r="R167" s="10"/>
      <c r="S167" s="10"/>
    </row>
    <row r="168" spans="1:19" s="26" customFormat="1" x14ac:dyDescent="0.25">
      <c r="A168" s="26" t="s">
        <v>1457</v>
      </c>
      <c r="B168" s="26" t="s">
        <v>19</v>
      </c>
      <c r="C168" s="26" t="s">
        <v>283</v>
      </c>
      <c r="D168" s="26" t="s">
        <v>22</v>
      </c>
      <c r="E168" s="26" t="s">
        <v>267</v>
      </c>
      <c r="F168" s="27" t="s">
        <v>660</v>
      </c>
      <c r="G168" s="26" t="s">
        <v>38</v>
      </c>
      <c r="H168" s="28">
        <v>37622</v>
      </c>
      <c r="I168" s="26">
        <f t="shared" ca="1" si="21"/>
        <v>21</v>
      </c>
      <c r="J168" s="26" t="s">
        <v>1458</v>
      </c>
      <c r="K168" s="29">
        <v>43525</v>
      </c>
      <c r="L168" s="32" t="str">
        <f t="shared" si="16"/>
        <v>Mar</v>
      </c>
      <c r="M168" s="32" t="str">
        <f t="shared" si="17"/>
        <v>2019</v>
      </c>
      <c r="N168" s="31" t="s">
        <v>15</v>
      </c>
      <c r="O168" s="26" t="str">
        <f t="shared" si="18"/>
        <v>word/excel/powerpoint</v>
      </c>
      <c r="P168" s="10" t="str">
        <f t="shared" si="19"/>
        <v>Not Completed</v>
      </c>
      <c r="Q168" s="26" t="str">
        <f t="shared" si="20"/>
        <v>NO</v>
      </c>
      <c r="R168" s="10"/>
      <c r="S168" s="10"/>
    </row>
    <row r="169" spans="1:19" s="26" customFormat="1" x14ac:dyDescent="0.25">
      <c r="A169" s="26" t="s">
        <v>117</v>
      </c>
      <c r="B169" s="26" t="s">
        <v>19</v>
      </c>
      <c r="C169" s="26" t="s">
        <v>21</v>
      </c>
      <c r="D169" s="26" t="s">
        <v>17</v>
      </c>
      <c r="E169" s="26" t="s">
        <v>23</v>
      </c>
      <c r="F169" s="27" t="s">
        <v>118</v>
      </c>
      <c r="G169" s="26" t="s">
        <v>37</v>
      </c>
      <c r="H169" s="28">
        <v>39530</v>
      </c>
      <c r="I169" s="26">
        <f t="shared" ca="1" si="21"/>
        <v>16</v>
      </c>
      <c r="J169" s="26" t="s">
        <v>119</v>
      </c>
      <c r="K169" s="29">
        <v>43556</v>
      </c>
      <c r="L169" s="30" t="str">
        <f t="shared" si="16"/>
        <v>Apr</v>
      </c>
      <c r="M169" s="30" t="str">
        <f t="shared" si="17"/>
        <v>2019</v>
      </c>
      <c r="N169" s="26" t="s">
        <v>15</v>
      </c>
      <c r="O169" s="31" t="str">
        <f t="shared" si="18"/>
        <v>word/excel/powerpoint</v>
      </c>
      <c r="P169" s="10" t="str">
        <f t="shared" si="19"/>
        <v>Not Completed</v>
      </c>
      <c r="Q169" s="26" t="str">
        <f t="shared" si="20"/>
        <v>NO</v>
      </c>
      <c r="R169" s="10"/>
      <c r="S169" s="10"/>
    </row>
    <row r="170" spans="1:19" s="26" customFormat="1" x14ac:dyDescent="0.25">
      <c r="A170" s="26" t="s">
        <v>173</v>
      </c>
      <c r="B170" s="26" t="s">
        <v>19</v>
      </c>
      <c r="C170" s="26" t="s">
        <v>26</v>
      </c>
      <c r="D170" s="26" t="s">
        <v>22</v>
      </c>
      <c r="E170" s="26" t="s">
        <v>16</v>
      </c>
      <c r="F170" s="27" t="s">
        <v>174</v>
      </c>
      <c r="G170" s="26" t="s">
        <v>50</v>
      </c>
      <c r="H170" s="28">
        <v>38727</v>
      </c>
      <c r="I170" s="26">
        <f t="shared" ca="1" si="21"/>
        <v>18</v>
      </c>
      <c r="J170" s="26" t="s">
        <v>175</v>
      </c>
      <c r="K170" s="29">
        <v>43617</v>
      </c>
      <c r="L170" s="30" t="str">
        <f t="shared" si="16"/>
        <v>Jun</v>
      </c>
      <c r="M170" s="30" t="str">
        <f t="shared" si="17"/>
        <v>2019</v>
      </c>
      <c r="N170" s="26" t="s">
        <v>15</v>
      </c>
      <c r="O170" s="31" t="str">
        <f t="shared" si="18"/>
        <v>word/excel/powerpoint</v>
      </c>
      <c r="P170" s="10" t="str">
        <f t="shared" si="19"/>
        <v>Not Completed</v>
      </c>
      <c r="Q170" s="26" t="str">
        <f t="shared" si="20"/>
        <v>NO</v>
      </c>
      <c r="R170" s="10"/>
      <c r="S170" s="10"/>
    </row>
    <row r="171" spans="1:19" s="26" customFormat="1" x14ac:dyDescent="0.25">
      <c r="A171" s="26" t="s">
        <v>85</v>
      </c>
      <c r="B171" s="26" t="s">
        <v>31</v>
      </c>
      <c r="C171" s="26" t="s">
        <v>26</v>
      </c>
      <c r="D171" s="26" t="s">
        <v>17</v>
      </c>
      <c r="E171" s="26" t="s">
        <v>16</v>
      </c>
      <c r="F171" s="27" t="s">
        <v>86</v>
      </c>
      <c r="G171" s="26" t="s">
        <v>38</v>
      </c>
      <c r="H171" s="28">
        <v>38178</v>
      </c>
      <c r="I171" s="26">
        <f t="shared" ca="1" si="21"/>
        <v>19</v>
      </c>
      <c r="J171" s="26" t="s">
        <v>87</v>
      </c>
      <c r="K171" s="29">
        <v>43525</v>
      </c>
      <c r="L171" s="30" t="str">
        <f t="shared" si="16"/>
        <v>Mar</v>
      </c>
      <c r="M171" s="30" t="str">
        <f t="shared" si="17"/>
        <v>2019</v>
      </c>
      <c r="N171" s="26" t="s">
        <v>70</v>
      </c>
      <c r="O171" s="31" t="str">
        <f t="shared" si="18"/>
        <v>Fully Completed</v>
      </c>
      <c r="P171" s="10" t="str">
        <f t="shared" si="19"/>
        <v>Graduated</v>
      </c>
      <c r="Q171" s="26" t="str">
        <f t="shared" si="20"/>
        <v>YES</v>
      </c>
      <c r="R171" s="10"/>
      <c r="S171" s="10"/>
    </row>
    <row r="172" spans="1:19" s="26" customFormat="1" x14ac:dyDescent="0.25">
      <c r="A172" s="26" t="s">
        <v>124</v>
      </c>
      <c r="B172" s="26" t="s">
        <v>125</v>
      </c>
      <c r="C172" s="26" t="s">
        <v>44</v>
      </c>
      <c r="D172" s="26" t="s">
        <v>22</v>
      </c>
      <c r="E172" s="26" t="s">
        <v>16</v>
      </c>
      <c r="F172" s="27" t="s">
        <v>126</v>
      </c>
      <c r="G172" s="26" t="s">
        <v>37</v>
      </c>
      <c r="H172" s="28">
        <v>39566</v>
      </c>
      <c r="I172" s="26">
        <f t="shared" ca="1" si="21"/>
        <v>15</v>
      </c>
      <c r="J172" s="26" t="s">
        <v>127</v>
      </c>
      <c r="K172" s="29">
        <v>43556</v>
      </c>
      <c r="L172" s="30" t="str">
        <f t="shared" si="16"/>
        <v>Apr</v>
      </c>
      <c r="M172" s="30" t="str">
        <f t="shared" si="17"/>
        <v>2019</v>
      </c>
      <c r="N172" s="26" t="s">
        <v>15</v>
      </c>
      <c r="O172" s="31" t="str">
        <f t="shared" si="18"/>
        <v>word/excel/powerpoint</v>
      </c>
      <c r="P172" s="10" t="str">
        <f t="shared" si="19"/>
        <v>Not Completed</v>
      </c>
      <c r="Q172" s="26" t="str">
        <f t="shared" si="20"/>
        <v>NO</v>
      </c>
      <c r="R172" s="10"/>
      <c r="S172" s="10"/>
    </row>
    <row r="173" spans="1:19" s="26" customFormat="1" x14ac:dyDescent="0.25">
      <c r="A173" s="26" t="s">
        <v>185</v>
      </c>
      <c r="B173" s="26" t="s">
        <v>72</v>
      </c>
      <c r="C173" s="26" t="s">
        <v>26</v>
      </c>
      <c r="D173" s="26" t="s">
        <v>22</v>
      </c>
      <c r="E173" s="26" t="s">
        <v>58</v>
      </c>
      <c r="F173" s="27" t="s">
        <v>186</v>
      </c>
      <c r="G173" s="26" t="s">
        <v>14</v>
      </c>
      <c r="H173" s="28">
        <v>36702</v>
      </c>
      <c r="I173" s="26">
        <f t="shared" ca="1" si="21"/>
        <v>23</v>
      </c>
      <c r="J173" s="26" t="s">
        <v>187</v>
      </c>
      <c r="K173" s="29">
        <v>43739</v>
      </c>
      <c r="L173" s="30" t="str">
        <f t="shared" si="16"/>
        <v>Oct</v>
      </c>
      <c r="M173" s="30" t="str">
        <f t="shared" si="17"/>
        <v>2019</v>
      </c>
      <c r="N173" s="26" t="s">
        <v>15</v>
      </c>
      <c r="O173" s="31" t="str">
        <f t="shared" si="18"/>
        <v>word/excel/powerpoint</v>
      </c>
      <c r="P173" s="10" t="str">
        <f t="shared" si="19"/>
        <v>Not Completed</v>
      </c>
      <c r="Q173" s="26" t="str">
        <f t="shared" si="20"/>
        <v>NO</v>
      </c>
      <c r="R173" s="10"/>
      <c r="S173" s="10"/>
    </row>
    <row r="174" spans="1:19" s="26" customFormat="1" x14ac:dyDescent="0.25">
      <c r="A174" s="26" t="s">
        <v>1418</v>
      </c>
      <c r="B174" s="26" t="s">
        <v>19</v>
      </c>
      <c r="C174" s="26" t="s">
        <v>44</v>
      </c>
      <c r="D174" s="26" t="s">
        <v>22</v>
      </c>
      <c r="E174" s="26" t="s">
        <v>284</v>
      </c>
      <c r="F174" s="27" t="s">
        <v>1419</v>
      </c>
      <c r="G174" s="26" t="s">
        <v>14</v>
      </c>
      <c r="H174" s="28">
        <v>32272</v>
      </c>
      <c r="I174" s="26">
        <f t="shared" ca="1" si="21"/>
        <v>35</v>
      </c>
      <c r="J174" s="26" t="s">
        <v>1420</v>
      </c>
      <c r="K174" s="29">
        <v>43497</v>
      </c>
      <c r="L174" s="32" t="str">
        <f t="shared" si="16"/>
        <v>Feb</v>
      </c>
      <c r="M174" s="32" t="str">
        <f t="shared" si="17"/>
        <v>2019</v>
      </c>
      <c r="N174" s="31" t="s">
        <v>15</v>
      </c>
      <c r="O174" s="26" t="str">
        <f t="shared" si="18"/>
        <v>word/excel/powerpoint</v>
      </c>
      <c r="P174" s="10" t="str">
        <f t="shared" si="19"/>
        <v>Not Completed</v>
      </c>
      <c r="Q174" s="26" t="str">
        <f t="shared" si="20"/>
        <v>NO</v>
      </c>
      <c r="R174" s="10"/>
      <c r="S174" s="10"/>
    </row>
    <row r="175" spans="1:19" s="26" customFormat="1" x14ac:dyDescent="0.25">
      <c r="A175" s="31" t="s">
        <v>25</v>
      </c>
      <c r="B175" s="26" t="s">
        <v>19</v>
      </c>
      <c r="C175" s="26" t="s">
        <v>26</v>
      </c>
      <c r="D175" s="26" t="s">
        <v>22</v>
      </c>
      <c r="E175" s="26" t="s">
        <v>27</v>
      </c>
      <c r="F175" s="27" t="s">
        <v>28</v>
      </c>
      <c r="G175" s="26" t="s">
        <v>14</v>
      </c>
      <c r="H175" s="28">
        <v>38779</v>
      </c>
      <c r="I175" s="26">
        <f t="shared" ca="1" si="21"/>
        <v>18</v>
      </c>
      <c r="J175" s="26" t="s">
        <v>29</v>
      </c>
      <c r="K175" s="30">
        <v>43739</v>
      </c>
      <c r="L175" s="30" t="str">
        <f t="shared" si="16"/>
        <v>Oct</v>
      </c>
      <c r="M175" s="30" t="str">
        <f t="shared" si="17"/>
        <v>2019</v>
      </c>
      <c r="N175" s="26" t="s">
        <v>39</v>
      </c>
      <c r="O175" s="31" t="str">
        <f t="shared" si="18"/>
        <v>Completed</v>
      </c>
      <c r="P175" s="10" t="str">
        <f t="shared" si="19"/>
        <v>Not Graduated</v>
      </c>
      <c r="Q175" s="26" t="str">
        <f t="shared" si="20"/>
        <v>NO</v>
      </c>
      <c r="R175" s="10"/>
      <c r="S175" s="10"/>
    </row>
    <row r="176" spans="1:19" s="26" customFormat="1" x14ac:dyDescent="0.25">
      <c r="A176" s="26" t="s">
        <v>1387</v>
      </c>
      <c r="B176" s="26" t="s">
        <v>19</v>
      </c>
      <c r="C176" s="26" t="s">
        <v>283</v>
      </c>
      <c r="D176" s="26" t="s">
        <v>17</v>
      </c>
      <c r="E176" s="26" t="s">
        <v>852</v>
      </c>
      <c r="F176" s="27" t="s">
        <v>1388</v>
      </c>
      <c r="G176" s="26" t="s">
        <v>37</v>
      </c>
      <c r="H176" s="28">
        <v>39088</v>
      </c>
      <c r="I176" s="26">
        <f t="shared" ca="1" si="21"/>
        <v>17</v>
      </c>
      <c r="J176" s="26" t="s">
        <v>1389</v>
      </c>
      <c r="K176" s="29">
        <v>43556</v>
      </c>
      <c r="L176" s="32" t="str">
        <f t="shared" si="16"/>
        <v>Apr</v>
      </c>
      <c r="M176" s="32" t="str">
        <f t="shared" si="17"/>
        <v>2019</v>
      </c>
      <c r="N176" s="31" t="s">
        <v>70</v>
      </c>
      <c r="O176" s="26" t="str">
        <f t="shared" si="18"/>
        <v>Fully Completed</v>
      </c>
      <c r="P176" s="10" t="str">
        <f t="shared" si="19"/>
        <v>Graduated</v>
      </c>
      <c r="Q176" s="26" t="str">
        <f t="shared" si="20"/>
        <v>YES</v>
      </c>
      <c r="R176" s="10"/>
      <c r="S176" s="10"/>
    </row>
    <row r="177" spans="1:19" s="26" customFormat="1" x14ac:dyDescent="0.25">
      <c r="A177" s="26" t="s">
        <v>1008</v>
      </c>
      <c r="B177" s="26" t="s">
        <v>19</v>
      </c>
      <c r="C177" s="26" t="s">
        <v>44</v>
      </c>
      <c r="D177" s="26" t="s">
        <v>17</v>
      </c>
      <c r="E177" s="26" t="s">
        <v>284</v>
      </c>
      <c r="F177" s="27" t="s">
        <v>1009</v>
      </c>
      <c r="G177" s="26" t="s">
        <v>37</v>
      </c>
      <c r="H177" s="28">
        <v>39202</v>
      </c>
      <c r="I177" s="26">
        <f t="shared" ca="1" si="21"/>
        <v>16</v>
      </c>
      <c r="J177" s="26" t="s">
        <v>1010</v>
      </c>
      <c r="K177" s="29">
        <v>43862</v>
      </c>
      <c r="L177" s="32" t="str">
        <f t="shared" si="16"/>
        <v>Feb</v>
      </c>
      <c r="M177" s="32" t="str">
        <f t="shared" si="17"/>
        <v>2020</v>
      </c>
      <c r="N177" s="10" t="s">
        <v>15</v>
      </c>
      <c r="O177" s="26" t="str">
        <f t="shared" si="18"/>
        <v>word/excel/powerpoint</v>
      </c>
      <c r="P177" s="10" t="str">
        <f t="shared" si="19"/>
        <v>Not Completed</v>
      </c>
      <c r="Q177" s="26" t="str">
        <f t="shared" si="20"/>
        <v>NO</v>
      </c>
      <c r="R177" s="10"/>
      <c r="S177" s="10"/>
    </row>
    <row r="178" spans="1:19" s="26" customFormat="1" x14ac:dyDescent="0.25">
      <c r="A178" s="26" t="s">
        <v>811</v>
      </c>
      <c r="B178" s="26" t="s">
        <v>96</v>
      </c>
      <c r="C178" s="26" t="s">
        <v>44</v>
      </c>
      <c r="D178" s="26" t="s">
        <v>22</v>
      </c>
      <c r="E178" s="26" t="s">
        <v>89</v>
      </c>
      <c r="F178" s="27" t="s">
        <v>812</v>
      </c>
      <c r="G178" s="26" t="s">
        <v>14</v>
      </c>
      <c r="H178" s="28">
        <v>39091</v>
      </c>
      <c r="I178" s="26">
        <v>17</v>
      </c>
      <c r="J178" s="26" t="s">
        <v>813</v>
      </c>
      <c r="K178" s="33">
        <v>44034</v>
      </c>
      <c r="L178" s="30" t="str">
        <f t="shared" si="16"/>
        <v>Jul</v>
      </c>
      <c r="M178" s="32" t="str">
        <f t="shared" si="17"/>
        <v>2020</v>
      </c>
      <c r="N178" s="10" t="s">
        <v>70</v>
      </c>
      <c r="O178" s="26" t="str">
        <f t="shared" si="18"/>
        <v>Fully Completed</v>
      </c>
      <c r="P178" s="10" t="str">
        <f t="shared" si="19"/>
        <v>Graduated</v>
      </c>
      <c r="Q178" s="26" t="str">
        <f t="shared" si="20"/>
        <v>YES</v>
      </c>
      <c r="R178" s="10"/>
      <c r="S178" s="10"/>
    </row>
    <row r="179" spans="1:19" s="26" customFormat="1" x14ac:dyDescent="0.25">
      <c r="A179" s="26" t="s">
        <v>992</v>
      </c>
      <c r="B179" s="26" t="s">
        <v>19</v>
      </c>
      <c r="C179" s="26" t="s">
        <v>283</v>
      </c>
      <c r="D179" s="26" t="s">
        <v>17</v>
      </c>
      <c r="E179" s="26" t="s">
        <v>284</v>
      </c>
      <c r="F179" s="27" t="s">
        <v>160</v>
      </c>
      <c r="G179" s="26" t="s">
        <v>37</v>
      </c>
      <c r="H179" s="28">
        <v>40415</v>
      </c>
      <c r="I179" s="26">
        <v>13</v>
      </c>
      <c r="J179" s="26" t="s">
        <v>993</v>
      </c>
      <c r="K179" s="29">
        <v>44075</v>
      </c>
      <c r="L179" s="32" t="str">
        <f t="shared" si="16"/>
        <v>Sep</v>
      </c>
      <c r="M179" s="32" t="str">
        <f t="shared" si="17"/>
        <v>2020</v>
      </c>
      <c r="N179" s="10" t="s">
        <v>70</v>
      </c>
      <c r="O179" s="26" t="str">
        <f t="shared" si="18"/>
        <v>Fully Completed</v>
      </c>
      <c r="P179" s="10" t="str">
        <f t="shared" si="19"/>
        <v>Graduated</v>
      </c>
      <c r="Q179" s="26" t="str">
        <f t="shared" si="20"/>
        <v>YES</v>
      </c>
      <c r="R179" s="10"/>
      <c r="S179" s="10"/>
    </row>
    <row r="180" spans="1:19" s="26" customFormat="1" x14ac:dyDescent="0.25">
      <c r="A180" s="26" t="s">
        <v>965</v>
      </c>
      <c r="B180" s="26" t="s">
        <v>19</v>
      </c>
      <c r="C180" s="26" t="s">
        <v>21</v>
      </c>
      <c r="D180" s="26" t="s">
        <v>22</v>
      </c>
      <c r="E180" s="26" t="s">
        <v>284</v>
      </c>
      <c r="F180" s="27" t="s">
        <v>966</v>
      </c>
      <c r="G180" s="26" t="s">
        <v>14</v>
      </c>
      <c r="H180" s="28">
        <v>35436</v>
      </c>
      <c r="I180" s="26">
        <v>27</v>
      </c>
      <c r="J180" s="26" t="s">
        <v>967</v>
      </c>
      <c r="K180" s="29">
        <v>44075</v>
      </c>
      <c r="L180" s="32" t="str">
        <f t="shared" si="16"/>
        <v>Sep</v>
      </c>
      <c r="M180" s="32" t="str">
        <f t="shared" si="17"/>
        <v>2020</v>
      </c>
      <c r="N180" s="10" t="s">
        <v>15</v>
      </c>
      <c r="O180" s="26" t="str">
        <f t="shared" si="18"/>
        <v>word/excel/powerpoint</v>
      </c>
      <c r="P180" s="10" t="str">
        <f t="shared" si="19"/>
        <v>Not Completed</v>
      </c>
      <c r="Q180" s="26" t="str">
        <f t="shared" si="20"/>
        <v>NO</v>
      </c>
      <c r="R180" s="10"/>
      <c r="S180" s="10"/>
    </row>
    <row r="181" spans="1:19" s="26" customFormat="1" x14ac:dyDescent="0.25">
      <c r="A181" s="26" t="s">
        <v>982</v>
      </c>
      <c r="B181" s="26" t="s">
        <v>19</v>
      </c>
      <c r="C181" s="26" t="s">
        <v>73</v>
      </c>
      <c r="D181" s="26" t="s">
        <v>22</v>
      </c>
      <c r="E181" s="26" t="s">
        <v>23</v>
      </c>
      <c r="F181" s="27" t="s">
        <v>983</v>
      </c>
      <c r="G181" s="26" t="s">
        <v>14</v>
      </c>
      <c r="H181" s="28">
        <v>36629</v>
      </c>
      <c r="I181" s="26">
        <f ca="1">DATEDIF(H181, TODAY(), "Y")</f>
        <v>23</v>
      </c>
      <c r="J181" s="26" t="s">
        <v>984</v>
      </c>
      <c r="K181" s="29">
        <v>43862</v>
      </c>
      <c r="L181" s="32" t="str">
        <f t="shared" si="16"/>
        <v>Feb</v>
      </c>
      <c r="M181" s="32" t="str">
        <f t="shared" si="17"/>
        <v>2020</v>
      </c>
      <c r="N181" s="10" t="s">
        <v>70</v>
      </c>
      <c r="O181" s="26" t="str">
        <f t="shared" si="18"/>
        <v>Fully Completed</v>
      </c>
      <c r="P181" s="10" t="str">
        <f t="shared" si="19"/>
        <v>Graduated</v>
      </c>
      <c r="Q181" s="26" t="str">
        <f t="shared" si="20"/>
        <v>YES</v>
      </c>
      <c r="R181" s="10"/>
      <c r="S181" s="10"/>
    </row>
    <row r="182" spans="1:19" s="26" customFormat="1" x14ac:dyDescent="0.25">
      <c r="A182" s="26" t="s">
        <v>962</v>
      </c>
      <c r="B182" s="26" t="s">
        <v>35</v>
      </c>
      <c r="C182" s="26" t="s">
        <v>283</v>
      </c>
      <c r="D182" s="26" t="s">
        <v>17</v>
      </c>
      <c r="E182" s="26" t="s">
        <v>284</v>
      </c>
      <c r="F182" s="27" t="s">
        <v>963</v>
      </c>
      <c r="G182" s="26" t="s">
        <v>14</v>
      </c>
      <c r="H182" s="28">
        <v>37488</v>
      </c>
      <c r="I182" s="26">
        <v>21</v>
      </c>
      <c r="J182" s="26" t="s">
        <v>964</v>
      </c>
      <c r="K182" s="29">
        <v>44105</v>
      </c>
      <c r="L182" s="32" t="str">
        <f t="shared" si="16"/>
        <v>Oct</v>
      </c>
      <c r="M182" s="32" t="str">
        <f t="shared" si="17"/>
        <v>2020</v>
      </c>
      <c r="N182" s="10" t="s">
        <v>15</v>
      </c>
      <c r="O182" s="26" t="str">
        <f t="shared" si="18"/>
        <v>word/excel/powerpoint</v>
      </c>
      <c r="P182" s="10" t="str">
        <f t="shared" si="19"/>
        <v>Not Completed</v>
      </c>
      <c r="Q182" s="26" t="str">
        <f t="shared" si="20"/>
        <v>NO</v>
      </c>
      <c r="R182" s="10"/>
      <c r="S182" s="10"/>
    </row>
    <row r="183" spans="1:19" s="26" customFormat="1" x14ac:dyDescent="0.25">
      <c r="A183" s="26" t="s">
        <v>997</v>
      </c>
      <c r="B183" s="26" t="s">
        <v>19</v>
      </c>
      <c r="C183" s="26" t="s">
        <v>283</v>
      </c>
      <c r="D183" s="26" t="s">
        <v>22</v>
      </c>
      <c r="E183" s="26" t="s">
        <v>284</v>
      </c>
      <c r="F183" s="27" t="s">
        <v>998</v>
      </c>
      <c r="G183" s="26" t="s">
        <v>14</v>
      </c>
      <c r="H183" s="28">
        <v>36885</v>
      </c>
      <c r="I183" s="26">
        <f ca="1">DATEDIF(H183, TODAY(), "Y")</f>
        <v>23</v>
      </c>
      <c r="J183" s="26" t="s">
        <v>999</v>
      </c>
      <c r="K183" s="29">
        <v>44075</v>
      </c>
      <c r="L183" s="32" t="str">
        <f t="shared" si="16"/>
        <v>Sep</v>
      </c>
      <c r="M183" s="32" t="str">
        <f t="shared" si="17"/>
        <v>2020</v>
      </c>
      <c r="N183" s="10" t="s">
        <v>15</v>
      </c>
      <c r="O183" s="26" t="str">
        <f t="shared" si="18"/>
        <v>word/excel/powerpoint</v>
      </c>
      <c r="P183" s="10" t="str">
        <f t="shared" si="19"/>
        <v>Not Completed</v>
      </c>
      <c r="Q183" s="26" t="str">
        <f t="shared" si="20"/>
        <v>NO</v>
      </c>
      <c r="R183" s="10"/>
      <c r="S183" s="10"/>
    </row>
    <row r="184" spans="1:19" s="26" customFormat="1" x14ac:dyDescent="0.25">
      <c r="A184" s="26" t="s">
        <v>146</v>
      </c>
      <c r="B184" s="26" t="s">
        <v>77</v>
      </c>
      <c r="C184" s="26" t="s">
        <v>21</v>
      </c>
      <c r="D184" s="26" t="s">
        <v>22</v>
      </c>
      <c r="E184" s="26" t="s">
        <v>147</v>
      </c>
      <c r="F184" s="27" t="s">
        <v>148</v>
      </c>
      <c r="G184" s="26" t="s">
        <v>14</v>
      </c>
      <c r="H184" s="28">
        <v>37949</v>
      </c>
      <c r="I184" s="26">
        <f ca="1">DATEDIF(H184, TODAY(), "Y")</f>
        <v>20</v>
      </c>
      <c r="J184" s="26" t="s">
        <v>149</v>
      </c>
      <c r="K184" s="29">
        <v>43983</v>
      </c>
      <c r="L184" s="30" t="str">
        <f t="shared" si="16"/>
        <v>Jun</v>
      </c>
      <c r="M184" s="30" t="str">
        <f t="shared" si="17"/>
        <v>2020</v>
      </c>
      <c r="N184" s="26" t="s">
        <v>70</v>
      </c>
      <c r="O184" s="31" t="str">
        <f t="shared" si="18"/>
        <v>Fully Completed</v>
      </c>
      <c r="P184" s="10" t="str">
        <f t="shared" si="19"/>
        <v>Graduated</v>
      </c>
      <c r="Q184" s="26" t="str">
        <f t="shared" si="20"/>
        <v>YES</v>
      </c>
      <c r="R184" s="10"/>
      <c r="S184" s="10"/>
    </row>
    <row r="185" spans="1:19" s="26" customFormat="1" x14ac:dyDescent="0.25">
      <c r="A185" s="26" t="s">
        <v>593</v>
      </c>
      <c r="B185" s="26" t="s">
        <v>1471</v>
      </c>
      <c r="C185" s="26" t="s">
        <v>283</v>
      </c>
      <c r="D185" s="26" t="s">
        <v>17</v>
      </c>
      <c r="E185" s="26" t="s">
        <v>284</v>
      </c>
      <c r="F185" s="27" t="s">
        <v>594</v>
      </c>
      <c r="G185" s="26" t="s">
        <v>38</v>
      </c>
      <c r="H185" s="28">
        <v>36850</v>
      </c>
      <c r="I185" s="26">
        <f ca="1">DATEDIF(H185, TODAY(), "Y")</f>
        <v>23</v>
      </c>
      <c r="J185" s="26" t="s">
        <v>595</v>
      </c>
      <c r="K185" s="29">
        <v>44064</v>
      </c>
      <c r="L185" s="32" t="str">
        <f t="shared" si="16"/>
        <v>Aug</v>
      </c>
      <c r="M185" s="32" t="str">
        <f t="shared" si="17"/>
        <v>2020</v>
      </c>
      <c r="N185" s="10" t="s">
        <v>70</v>
      </c>
      <c r="O185" s="26" t="str">
        <f t="shared" si="18"/>
        <v>Fully Completed</v>
      </c>
      <c r="P185" s="10" t="str">
        <f t="shared" si="19"/>
        <v>Graduated</v>
      </c>
      <c r="Q185" s="26" t="str">
        <f t="shared" si="20"/>
        <v>YES</v>
      </c>
      <c r="R185" s="10"/>
      <c r="S185" s="10"/>
    </row>
    <row r="186" spans="1:19" s="26" customFormat="1" x14ac:dyDescent="0.25">
      <c r="A186" s="26" t="s">
        <v>1023</v>
      </c>
      <c r="B186" s="26" t="s">
        <v>19</v>
      </c>
      <c r="C186" s="26" t="s">
        <v>21</v>
      </c>
      <c r="D186" s="26" t="s">
        <v>22</v>
      </c>
      <c r="E186" s="26" t="s">
        <v>284</v>
      </c>
      <c r="F186" s="27" t="s">
        <v>1024</v>
      </c>
      <c r="G186" s="26" t="s">
        <v>50</v>
      </c>
      <c r="H186" s="28">
        <v>40321</v>
      </c>
      <c r="I186" s="26">
        <v>13</v>
      </c>
      <c r="J186" s="26" t="s">
        <v>961</v>
      </c>
      <c r="K186" s="29">
        <v>44013</v>
      </c>
      <c r="L186" s="32" t="str">
        <f t="shared" si="16"/>
        <v>Jul</v>
      </c>
      <c r="M186" s="32" t="str">
        <f t="shared" si="17"/>
        <v>2020</v>
      </c>
      <c r="N186" s="10" t="s">
        <v>70</v>
      </c>
      <c r="O186" s="26" t="str">
        <f t="shared" si="18"/>
        <v>Fully Completed</v>
      </c>
      <c r="P186" s="10" t="str">
        <f t="shared" si="19"/>
        <v>Graduated</v>
      </c>
      <c r="Q186" s="26" t="str">
        <f t="shared" si="20"/>
        <v>YES</v>
      </c>
      <c r="R186" s="10"/>
      <c r="S186" s="10"/>
    </row>
    <row r="187" spans="1:19" s="26" customFormat="1" x14ac:dyDescent="0.25">
      <c r="A187" s="26" t="s">
        <v>954</v>
      </c>
      <c r="B187" s="26" t="s">
        <v>35</v>
      </c>
      <c r="C187" s="26" t="s">
        <v>44</v>
      </c>
      <c r="D187" s="26" t="s">
        <v>17</v>
      </c>
      <c r="E187" s="26" t="s">
        <v>955</v>
      </c>
      <c r="F187" s="27" t="s">
        <v>956</v>
      </c>
      <c r="G187" s="26" t="s">
        <v>38</v>
      </c>
      <c r="H187" s="28">
        <v>38799</v>
      </c>
      <c r="I187" s="26">
        <v>18</v>
      </c>
      <c r="J187" s="26" t="s">
        <v>957</v>
      </c>
      <c r="K187" s="29">
        <v>44136</v>
      </c>
      <c r="L187" s="32" t="str">
        <f t="shared" si="16"/>
        <v>Nov</v>
      </c>
      <c r="M187" s="32" t="str">
        <f t="shared" si="17"/>
        <v>2020</v>
      </c>
      <c r="N187" s="10" t="s">
        <v>15</v>
      </c>
      <c r="O187" s="26" t="str">
        <f t="shared" si="18"/>
        <v>word/excel/powerpoint</v>
      </c>
      <c r="P187" s="10" t="str">
        <f t="shared" si="19"/>
        <v>Not Completed</v>
      </c>
      <c r="Q187" s="26" t="str">
        <f t="shared" si="20"/>
        <v>NO</v>
      </c>
      <c r="R187" s="10"/>
      <c r="S187" s="10"/>
    </row>
    <row r="188" spans="1:19" s="26" customFormat="1" x14ac:dyDescent="0.25">
      <c r="A188" s="26" t="s">
        <v>590</v>
      </c>
      <c r="B188" s="26" t="s">
        <v>19</v>
      </c>
      <c r="C188" s="26" t="s">
        <v>283</v>
      </c>
      <c r="D188" s="26" t="s">
        <v>17</v>
      </c>
      <c r="E188" s="26" t="s">
        <v>23</v>
      </c>
      <c r="F188" s="27" t="s">
        <v>591</v>
      </c>
      <c r="G188" s="26" t="s">
        <v>14</v>
      </c>
      <c r="H188" s="28">
        <v>35781</v>
      </c>
      <c r="I188" s="26">
        <f ca="1">DATEDIF(H188, TODAY(), "Y")</f>
        <v>26</v>
      </c>
      <c r="J188" s="26" t="s">
        <v>592</v>
      </c>
      <c r="K188" s="29">
        <v>43882</v>
      </c>
      <c r="L188" s="32" t="str">
        <f t="shared" si="16"/>
        <v>Feb</v>
      </c>
      <c r="M188" s="32" t="str">
        <f t="shared" si="17"/>
        <v>2020</v>
      </c>
      <c r="N188" s="10" t="s">
        <v>70</v>
      </c>
      <c r="O188" s="26" t="str">
        <f t="shared" si="18"/>
        <v>Fully Completed</v>
      </c>
      <c r="P188" s="10" t="str">
        <f t="shared" si="19"/>
        <v>Graduated</v>
      </c>
      <c r="Q188" s="26" t="str">
        <f t="shared" si="20"/>
        <v>YES</v>
      </c>
      <c r="R188" s="10"/>
      <c r="S188" s="10"/>
    </row>
    <row r="189" spans="1:19" s="26" customFormat="1" x14ac:dyDescent="0.25">
      <c r="A189" s="26" t="s">
        <v>598</v>
      </c>
      <c r="B189" s="26" t="s">
        <v>19</v>
      </c>
      <c r="C189" s="26" t="s">
        <v>275</v>
      </c>
      <c r="D189" s="26" t="s">
        <v>22</v>
      </c>
      <c r="E189" s="26" t="s">
        <v>279</v>
      </c>
      <c r="F189" s="27" t="s">
        <v>599</v>
      </c>
      <c r="G189" s="26" t="s">
        <v>37</v>
      </c>
      <c r="H189" s="28">
        <v>39602</v>
      </c>
      <c r="I189" s="26">
        <f ca="1">DATEDIF(H189, TODAY(), "Y")</f>
        <v>15</v>
      </c>
      <c r="J189" s="26" t="s">
        <v>600</v>
      </c>
      <c r="K189" s="29">
        <v>44095</v>
      </c>
      <c r="L189" s="32" t="str">
        <f t="shared" si="16"/>
        <v>Sep</v>
      </c>
      <c r="M189" s="32" t="str">
        <f t="shared" si="17"/>
        <v>2020</v>
      </c>
      <c r="N189" s="10" t="s">
        <v>70</v>
      </c>
      <c r="O189" s="26" t="str">
        <f t="shared" si="18"/>
        <v>Fully Completed</v>
      </c>
      <c r="P189" s="10" t="str">
        <f t="shared" si="19"/>
        <v>Graduated</v>
      </c>
      <c r="Q189" s="26" t="str">
        <f t="shared" si="20"/>
        <v>YES</v>
      </c>
      <c r="R189" s="10"/>
      <c r="S189" s="10"/>
    </row>
    <row r="190" spans="1:19" s="26" customFormat="1" x14ac:dyDescent="0.25">
      <c r="A190" s="26" t="s">
        <v>1019</v>
      </c>
      <c r="B190" s="26" t="s">
        <v>19</v>
      </c>
      <c r="C190" s="26" t="s">
        <v>283</v>
      </c>
      <c r="D190" s="26" t="s">
        <v>22</v>
      </c>
      <c r="E190" s="26" t="s">
        <v>284</v>
      </c>
      <c r="F190" s="27" t="s">
        <v>981</v>
      </c>
      <c r="G190" s="26" t="s">
        <v>37</v>
      </c>
      <c r="H190" s="28">
        <v>38889</v>
      </c>
      <c r="I190" s="26">
        <f ca="1">DATEDIF(H190, TODAY(), "Y")</f>
        <v>17</v>
      </c>
      <c r="J190" s="26" t="s">
        <v>950</v>
      </c>
      <c r="K190" s="29">
        <v>44075</v>
      </c>
      <c r="L190" s="32" t="str">
        <f t="shared" si="16"/>
        <v>Sep</v>
      </c>
      <c r="M190" s="32" t="str">
        <f t="shared" si="17"/>
        <v>2020</v>
      </c>
      <c r="N190" s="10" t="s">
        <v>70</v>
      </c>
      <c r="O190" s="26" t="str">
        <f t="shared" si="18"/>
        <v>Fully Completed</v>
      </c>
      <c r="P190" s="10" t="str">
        <f t="shared" si="19"/>
        <v>Graduated</v>
      </c>
      <c r="Q190" s="26" t="str">
        <f t="shared" si="20"/>
        <v>YES</v>
      </c>
      <c r="R190" s="10"/>
      <c r="S190" s="10"/>
    </row>
    <row r="191" spans="1:19" s="26" customFormat="1" x14ac:dyDescent="0.25">
      <c r="A191" s="26" t="s">
        <v>359</v>
      </c>
      <c r="B191" s="26" t="s">
        <v>1467</v>
      </c>
      <c r="C191" s="26" t="s">
        <v>283</v>
      </c>
      <c r="D191" s="26" t="s">
        <v>22</v>
      </c>
      <c r="E191" s="26" t="s">
        <v>279</v>
      </c>
      <c r="F191" s="27" t="s">
        <v>360</v>
      </c>
      <c r="G191" s="26" t="s">
        <v>38</v>
      </c>
      <c r="H191" s="28">
        <v>38257</v>
      </c>
      <c r="I191" s="26">
        <f ca="1">DATEDIF(H191, TODAY(), "Y")</f>
        <v>19</v>
      </c>
      <c r="J191" s="26" t="s">
        <v>361</v>
      </c>
      <c r="K191" s="29">
        <v>44186</v>
      </c>
      <c r="L191" s="32" t="str">
        <f t="shared" si="16"/>
        <v>Dec</v>
      </c>
      <c r="M191" s="32" t="str">
        <f t="shared" si="17"/>
        <v>2020</v>
      </c>
      <c r="N191" s="10" t="s">
        <v>70</v>
      </c>
      <c r="O191" s="26" t="str">
        <f t="shared" si="18"/>
        <v>Fully Completed</v>
      </c>
      <c r="P191" s="10" t="str">
        <f t="shared" si="19"/>
        <v>Graduated</v>
      </c>
      <c r="Q191" s="26" t="str">
        <f t="shared" si="20"/>
        <v>YES</v>
      </c>
      <c r="R191" s="10"/>
      <c r="S191" s="10"/>
    </row>
    <row r="192" spans="1:19" s="26" customFormat="1" x14ac:dyDescent="0.25">
      <c r="A192" s="26" t="s">
        <v>885</v>
      </c>
      <c r="B192" s="26" t="s">
        <v>19</v>
      </c>
      <c r="C192" s="26" t="s">
        <v>21</v>
      </c>
      <c r="D192" s="26" t="s">
        <v>22</v>
      </c>
      <c r="E192" s="26" t="s">
        <v>284</v>
      </c>
      <c r="F192" s="27" t="s">
        <v>351</v>
      </c>
      <c r="G192" s="26" t="s">
        <v>38</v>
      </c>
      <c r="H192" s="28">
        <v>38846</v>
      </c>
      <c r="I192" s="26">
        <f ca="1">DATEDIF(H192, TODAY(), "Y")</f>
        <v>17</v>
      </c>
      <c r="J192" s="26" t="s">
        <v>886</v>
      </c>
      <c r="K192" s="29">
        <v>44105</v>
      </c>
      <c r="L192" s="32" t="str">
        <f t="shared" si="16"/>
        <v>Oct</v>
      </c>
      <c r="M192" s="32" t="str">
        <f t="shared" si="17"/>
        <v>2020</v>
      </c>
      <c r="N192" s="10" t="s">
        <v>70</v>
      </c>
      <c r="O192" s="26" t="str">
        <f t="shared" si="18"/>
        <v>Fully Completed</v>
      </c>
      <c r="P192" s="10" t="str">
        <f t="shared" si="19"/>
        <v>Graduated</v>
      </c>
      <c r="Q192" s="26" t="str">
        <f t="shared" si="20"/>
        <v>YES</v>
      </c>
      <c r="R192" s="10"/>
      <c r="S192" s="10"/>
    </row>
    <row r="193" spans="1:19" s="26" customFormat="1" x14ac:dyDescent="0.25">
      <c r="A193" s="26" t="s">
        <v>1011</v>
      </c>
      <c r="B193" s="26" t="s">
        <v>1469</v>
      </c>
      <c r="C193" s="26" t="s">
        <v>283</v>
      </c>
      <c r="D193" s="26" t="s">
        <v>22</v>
      </c>
      <c r="E193" s="26" t="s">
        <v>284</v>
      </c>
      <c r="F193" s="27" t="s">
        <v>1012</v>
      </c>
      <c r="G193" s="26" t="s">
        <v>38</v>
      </c>
      <c r="H193" s="28">
        <v>38411</v>
      </c>
      <c r="I193" s="26">
        <v>19</v>
      </c>
      <c r="J193" s="26" t="s">
        <v>1013</v>
      </c>
      <c r="K193" s="29">
        <v>43862</v>
      </c>
      <c r="L193" s="32" t="str">
        <f t="shared" si="16"/>
        <v>Feb</v>
      </c>
      <c r="M193" s="32" t="str">
        <f t="shared" si="17"/>
        <v>2020</v>
      </c>
      <c r="N193" s="10" t="s">
        <v>15</v>
      </c>
      <c r="O193" s="26" t="str">
        <f t="shared" si="18"/>
        <v>word/excel/powerpoint</v>
      </c>
      <c r="P193" s="10" t="str">
        <f t="shared" si="19"/>
        <v>Not Completed</v>
      </c>
      <c r="Q193" s="26" t="str">
        <f t="shared" si="20"/>
        <v>NO</v>
      </c>
      <c r="R193" s="10"/>
      <c r="S193" s="10"/>
    </row>
    <row r="194" spans="1:19" s="26" customFormat="1" x14ac:dyDescent="0.25">
      <c r="A194" s="26" t="s">
        <v>959</v>
      </c>
      <c r="B194" s="26" t="s">
        <v>19</v>
      </c>
      <c r="C194" s="26" t="s">
        <v>21</v>
      </c>
      <c r="D194" s="26" t="s">
        <v>17</v>
      </c>
      <c r="E194" s="26" t="s">
        <v>284</v>
      </c>
      <c r="F194" s="27" t="s">
        <v>960</v>
      </c>
      <c r="G194" s="26" t="s">
        <v>37</v>
      </c>
      <c r="H194" s="28">
        <v>39572</v>
      </c>
      <c r="I194" s="26">
        <v>15</v>
      </c>
      <c r="J194" s="26" t="s">
        <v>961</v>
      </c>
      <c r="K194" s="29">
        <v>43862</v>
      </c>
      <c r="L194" s="32" t="str">
        <f t="shared" ref="L194:L257" si="22">TEXT(K194,"mmm")</f>
        <v>Feb</v>
      </c>
      <c r="M194" s="32" t="str">
        <f t="shared" ref="M194:M257" si="23">TEXT(K194,"yyy")</f>
        <v>2020</v>
      </c>
      <c r="N194" s="10" t="s">
        <v>70</v>
      </c>
      <c r="O194" s="26" t="str">
        <f t="shared" ref="O194:O257" si="24">IF(N194="mos","word/excel/powerpoint",IF(N194="corel draw/mos","Completed",IF(N194="full package","Fully Completed",IF(N194="ongoing","Still Learning"))))</f>
        <v>Fully Completed</v>
      </c>
      <c r="P194" s="10" t="str">
        <f t="shared" ref="P194:P257" si="25">IF(O194="word/excel/powerpoint","Not Completed",IF(O194="completed","Not Graduated",IF(O194="fully completed","Graduated",IF(O194="still learning","Still Learning"))))</f>
        <v>Graduated</v>
      </c>
      <c r="Q194" s="26" t="str">
        <f t="shared" ref="Q194:Q257" si="26">IF(P194="not completed","NO",IF(P194="not graduated","NO",IF(P194="graduated","YES",IF(P194="still learning","NO"))))</f>
        <v>YES</v>
      </c>
      <c r="R194" s="10"/>
      <c r="S194" s="10"/>
    </row>
    <row r="195" spans="1:19" s="26" customFormat="1" x14ac:dyDescent="0.25">
      <c r="A195" s="26" t="s">
        <v>1020</v>
      </c>
      <c r="B195" s="26" t="s">
        <v>31</v>
      </c>
      <c r="C195" s="26" t="s">
        <v>21</v>
      </c>
      <c r="D195" s="26" t="s">
        <v>17</v>
      </c>
      <c r="E195" s="26" t="s">
        <v>284</v>
      </c>
      <c r="F195" s="27" t="s">
        <v>1021</v>
      </c>
      <c r="G195" s="26" t="s">
        <v>38</v>
      </c>
      <c r="H195" s="28">
        <v>38109</v>
      </c>
      <c r="I195" s="26">
        <v>19</v>
      </c>
      <c r="J195" s="26" t="s">
        <v>1022</v>
      </c>
      <c r="K195" s="29">
        <v>44105</v>
      </c>
      <c r="L195" s="32" t="str">
        <f t="shared" si="22"/>
        <v>Oct</v>
      </c>
      <c r="M195" s="32" t="str">
        <f t="shared" si="23"/>
        <v>2020</v>
      </c>
      <c r="N195" s="10" t="s">
        <v>70</v>
      </c>
      <c r="O195" s="26" t="str">
        <f t="shared" si="24"/>
        <v>Fully Completed</v>
      </c>
      <c r="P195" s="10" t="str">
        <f t="shared" si="25"/>
        <v>Graduated</v>
      </c>
      <c r="Q195" s="26" t="str">
        <f t="shared" si="26"/>
        <v>YES</v>
      </c>
      <c r="R195" s="10"/>
      <c r="S195" s="10"/>
    </row>
    <row r="196" spans="1:19" s="26" customFormat="1" x14ac:dyDescent="0.25">
      <c r="A196" s="26" t="s">
        <v>977</v>
      </c>
      <c r="B196" s="26" t="s">
        <v>19</v>
      </c>
      <c r="C196" s="26" t="s">
        <v>464</v>
      </c>
      <c r="D196" s="26" t="s">
        <v>17</v>
      </c>
      <c r="E196" s="26" t="s">
        <v>284</v>
      </c>
      <c r="F196" s="27" t="s">
        <v>978</v>
      </c>
      <c r="G196" s="26" t="s">
        <v>14</v>
      </c>
      <c r="H196" s="28">
        <v>34048</v>
      </c>
      <c r="I196" s="26">
        <f ca="1">DATEDIF(H196, TODAY(), "Y")</f>
        <v>31</v>
      </c>
      <c r="J196" s="26" t="s">
        <v>979</v>
      </c>
      <c r="K196" s="29">
        <v>44013</v>
      </c>
      <c r="L196" s="32" t="str">
        <f t="shared" si="22"/>
        <v>Jul</v>
      </c>
      <c r="M196" s="32" t="str">
        <f t="shared" si="23"/>
        <v>2020</v>
      </c>
      <c r="N196" s="10" t="s">
        <v>70</v>
      </c>
      <c r="O196" s="26" t="str">
        <f t="shared" si="24"/>
        <v>Fully Completed</v>
      </c>
      <c r="P196" s="10" t="str">
        <f t="shared" si="25"/>
        <v>Graduated</v>
      </c>
      <c r="Q196" s="26" t="str">
        <f t="shared" si="26"/>
        <v>YES</v>
      </c>
      <c r="R196" s="10"/>
      <c r="S196" s="10"/>
    </row>
    <row r="197" spans="1:19" s="26" customFormat="1" x14ac:dyDescent="0.25">
      <c r="A197" s="26" t="s">
        <v>945</v>
      </c>
      <c r="B197" s="26" t="s">
        <v>19</v>
      </c>
      <c r="C197" s="26" t="s">
        <v>21</v>
      </c>
      <c r="D197" s="26" t="s">
        <v>22</v>
      </c>
      <c r="E197" s="26" t="s">
        <v>267</v>
      </c>
      <c r="F197" s="27" t="s">
        <v>946</v>
      </c>
      <c r="G197" s="26" t="s">
        <v>14</v>
      </c>
      <c r="H197" s="28">
        <v>34123</v>
      </c>
      <c r="I197" s="26">
        <f ca="1">DATEDIF(H197, TODAY(), "Y")</f>
        <v>30</v>
      </c>
      <c r="J197" s="26" t="s">
        <v>947</v>
      </c>
      <c r="K197" s="29">
        <v>43891</v>
      </c>
      <c r="L197" s="32" t="str">
        <f t="shared" si="22"/>
        <v>Mar</v>
      </c>
      <c r="M197" s="32" t="str">
        <f t="shared" si="23"/>
        <v>2020</v>
      </c>
      <c r="N197" s="10" t="s">
        <v>70</v>
      </c>
      <c r="O197" s="26" t="str">
        <f t="shared" si="24"/>
        <v>Fully Completed</v>
      </c>
      <c r="P197" s="10" t="str">
        <f t="shared" si="25"/>
        <v>Graduated</v>
      </c>
      <c r="Q197" s="26" t="str">
        <f t="shared" si="26"/>
        <v>YES</v>
      </c>
      <c r="R197" s="10"/>
      <c r="S197" s="10"/>
    </row>
    <row r="198" spans="1:19" s="26" customFormat="1" x14ac:dyDescent="0.25">
      <c r="A198" s="26" t="s">
        <v>1315</v>
      </c>
      <c r="B198" s="26" t="s">
        <v>19</v>
      </c>
      <c r="C198" s="35" t="s">
        <v>21</v>
      </c>
      <c r="D198" s="26" t="s">
        <v>17</v>
      </c>
      <c r="E198" s="26" t="s">
        <v>267</v>
      </c>
      <c r="F198" s="27" t="s">
        <v>1316</v>
      </c>
      <c r="G198" s="26" t="s">
        <v>37</v>
      </c>
      <c r="H198" s="28">
        <v>39213</v>
      </c>
      <c r="I198" s="26">
        <f ca="1">DATEDIF(H198, TODAY(), "Y")</f>
        <v>16</v>
      </c>
      <c r="J198" s="26" t="s">
        <v>1317</v>
      </c>
      <c r="K198" s="29">
        <v>43862</v>
      </c>
      <c r="L198" s="32" t="str">
        <f t="shared" si="22"/>
        <v>Feb</v>
      </c>
      <c r="M198" s="32" t="str">
        <f t="shared" si="23"/>
        <v>2020</v>
      </c>
      <c r="N198" s="31" t="s">
        <v>70</v>
      </c>
      <c r="O198" s="26" t="str">
        <f t="shared" si="24"/>
        <v>Fully Completed</v>
      </c>
      <c r="P198" s="10" t="str">
        <f t="shared" si="25"/>
        <v>Graduated</v>
      </c>
      <c r="Q198" s="26" t="str">
        <f t="shared" si="26"/>
        <v>YES</v>
      </c>
      <c r="R198" s="10"/>
      <c r="S198" s="10"/>
    </row>
    <row r="199" spans="1:19" s="26" customFormat="1" x14ac:dyDescent="0.25">
      <c r="A199" s="26" t="s">
        <v>1028</v>
      </c>
      <c r="B199" s="26" t="s">
        <v>19</v>
      </c>
      <c r="C199" s="26" t="s">
        <v>44</v>
      </c>
      <c r="D199" s="26" t="s">
        <v>22</v>
      </c>
      <c r="E199" s="26" t="s">
        <v>23</v>
      </c>
      <c r="F199" s="27" t="s">
        <v>1029</v>
      </c>
      <c r="G199" s="26" t="s">
        <v>38</v>
      </c>
      <c r="H199" s="28">
        <v>39310</v>
      </c>
      <c r="I199" s="26">
        <f ca="1">DATEDIF(H199, TODAY(), "Y")</f>
        <v>16</v>
      </c>
      <c r="J199" s="26" t="s">
        <v>1030</v>
      </c>
      <c r="K199" s="29">
        <v>44105</v>
      </c>
      <c r="L199" s="32" t="str">
        <f t="shared" si="22"/>
        <v>Oct</v>
      </c>
      <c r="M199" s="32" t="str">
        <f t="shared" si="23"/>
        <v>2020</v>
      </c>
      <c r="N199" s="10" t="s">
        <v>70</v>
      </c>
      <c r="O199" s="26" t="str">
        <f t="shared" si="24"/>
        <v>Fully Completed</v>
      </c>
      <c r="P199" s="10" t="str">
        <f t="shared" si="25"/>
        <v>Graduated</v>
      </c>
      <c r="Q199" s="26" t="str">
        <f t="shared" si="26"/>
        <v>YES</v>
      </c>
      <c r="R199" s="10"/>
      <c r="S199" s="10"/>
    </row>
    <row r="200" spans="1:19" s="26" customFormat="1" x14ac:dyDescent="0.25">
      <c r="A200" s="26" t="s">
        <v>943</v>
      </c>
      <c r="B200" s="26" t="s">
        <v>19</v>
      </c>
      <c r="C200" s="26" t="s">
        <v>21</v>
      </c>
      <c r="D200" s="26" t="s">
        <v>17</v>
      </c>
      <c r="E200" s="26" t="s">
        <v>89</v>
      </c>
      <c r="F200" s="27" t="s">
        <v>944</v>
      </c>
      <c r="G200" s="26" t="s">
        <v>37</v>
      </c>
      <c r="H200" s="28">
        <v>39087</v>
      </c>
      <c r="I200" s="26">
        <f ca="1">DATEDIF(H200, TODAY(), "Y")</f>
        <v>17</v>
      </c>
      <c r="J200" s="26" t="s">
        <v>557</v>
      </c>
      <c r="K200" s="29">
        <v>43831</v>
      </c>
      <c r="L200" s="32" t="str">
        <f t="shared" si="22"/>
        <v>Jan</v>
      </c>
      <c r="M200" s="32" t="str">
        <f t="shared" si="23"/>
        <v>2020</v>
      </c>
      <c r="N200" s="10" t="s">
        <v>70</v>
      </c>
      <c r="O200" s="26" t="str">
        <f t="shared" si="24"/>
        <v>Fully Completed</v>
      </c>
      <c r="P200" s="10" t="str">
        <f t="shared" si="25"/>
        <v>Graduated</v>
      </c>
      <c r="Q200" s="26" t="str">
        <f t="shared" si="26"/>
        <v>YES</v>
      </c>
      <c r="R200" s="10"/>
      <c r="S200" s="10"/>
    </row>
    <row r="201" spans="1:19" s="26" customFormat="1" x14ac:dyDescent="0.25">
      <c r="A201" s="26" t="s">
        <v>971</v>
      </c>
      <c r="B201" s="26" t="s">
        <v>1478</v>
      </c>
      <c r="C201" s="26" t="s">
        <v>283</v>
      </c>
      <c r="D201" s="26" t="s">
        <v>17</v>
      </c>
      <c r="E201" s="26" t="s">
        <v>284</v>
      </c>
      <c r="F201" s="27" t="s">
        <v>972</v>
      </c>
      <c r="G201" s="26" t="s">
        <v>14</v>
      </c>
      <c r="H201" s="28">
        <v>37696</v>
      </c>
      <c r="I201" s="26">
        <v>21</v>
      </c>
      <c r="J201" s="26" t="s">
        <v>973</v>
      </c>
      <c r="K201" s="29">
        <v>44105</v>
      </c>
      <c r="L201" s="32" t="str">
        <f t="shared" si="22"/>
        <v>Oct</v>
      </c>
      <c r="M201" s="32" t="str">
        <f t="shared" si="23"/>
        <v>2020</v>
      </c>
      <c r="N201" s="10" t="s">
        <v>15</v>
      </c>
      <c r="O201" s="26" t="str">
        <f t="shared" si="24"/>
        <v>word/excel/powerpoint</v>
      </c>
      <c r="P201" s="10" t="str">
        <f t="shared" si="25"/>
        <v>Not Completed</v>
      </c>
      <c r="Q201" s="26" t="str">
        <f t="shared" si="26"/>
        <v>NO</v>
      </c>
      <c r="R201" s="10"/>
      <c r="S201" s="10"/>
    </row>
    <row r="202" spans="1:19" s="26" customFormat="1" x14ac:dyDescent="0.25">
      <c r="A202" s="26" t="s">
        <v>1016</v>
      </c>
      <c r="B202" s="26" t="s">
        <v>19</v>
      </c>
      <c r="C202" s="26" t="s">
        <v>44</v>
      </c>
      <c r="D202" s="26" t="s">
        <v>22</v>
      </c>
      <c r="E202" s="26" t="s">
        <v>347</v>
      </c>
      <c r="F202" s="27" t="s">
        <v>1017</v>
      </c>
      <c r="G202" s="26" t="s">
        <v>14</v>
      </c>
      <c r="H202" s="28">
        <v>37760</v>
      </c>
      <c r="I202" s="26">
        <v>20</v>
      </c>
      <c r="J202" s="26" t="s">
        <v>1018</v>
      </c>
      <c r="K202" s="29">
        <v>44166</v>
      </c>
      <c r="L202" s="32" t="str">
        <f t="shared" si="22"/>
        <v>Dec</v>
      </c>
      <c r="M202" s="32" t="str">
        <f t="shared" si="23"/>
        <v>2020</v>
      </c>
      <c r="N202" s="10" t="s">
        <v>15</v>
      </c>
      <c r="O202" s="26" t="str">
        <f t="shared" si="24"/>
        <v>word/excel/powerpoint</v>
      </c>
      <c r="P202" s="10" t="str">
        <f t="shared" si="25"/>
        <v>Not Completed</v>
      </c>
      <c r="Q202" s="26" t="str">
        <f t="shared" si="26"/>
        <v>NO</v>
      </c>
      <c r="R202" s="10"/>
      <c r="S202" s="10"/>
    </row>
    <row r="203" spans="1:19" s="26" customFormat="1" x14ac:dyDescent="0.25">
      <c r="A203" s="26" t="s">
        <v>374</v>
      </c>
      <c r="B203" s="26" t="s">
        <v>166</v>
      </c>
      <c r="C203" s="26" t="s">
        <v>283</v>
      </c>
      <c r="D203" s="26" t="s">
        <v>22</v>
      </c>
      <c r="E203" s="26" t="s">
        <v>284</v>
      </c>
      <c r="F203" s="27" t="s">
        <v>375</v>
      </c>
      <c r="G203" s="26" t="s">
        <v>14</v>
      </c>
      <c r="H203" s="28">
        <v>35953</v>
      </c>
      <c r="I203" s="26">
        <v>25</v>
      </c>
      <c r="J203" s="26" t="s">
        <v>376</v>
      </c>
      <c r="K203" s="29">
        <v>44033</v>
      </c>
      <c r="L203" s="32" t="str">
        <f t="shared" si="22"/>
        <v>Jul</v>
      </c>
      <c r="M203" s="32" t="str">
        <f t="shared" si="23"/>
        <v>2020</v>
      </c>
      <c r="N203" s="10" t="s">
        <v>15</v>
      </c>
      <c r="O203" s="26" t="str">
        <f t="shared" si="24"/>
        <v>word/excel/powerpoint</v>
      </c>
      <c r="P203" s="10" t="str">
        <f t="shared" si="25"/>
        <v>Not Completed</v>
      </c>
      <c r="Q203" s="26" t="str">
        <f t="shared" si="26"/>
        <v>NO</v>
      </c>
      <c r="R203" s="10"/>
      <c r="S203" s="10"/>
    </row>
    <row r="204" spans="1:19" s="26" customFormat="1" x14ac:dyDescent="0.25">
      <c r="A204" s="26" t="s">
        <v>934</v>
      </c>
      <c r="B204" s="26" t="s">
        <v>19</v>
      </c>
      <c r="C204" s="26" t="s">
        <v>283</v>
      </c>
      <c r="D204" s="26" t="s">
        <v>17</v>
      </c>
      <c r="E204" s="26" t="s">
        <v>284</v>
      </c>
      <c r="F204" s="27" t="s">
        <v>935</v>
      </c>
      <c r="G204" s="26" t="s">
        <v>37</v>
      </c>
      <c r="H204" s="28">
        <v>38997</v>
      </c>
      <c r="I204" s="26">
        <f ca="1">DATEDIF(H204, TODAY(), "Y")</f>
        <v>17</v>
      </c>
      <c r="J204" s="26" t="s">
        <v>936</v>
      </c>
      <c r="K204" s="29">
        <v>43862</v>
      </c>
      <c r="L204" s="32" t="str">
        <f t="shared" si="22"/>
        <v>Feb</v>
      </c>
      <c r="M204" s="32" t="str">
        <f t="shared" si="23"/>
        <v>2020</v>
      </c>
      <c r="N204" s="10" t="s">
        <v>70</v>
      </c>
      <c r="O204" s="26" t="str">
        <f t="shared" si="24"/>
        <v>Fully Completed</v>
      </c>
      <c r="P204" s="10" t="str">
        <f t="shared" si="25"/>
        <v>Graduated</v>
      </c>
      <c r="Q204" s="26" t="str">
        <f t="shared" si="26"/>
        <v>YES</v>
      </c>
      <c r="R204" s="10"/>
      <c r="S204" s="10"/>
    </row>
    <row r="205" spans="1:19" s="26" customFormat="1" x14ac:dyDescent="0.25">
      <c r="A205" s="26" t="s">
        <v>1000</v>
      </c>
      <c r="B205" s="26" t="s">
        <v>31</v>
      </c>
      <c r="C205" s="26" t="s">
        <v>283</v>
      </c>
      <c r="D205" s="26" t="s">
        <v>17</v>
      </c>
      <c r="E205" s="26" t="s">
        <v>284</v>
      </c>
      <c r="F205" s="27" t="s">
        <v>1001</v>
      </c>
      <c r="G205" s="26" t="s">
        <v>38</v>
      </c>
      <c r="H205" s="28">
        <v>38661</v>
      </c>
      <c r="I205" s="26">
        <v>18</v>
      </c>
      <c r="J205" s="26" t="s">
        <v>993</v>
      </c>
      <c r="K205" s="29">
        <v>44075</v>
      </c>
      <c r="L205" s="32" t="str">
        <f t="shared" si="22"/>
        <v>Sep</v>
      </c>
      <c r="M205" s="32" t="str">
        <f t="shared" si="23"/>
        <v>2020</v>
      </c>
      <c r="N205" s="10" t="s">
        <v>39</v>
      </c>
      <c r="O205" s="26" t="str">
        <f t="shared" si="24"/>
        <v>Completed</v>
      </c>
      <c r="P205" s="10" t="str">
        <f t="shared" si="25"/>
        <v>Not Graduated</v>
      </c>
      <c r="Q205" s="26" t="str">
        <f t="shared" si="26"/>
        <v>NO</v>
      </c>
      <c r="R205" s="10"/>
      <c r="S205" s="10"/>
    </row>
    <row r="206" spans="1:19" s="26" customFormat="1" x14ac:dyDescent="0.25">
      <c r="A206" s="26" t="s">
        <v>958</v>
      </c>
      <c r="B206" s="26" t="s">
        <v>19</v>
      </c>
      <c r="C206" s="26" t="s">
        <v>21</v>
      </c>
      <c r="D206" s="26" t="s">
        <v>22</v>
      </c>
      <c r="E206" s="26" t="s">
        <v>284</v>
      </c>
      <c r="F206" s="27" t="s">
        <v>573</v>
      </c>
      <c r="G206" s="26" t="s">
        <v>50</v>
      </c>
      <c r="H206" s="28">
        <v>40843</v>
      </c>
      <c r="I206" s="26">
        <f ca="1">DATEDIF(H206, TODAY(), "Y")</f>
        <v>12</v>
      </c>
      <c r="J206" s="26" t="s">
        <v>574</v>
      </c>
      <c r="K206" s="29">
        <v>44075</v>
      </c>
      <c r="L206" s="32" t="str">
        <f t="shared" si="22"/>
        <v>Sep</v>
      </c>
      <c r="M206" s="32" t="str">
        <f t="shared" si="23"/>
        <v>2020</v>
      </c>
      <c r="N206" s="10" t="s">
        <v>70</v>
      </c>
      <c r="O206" s="26" t="str">
        <f t="shared" si="24"/>
        <v>Fully Completed</v>
      </c>
      <c r="P206" s="10" t="str">
        <f t="shared" si="25"/>
        <v>Graduated</v>
      </c>
      <c r="Q206" s="26" t="str">
        <f t="shared" si="26"/>
        <v>YES</v>
      </c>
      <c r="R206" s="10"/>
      <c r="S206" s="10"/>
    </row>
    <row r="207" spans="1:19" s="26" customFormat="1" x14ac:dyDescent="0.25">
      <c r="A207" s="26" t="s">
        <v>1005</v>
      </c>
      <c r="B207" s="26" t="s">
        <v>19</v>
      </c>
      <c r="C207" s="26" t="s">
        <v>283</v>
      </c>
      <c r="D207" s="26" t="s">
        <v>22</v>
      </c>
      <c r="E207" s="26" t="s">
        <v>284</v>
      </c>
      <c r="F207" s="27" t="s">
        <v>1006</v>
      </c>
      <c r="G207" s="26" t="s">
        <v>14</v>
      </c>
      <c r="H207" s="28">
        <v>36804</v>
      </c>
      <c r="I207" s="26">
        <v>23</v>
      </c>
      <c r="J207" s="26" t="s">
        <v>1007</v>
      </c>
      <c r="K207" s="29">
        <v>43862</v>
      </c>
      <c r="L207" s="32" t="str">
        <f t="shared" si="22"/>
        <v>Feb</v>
      </c>
      <c r="M207" s="32" t="str">
        <f t="shared" si="23"/>
        <v>2020</v>
      </c>
      <c r="N207" s="10" t="s">
        <v>70</v>
      </c>
      <c r="O207" s="26" t="str">
        <f t="shared" si="24"/>
        <v>Fully Completed</v>
      </c>
      <c r="P207" s="10" t="str">
        <f t="shared" si="25"/>
        <v>Graduated</v>
      </c>
      <c r="Q207" s="26" t="str">
        <f t="shared" si="26"/>
        <v>YES</v>
      </c>
      <c r="R207" s="10"/>
      <c r="S207" s="10"/>
    </row>
    <row r="208" spans="1:19" s="26" customFormat="1" x14ac:dyDescent="0.25">
      <c r="A208" s="26" t="s">
        <v>42</v>
      </c>
      <c r="B208" s="26" t="s">
        <v>19</v>
      </c>
      <c r="C208" s="26" t="s">
        <v>44</v>
      </c>
      <c r="D208" s="26" t="s">
        <v>17</v>
      </c>
      <c r="E208" s="26" t="s">
        <v>16</v>
      </c>
      <c r="F208" s="27" t="s">
        <v>45</v>
      </c>
      <c r="G208" s="26" t="s">
        <v>38</v>
      </c>
      <c r="H208" s="28">
        <v>38594</v>
      </c>
      <c r="I208" s="26">
        <f t="shared" ref="I208:I213" ca="1" si="27">DATEDIF(H208, TODAY(), "Y")</f>
        <v>18</v>
      </c>
      <c r="J208" s="26" t="s">
        <v>46</v>
      </c>
      <c r="K208" s="30">
        <v>43831</v>
      </c>
      <c r="L208" s="30" t="str">
        <f t="shared" si="22"/>
        <v>Jan</v>
      </c>
      <c r="M208" s="30" t="str">
        <f t="shared" si="23"/>
        <v>2020</v>
      </c>
      <c r="N208" s="26" t="s">
        <v>15</v>
      </c>
      <c r="O208" s="31" t="str">
        <f t="shared" si="24"/>
        <v>word/excel/powerpoint</v>
      </c>
      <c r="P208" s="10" t="str">
        <f t="shared" si="25"/>
        <v>Not Completed</v>
      </c>
      <c r="Q208" s="26" t="str">
        <f t="shared" si="26"/>
        <v>NO</v>
      </c>
      <c r="R208" s="10"/>
      <c r="S208" s="10"/>
    </row>
    <row r="209" spans="1:19" s="26" customFormat="1" x14ac:dyDescent="0.25">
      <c r="A209" s="26" t="s">
        <v>759</v>
      </c>
      <c r="B209" s="26" t="s">
        <v>19</v>
      </c>
      <c r="C209" s="26" t="s">
        <v>464</v>
      </c>
      <c r="D209" s="26" t="s">
        <v>22</v>
      </c>
      <c r="E209" s="26" t="s">
        <v>288</v>
      </c>
      <c r="F209" s="27" t="s">
        <v>760</v>
      </c>
      <c r="G209" s="26" t="s">
        <v>14</v>
      </c>
      <c r="H209" s="28">
        <v>39068</v>
      </c>
      <c r="I209" s="26">
        <f t="shared" ca="1" si="27"/>
        <v>17</v>
      </c>
      <c r="J209" s="26" t="s">
        <v>761</v>
      </c>
      <c r="K209" s="29">
        <v>44127</v>
      </c>
      <c r="L209" s="32" t="str">
        <f t="shared" si="22"/>
        <v>Oct</v>
      </c>
      <c r="M209" s="32" t="str">
        <f t="shared" si="23"/>
        <v>2020</v>
      </c>
      <c r="N209" s="10" t="s">
        <v>70</v>
      </c>
      <c r="O209" s="26" t="str">
        <f t="shared" si="24"/>
        <v>Fully Completed</v>
      </c>
      <c r="P209" s="10" t="str">
        <f t="shared" si="25"/>
        <v>Graduated</v>
      </c>
      <c r="Q209" s="26" t="str">
        <f t="shared" si="26"/>
        <v>YES</v>
      </c>
      <c r="R209" s="10"/>
      <c r="S209" s="10"/>
    </row>
    <row r="210" spans="1:19" s="26" customFormat="1" x14ac:dyDescent="0.25">
      <c r="A210" s="26" t="s">
        <v>980</v>
      </c>
      <c r="B210" s="26" t="s">
        <v>19</v>
      </c>
      <c r="C210" s="26" t="s">
        <v>283</v>
      </c>
      <c r="D210" s="26" t="s">
        <v>17</v>
      </c>
      <c r="E210" s="26" t="s">
        <v>284</v>
      </c>
      <c r="F210" s="27" t="s">
        <v>981</v>
      </c>
      <c r="G210" s="26" t="s">
        <v>37</v>
      </c>
      <c r="H210" s="28">
        <v>40109</v>
      </c>
      <c r="I210" s="26">
        <f t="shared" ca="1" si="27"/>
        <v>14</v>
      </c>
      <c r="J210" s="26" t="s">
        <v>950</v>
      </c>
      <c r="K210" s="29">
        <v>44075</v>
      </c>
      <c r="L210" s="32" t="str">
        <f t="shared" si="22"/>
        <v>Sep</v>
      </c>
      <c r="M210" s="32" t="str">
        <f t="shared" si="23"/>
        <v>2020</v>
      </c>
      <c r="N210" s="10" t="s">
        <v>70</v>
      </c>
      <c r="O210" s="26" t="str">
        <f t="shared" si="24"/>
        <v>Fully Completed</v>
      </c>
      <c r="P210" s="10" t="str">
        <f t="shared" si="25"/>
        <v>Graduated</v>
      </c>
      <c r="Q210" s="26" t="str">
        <f t="shared" si="26"/>
        <v>YES</v>
      </c>
      <c r="R210" s="10"/>
      <c r="S210" s="10"/>
    </row>
    <row r="211" spans="1:19" s="26" customFormat="1" x14ac:dyDescent="0.25">
      <c r="A211" s="26" t="s">
        <v>52</v>
      </c>
      <c r="B211" s="26" t="s">
        <v>19</v>
      </c>
      <c r="C211" s="26" t="s">
        <v>21</v>
      </c>
      <c r="D211" s="26" t="s">
        <v>22</v>
      </c>
      <c r="E211" s="26" t="s">
        <v>53</v>
      </c>
      <c r="F211" s="27" t="s">
        <v>55</v>
      </c>
      <c r="G211" s="26" t="s">
        <v>50</v>
      </c>
      <c r="H211" s="28">
        <v>40262</v>
      </c>
      <c r="I211" s="26">
        <f t="shared" ca="1" si="27"/>
        <v>14</v>
      </c>
      <c r="J211" s="26" t="s">
        <v>56</v>
      </c>
      <c r="K211" s="30">
        <v>43891</v>
      </c>
      <c r="L211" s="30" t="str">
        <f t="shared" si="22"/>
        <v>Mar</v>
      </c>
      <c r="M211" s="30" t="str">
        <f t="shared" si="23"/>
        <v>2020</v>
      </c>
      <c r="N211" s="26" t="s">
        <v>15</v>
      </c>
      <c r="O211" s="31" t="str">
        <f t="shared" si="24"/>
        <v>word/excel/powerpoint</v>
      </c>
      <c r="P211" s="10" t="str">
        <f t="shared" si="25"/>
        <v>Not Completed</v>
      </c>
      <c r="Q211" s="26" t="str">
        <f t="shared" si="26"/>
        <v>NO</v>
      </c>
      <c r="R211" s="10"/>
      <c r="S211" s="10"/>
    </row>
    <row r="212" spans="1:19" s="26" customFormat="1" x14ac:dyDescent="0.25">
      <c r="A212" s="26" t="s">
        <v>64</v>
      </c>
      <c r="B212" s="26" t="s">
        <v>19</v>
      </c>
      <c r="C212" s="26" t="s">
        <v>21</v>
      </c>
      <c r="D212" s="26" t="s">
        <v>17</v>
      </c>
      <c r="E212" s="26" t="s">
        <v>16</v>
      </c>
      <c r="F212" s="27" t="s">
        <v>65</v>
      </c>
      <c r="G212" s="26" t="s">
        <v>14</v>
      </c>
      <c r="H212" s="28">
        <v>33413</v>
      </c>
      <c r="I212" s="26">
        <f t="shared" ca="1" si="27"/>
        <v>32</v>
      </c>
      <c r="J212" s="26" t="s">
        <v>66</v>
      </c>
      <c r="K212" s="30">
        <v>43983</v>
      </c>
      <c r="L212" s="30" t="str">
        <f t="shared" si="22"/>
        <v>Jun</v>
      </c>
      <c r="M212" s="30" t="str">
        <f t="shared" si="23"/>
        <v>2020</v>
      </c>
      <c r="N212" s="26" t="s">
        <v>15</v>
      </c>
      <c r="O212" s="31" t="str">
        <f t="shared" si="24"/>
        <v>word/excel/powerpoint</v>
      </c>
      <c r="P212" s="10" t="str">
        <f t="shared" si="25"/>
        <v>Not Completed</v>
      </c>
      <c r="Q212" s="26" t="str">
        <f t="shared" si="26"/>
        <v>NO</v>
      </c>
      <c r="R212" s="10"/>
      <c r="S212" s="10"/>
    </row>
    <row r="213" spans="1:19" s="26" customFormat="1" x14ac:dyDescent="0.25">
      <c r="A213" s="26" t="s">
        <v>940</v>
      </c>
      <c r="B213" s="26" t="s">
        <v>19</v>
      </c>
      <c r="C213" s="26" t="s">
        <v>283</v>
      </c>
      <c r="D213" s="26" t="s">
        <v>17</v>
      </c>
      <c r="E213" s="26" t="s">
        <v>284</v>
      </c>
      <c r="F213" s="27" t="s">
        <v>941</v>
      </c>
      <c r="G213" s="26" t="s">
        <v>37</v>
      </c>
      <c r="H213" s="28">
        <v>39924</v>
      </c>
      <c r="I213" s="26">
        <f t="shared" ca="1" si="27"/>
        <v>14</v>
      </c>
      <c r="J213" s="26" t="s">
        <v>942</v>
      </c>
      <c r="K213" s="29">
        <v>43862</v>
      </c>
      <c r="L213" s="32" t="str">
        <f t="shared" si="22"/>
        <v>Feb</v>
      </c>
      <c r="M213" s="32" t="str">
        <f t="shared" si="23"/>
        <v>2020</v>
      </c>
      <c r="N213" s="10" t="s">
        <v>70</v>
      </c>
      <c r="O213" s="26" t="str">
        <f t="shared" si="24"/>
        <v>Fully Completed</v>
      </c>
      <c r="P213" s="10" t="str">
        <f t="shared" si="25"/>
        <v>Graduated</v>
      </c>
      <c r="Q213" s="26" t="str">
        <f t="shared" si="26"/>
        <v>YES</v>
      </c>
      <c r="R213" s="10"/>
      <c r="S213" s="10"/>
    </row>
    <row r="214" spans="1:19" s="26" customFormat="1" x14ac:dyDescent="0.25">
      <c r="A214" s="26" t="s">
        <v>825</v>
      </c>
      <c r="B214" s="26" t="s">
        <v>19</v>
      </c>
      <c r="C214" s="26" t="s">
        <v>283</v>
      </c>
      <c r="D214" s="26" t="s">
        <v>17</v>
      </c>
      <c r="E214" s="26" t="s">
        <v>23</v>
      </c>
      <c r="F214" s="27" t="s">
        <v>826</v>
      </c>
      <c r="G214" s="26" t="s">
        <v>37</v>
      </c>
      <c r="H214" s="28">
        <v>39850</v>
      </c>
      <c r="I214" s="26">
        <v>15</v>
      </c>
      <c r="J214" s="26" t="s">
        <v>827</v>
      </c>
      <c r="K214" s="29">
        <v>44065</v>
      </c>
      <c r="L214" s="32" t="str">
        <f t="shared" si="22"/>
        <v>Aug</v>
      </c>
      <c r="M214" s="32" t="str">
        <f t="shared" si="23"/>
        <v>2020</v>
      </c>
      <c r="N214" s="10" t="s">
        <v>15</v>
      </c>
      <c r="O214" s="26" t="str">
        <f t="shared" si="24"/>
        <v>word/excel/powerpoint</v>
      </c>
      <c r="P214" s="10" t="str">
        <f t="shared" si="25"/>
        <v>Not Completed</v>
      </c>
      <c r="Q214" s="26" t="str">
        <f t="shared" si="26"/>
        <v>NO</v>
      </c>
      <c r="R214" s="10"/>
      <c r="S214" s="10"/>
    </row>
    <row r="215" spans="1:19" s="26" customFormat="1" x14ac:dyDescent="0.25">
      <c r="A215" s="26" t="s">
        <v>937</v>
      </c>
      <c r="B215" s="26" t="s">
        <v>19</v>
      </c>
      <c r="C215" s="26" t="s">
        <v>21</v>
      </c>
      <c r="D215" s="26" t="s">
        <v>17</v>
      </c>
      <c r="E215" s="26" t="s">
        <v>267</v>
      </c>
      <c r="F215" s="27" t="s">
        <v>938</v>
      </c>
      <c r="G215" s="26" t="s">
        <v>37</v>
      </c>
      <c r="H215" s="28">
        <v>39636</v>
      </c>
      <c r="I215" s="26">
        <f t="shared" ref="I215:I221" ca="1" si="28">DATEDIF(H215, TODAY(), "Y")</f>
        <v>15</v>
      </c>
      <c r="J215" s="26" t="s">
        <v>939</v>
      </c>
      <c r="K215" s="29">
        <v>43862</v>
      </c>
      <c r="L215" s="32" t="str">
        <f t="shared" si="22"/>
        <v>Feb</v>
      </c>
      <c r="M215" s="32" t="str">
        <f t="shared" si="23"/>
        <v>2020</v>
      </c>
      <c r="N215" s="10" t="s">
        <v>70</v>
      </c>
      <c r="O215" s="26" t="str">
        <f t="shared" si="24"/>
        <v>Fully Completed</v>
      </c>
      <c r="P215" s="10" t="str">
        <f t="shared" si="25"/>
        <v>Graduated</v>
      </c>
      <c r="Q215" s="26" t="str">
        <f t="shared" si="26"/>
        <v>YES</v>
      </c>
      <c r="R215" s="10"/>
      <c r="S215" s="10"/>
    </row>
    <row r="216" spans="1:19" s="26" customFormat="1" x14ac:dyDescent="0.25">
      <c r="A216" s="26" t="s">
        <v>948</v>
      </c>
      <c r="B216" s="26" t="s">
        <v>19</v>
      </c>
      <c r="C216" s="26" t="s">
        <v>283</v>
      </c>
      <c r="D216" s="26" t="s">
        <v>17</v>
      </c>
      <c r="E216" s="26" t="s">
        <v>284</v>
      </c>
      <c r="F216" s="27" t="s">
        <v>949</v>
      </c>
      <c r="G216" s="26" t="s">
        <v>37</v>
      </c>
      <c r="H216" s="28">
        <v>39729</v>
      </c>
      <c r="I216" s="26">
        <f t="shared" ca="1" si="28"/>
        <v>15</v>
      </c>
      <c r="J216" s="26" t="s">
        <v>950</v>
      </c>
      <c r="K216" s="29">
        <v>44075</v>
      </c>
      <c r="L216" s="32" t="str">
        <f t="shared" si="22"/>
        <v>Sep</v>
      </c>
      <c r="M216" s="32" t="str">
        <f t="shared" si="23"/>
        <v>2020</v>
      </c>
      <c r="N216" s="10" t="s">
        <v>70</v>
      </c>
      <c r="O216" s="26" t="str">
        <f t="shared" si="24"/>
        <v>Fully Completed</v>
      </c>
      <c r="P216" s="10" t="str">
        <f t="shared" si="25"/>
        <v>Graduated</v>
      </c>
      <c r="Q216" s="26" t="str">
        <f t="shared" si="26"/>
        <v>YES</v>
      </c>
      <c r="R216" s="10"/>
      <c r="S216" s="10"/>
    </row>
    <row r="217" spans="1:19" s="26" customFormat="1" x14ac:dyDescent="0.25">
      <c r="A217" s="26" t="s">
        <v>1328</v>
      </c>
      <c r="B217" s="26" t="s">
        <v>19</v>
      </c>
      <c r="C217" s="26" t="s">
        <v>21</v>
      </c>
      <c r="D217" s="26" t="s">
        <v>17</v>
      </c>
      <c r="E217" s="26" t="s">
        <v>284</v>
      </c>
      <c r="F217" s="27" t="s">
        <v>1329</v>
      </c>
      <c r="G217" s="26" t="s">
        <v>37</v>
      </c>
      <c r="H217" s="28">
        <v>40560</v>
      </c>
      <c r="I217" s="26">
        <f t="shared" ca="1" si="28"/>
        <v>13</v>
      </c>
      <c r="J217" s="26" t="s">
        <v>1330</v>
      </c>
      <c r="K217" s="29">
        <v>43831</v>
      </c>
      <c r="L217" s="26" t="str">
        <f t="shared" si="22"/>
        <v>Jan</v>
      </c>
      <c r="M217" s="31" t="str">
        <f t="shared" si="23"/>
        <v>2020</v>
      </c>
      <c r="N217" s="31" t="s">
        <v>39</v>
      </c>
      <c r="O217" s="26" t="str">
        <f t="shared" si="24"/>
        <v>Completed</v>
      </c>
      <c r="P217" s="10" t="str">
        <f t="shared" si="25"/>
        <v>Not Graduated</v>
      </c>
      <c r="Q217" s="26" t="str">
        <f t="shared" si="26"/>
        <v>NO</v>
      </c>
      <c r="R217" s="10"/>
      <c r="S217" s="10"/>
    </row>
    <row r="218" spans="1:19" s="26" customFormat="1" x14ac:dyDescent="0.25">
      <c r="A218" s="26" t="s">
        <v>951</v>
      </c>
      <c r="B218" s="26" t="s">
        <v>19</v>
      </c>
      <c r="C218" s="26" t="s">
        <v>283</v>
      </c>
      <c r="D218" s="26" t="s">
        <v>22</v>
      </c>
      <c r="E218" s="26" t="s">
        <v>267</v>
      </c>
      <c r="F218" s="27" t="s">
        <v>952</v>
      </c>
      <c r="G218" s="26" t="s">
        <v>37</v>
      </c>
      <c r="H218" s="28">
        <v>38773</v>
      </c>
      <c r="I218" s="26">
        <f t="shared" ca="1" si="28"/>
        <v>18</v>
      </c>
      <c r="J218" s="26" t="s">
        <v>953</v>
      </c>
      <c r="K218" s="29">
        <v>44075</v>
      </c>
      <c r="L218" s="32" t="str">
        <f t="shared" si="22"/>
        <v>Sep</v>
      </c>
      <c r="M218" s="32" t="str">
        <f t="shared" si="23"/>
        <v>2020</v>
      </c>
      <c r="N218" s="10" t="s">
        <v>39</v>
      </c>
      <c r="O218" s="26" t="str">
        <f t="shared" si="24"/>
        <v>Completed</v>
      </c>
      <c r="P218" s="10" t="str">
        <f t="shared" si="25"/>
        <v>Not Graduated</v>
      </c>
      <c r="Q218" s="26" t="str">
        <f t="shared" si="26"/>
        <v>NO</v>
      </c>
      <c r="R218" s="10"/>
      <c r="S218" s="10"/>
    </row>
    <row r="219" spans="1:19" s="26" customFormat="1" x14ac:dyDescent="0.25">
      <c r="A219" s="26" t="s">
        <v>47</v>
      </c>
      <c r="B219" s="26" t="s">
        <v>19</v>
      </c>
      <c r="C219" s="26" t="s">
        <v>26</v>
      </c>
      <c r="D219" s="26" t="s">
        <v>17</v>
      </c>
      <c r="E219" s="26" t="s">
        <v>48</v>
      </c>
      <c r="F219" s="27" t="s">
        <v>54</v>
      </c>
      <c r="G219" s="26" t="s">
        <v>50</v>
      </c>
      <c r="H219" s="28">
        <v>40605</v>
      </c>
      <c r="I219" s="26">
        <f t="shared" ca="1" si="28"/>
        <v>13</v>
      </c>
      <c r="J219" s="26" t="s">
        <v>51</v>
      </c>
      <c r="K219" s="30">
        <v>43862</v>
      </c>
      <c r="L219" s="30" t="str">
        <f t="shared" si="22"/>
        <v>Feb</v>
      </c>
      <c r="M219" s="30" t="str">
        <f t="shared" si="23"/>
        <v>2020</v>
      </c>
      <c r="N219" s="26" t="s">
        <v>70</v>
      </c>
      <c r="O219" s="31" t="str">
        <f t="shared" si="24"/>
        <v>Fully Completed</v>
      </c>
      <c r="P219" s="10" t="str">
        <f t="shared" si="25"/>
        <v>Graduated</v>
      </c>
      <c r="Q219" s="26" t="str">
        <f t="shared" si="26"/>
        <v>YES</v>
      </c>
      <c r="R219" s="10"/>
      <c r="S219" s="10"/>
    </row>
    <row r="220" spans="1:19" s="26" customFormat="1" x14ac:dyDescent="0.25">
      <c r="A220" s="26" t="s">
        <v>1025</v>
      </c>
      <c r="B220" s="26" t="s">
        <v>19</v>
      </c>
      <c r="C220" s="26" t="s">
        <v>283</v>
      </c>
      <c r="D220" s="26" t="s">
        <v>17</v>
      </c>
      <c r="E220" s="26" t="s">
        <v>267</v>
      </c>
      <c r="F220" s="27" t="s">
        <v>1026</v>
      </c>
      <c r="G220" s="26" t="s">
        <v>37</v>
      </c>
      <c r="H220" s="28">
        <v>40083</v>
      </c>
      <c r="I220" s="26">
        <f t="shared" ca="1" si="28"/>
        <v>14</v>
      </c>
      <c r="J220" s="26" t="s">
        <v>1027</v>
      </c>
      <c r="K220" s="29">
        <v>43862</v>
      </c>
      <c r="L220" s="32" t="str">
        <f t="shared" si="22"/>
        <v>Feb</v>
      </c>
      <c r="M220" s="32" t="str">
        <f t="shared" si="23"/>
        <v>2020</v>
      </c>
      <c r="N220" s="10" t="s">
        <v>70</v>
      </c>
      <c r="O220" s="26" t="str">
        <f t="shared" si="24"/>
        <v>Fully Completed</v>
      </c>
      <c r="P220" s="10" t="str">
        <f t="shared" si="25"/>
        <v>Graduated</v>
      </c>
      <c r="Q220" s="26" t="str">
        <f t="shared" si="26"/>
        <v>YES</v>
      </c>
      <c r="R220" s="10"/>
      <c r="S220" s="10"/>
    </row>
    <row r="221" spans="1:19" s="26" customFormat="1" x14ac:dyDescent="0.25">
      <c r="A221" s="26" t="s">
        <v>307</v>
      </c>
      <c r="B221" s="26" t="s">
        <v>19</v>
      </c>
      <c r="C221" s="26" t="s">
        <v>21</v>
      </c>
      <c r="D221" s="26" t="s">
        <v>17</v>
      </c>
      <c r="E221" s="26" t="s">
        <v>279</v>
      </c>
      <c r="F221" s="27" t="s">
        <v>308</v>
      </c>
      <c r="G221" s="26" t="s">
        <v>37</v>
      </c>
      <c r="H221" s="28">
        <v>40157</v>
      </c>
      <c r="I221" s="26">
        <f t="shared" ca="1" si="28"/>
        <v>14</v>
      </c>
      <c r="J221" s="26" t="s">
        <v>281</v>
      </c>
      <c r="K221" s="29">
        <v>44551</v>
      </c>
      <c r="L221" s="32" t="str">
        <f t="shared" si="22"/>
        <v>Dec</v>
      </c>
      <c r="M221" s="32" t="str">
        <f t="shared" si="23"/>
        <v>2021</v>
      </c>
      <c r="N221" s="10" t="s">
        <v>39</v>
      </c>
      <c r="O221" s="26" t="str">
        <f t="shared" si="24"/>
        <v>Completed</v>
      </c>
      <c r="P221" s="10" t="str">
        <f t="shared" si="25"/>
        <v>Not Graduated</v>
      </c>
      <c r="Q221" s="26" t="str">
        <f t="shared" si="26"/>
        <v>NO</v>
      </c>
      <c r="R221" s="10"/>
      <c r="S221" s="10"/>
    </row>
    <row r="222" spans="1:19" s="26" customFormat="1" x14ac:dyDescent="0.25">
      <c r="A222" s="26" t="s">
        <v>1014</v>
      </c>
      <c r="B222" s="26" t="s">
        <v>19</v>
      </c>
      <c r="C222" s="26" t="s">
        <v>21</v>
      </c>
      <c r="D222" s="26" t="s">
        <v>17</v>
      </c>
      <c r="E222" s="26" t="s">
        <v>284</v>
      </c>
      <c r="F222" s="27" t="s">
        <v>573</v>
      </c>
      <c r="G222" s="26" t="s">
        <v>14</v>
      </c>
      <c r="H222" s="28">
        <v>28594</v>
      </c>
      <c r="I222" s="26">
        <v>45</v>
      </c>
      <c r="J222" s="26" t="s">
        <v>1015</v>
      </c>
      <c r="K222" s="29">
        <v>44440</v>
      </c>
      <c r="L222" s="32" t="str">
        <f t="shared" si="22"/>
        <v>Sep</v>
      </c>
      <c r="M222" s="32" t="str">
        <f t="shared" si="23"/>
        <v>2021</v>
      </c>
      <c r="N222" s="10" t="s">
        <v>70</v>
      </c>
      <c r="O222" s="26" t="str">
        <f t="shared" si="24"/>
        <v>Fully Completed</v>
      </c>
      <c r="P222" s="10" t="str">
        <f t="shared" si="25"/>
        <v>Graduated</v>
      </c>
      <c r="Q222" s="26" t="str">
        <f t="shared" si="26"/>
        <v>YES</v>
      </c>
      <c r="R222" s="10"/>
      <c r="S222" s="10"/>
    </row>
    <row r="223" spans="1:19" s="26" customFormat="1" x14ac:dyDescent="0.25">
      <c r="A223" s="26" t="s">
        <v>489</v>
      </c>
      <c r="B223" s="26" t="s">
        <v>72</v>
      </c>
      <c r="C223" s="26" t="s">
        <v>44</v>
      </c>
      <c r="D223" s="26" t="s">
        <v>22</v>
      </c>
      <c r="E223" s="26" t="s">
        <v>267</v>
      </c>
      <c r="F223" s="27" t="s">
        <v>490</v>
      </c>
      <c r="G223" s="26" t="s">
        <v>37</v>
      </c>
      <c r="H223" s="28">
        <v>38270</v>
      </c>
      <c r="I223" s="26">
        <f ca="1">DATEDIF(H223, TODAY(), "Y")</f>
        <v>19</v>
      </c>
      <c r="J223" s="26" t="s">
        <v>491</v>
      </c>
      <c r="K223" s="29">
        <v>44551</v>
      </c>
      <c r="L223" s="32" t="str">
        <f t="shared" si="22"/>
        <v>Dec</v>
      </c>
      <c r="M223" s="32" t="str">
        <f t="shared" si="23"/>
        <v>2021</v>
      </c>
      <c r="N223" s="10" t="s">
        <v>70</v>
      </c>
      <c r="O223" s="26" t="str">
        <f t="shared" si="24"/>
        <v>Fully Completed</v>
      </c>
      <c r="P223" s="10" t="str">
        <f t="shared" si="25"/>
        <v>Graduated</v>
      </c>
      <c r="Q223" s="26" t="str">
        <f t="shared" si="26"/>
        <v>YES</v>
      </c>
      <c r="R223" s="10"/>
      <c r="S223" s="10"/>
    </row>
    <row r="224" spans="1:19" s="26" customFormat="1" x14ac:dyDescent="0.25">
      <c r="A224" s="26" t="s">
        <v>987</v>
      </c>
      <c r="B224" s="26" t="s">
        <v>19</v>
      </c>
      <c r="C224" s="26" t="s">
        <v>21</v>
      </c>
      <c r="D224" s="26" t="s">
        <v>17</v>
      </c>
      <c r="E224" s="26" t="s">
        <v>267</v>
      </c>
      <c r="F224" s="27" t="s">
        <v>988</v>
      </c>
      <c r="G224" s="26" t="s">
        <v>38</v>
      </c>
      <c r="H224" s="28">
        <v>38194</v>
      </c>
      <c r="I224" s="26">
        <f ca="1">DATEDIF(H224, TODAY(), "Y")</f>
        <v>19</v>
      </c>
      <c r="J224" s="26" t="s">
        <v>989</v>
      </c>
      <c r="K224" s="29">
        <v>44440</v>
      </c>
      <c r="L224" s="32" t="str">
        <f t="shared" si="22"/>
        <v>Sep</v>
      </c>
      <c r="M224" s="32" t="str">
        <f t="shared" si="23"/>
        <v>2021</v>
      </c>
      <c r="N224" s="10" t="s">
        <v>70</v>
      </c>
      <c r="O224" s="26" t="str">
        <f t="shared" si="24"/>
        <v>Fully Completed</v>
      </c>
      <c r="P224" s="10" t="str">
        <f t="shared" si="25"/>
        <v>Graduated</v>
      </c>
      <c r="Q224" s="26" t="str">
        <f t="shared" si="26"/>
        <v>YES</v>
      </c>
      <c r="R224" s="10"/>
      <c r="S224" s="10"/>
    </row>
    <row r="225" spans="1:19" s="26" customFormat="1" x14ac:dyDescent="0.25">
      <c r="A225" s="26" t="s">
        <v>512</v>
      </c>
      <c r="B225" s="26" t="s">
        <v>19</v>
      </c>
      <c r="C225" s="26" t="s">
        <v>283</v>
      </c>
      <c r="D225" s="26" t="s">
        <v>17</v>
      </c>
      <c r="E225" s="26" t="s">
        <v>284</v>
      </c>
      <c r="F225" s="27" t="s">
        <v>513</v>
      </c>
      <c r="G225" s="26" t="s">
        <v>38</v>
      </c>
      <c r="H225" s="28">
        <v>37413</v>
      </c>
      <c r="I225" s="26">
        <f ca="1">DATEDIF(H225, TODAY(), "Y")</f>
        <v>21</v>
      </c>
      <c r="J225" s="26" t="s">
        <v>514</v>
      </c>
      <c r="K225" s="29">
        <v>44398</v>
      </c>
      <c r="L225" s="32" t="str">
        <f t="shared" si="22"/>
        <v>Jul</v>
      </c>
      <c r="M225" s="32" t="str">
        <f t="shared" si="23"/>
        <v>2021</v>
      </c>
      <c r="N225" s="10" t="s">
        <v>70</v>
      </c>
      <c r="O225" s="26" t="str">
        <f t="shared" si="24"/>
        <v>Fully Completed</v>
      </c>
      <c r="P225" s="10" t="str">
        <f t="shared" si="25"/>
        <v>Graduated</v>
      </c>
      <c r="Q225" s="26" t="str">
        <f t="shared" si="26"/>
        <v>YES</v>
      </c>
      <c r="R225" s="10"/>
      <c r="S225" s="10"/>
    </row>
    <row r="226" spans="1:19" s="26" customFormat="1" x14ac:dyDescent="0.25">
      <c r="A226" s="26" t="s">
        <v>478</v>
      </c>
      <c r="B226" s="26" t="s">
        <v>166</v>
      </c>
      <c r="C226" s="26" t="s">
        <v>283</v>
      </c>
      <c r="D226" s="26" t="s">
        <v>22</v>
      </c>
      <c r="E226" s="26" t="s">
        <v>284</v>
      </c>
      <c r="F226" s="27" t="s">
        <v>479</v>
      </c>
      <c r="G226" s="26" t="s">
        <v>14</v>
      </c>
      <c r="H226" s="28">
        <v>37818</v>
      </c>
      <c r="I226" s="26">
        <v>20</v>
      </c>
      <c r="J226" s="26" t="s">
        <v>480</v>
      </c>
      <c r="K226" s="33">
        <v>44276</v>
      </c>
      <c r="L226" s="30" t="str">
        <f t="shared" si="22"/>
        <v>Mar</v>
      </c>
      <c r="M226" s="32" t="str">
        <f t="shared" si="23"/>
        <v>2021</v>
      </c>
      <c r="N226" s="10" t="s">
        <v>15</v>
      </c>
      <c r="O226" s="26" t="str">
        <f t="shared" si="24"/>
        <v>word/excel/powerpoint</v>
      </c>
      <c r="P226" s="10" t="str">
        <f t="shared" si="25"/>
        <v>Not Completed</v>
      </c>
      <c r="Q226" s="26" t="str">
        <f t="shared" si="26"/>
        <v>NO</v>
      </c>
      <c r="R226" s="10"/>
      <c r="S226" s="10"/>
    </row>
    <row r="227" spans="1:19" s="26" customFormat="1" x14ac:dyDescent="0.25">
      <c r="A227" s="26" t="s">
        <v>509</v>
      </c>
      <c r="B227" s="26" t="s">
        <v>19</v>
      </c>
      <c r="C227" s="26" t="s">
        <v>283</v>
      </c>
      <c r="D227" s="26" t="s">
        <v>17</v>
      </c>
      <c r="E227" s="26" t="s">
        <v>284</v>
      </c>
      <c r="F227" s="27" t="s">
        <v>510</v>
      </c>
      <c r="G227" s="26" t="s">
        <v>38</v>
      </c>
      <c r="H227" s="28">
        <v>37537</v>
      </c>
      <c r="I227" s="26">
        <f ca="1">DATEDIF(H227, TODAY(), "Y")</f>
        <v>21</v>
      </c>
      <c r="J227" s="26" t="s">
        <v>511</v>
      </c>
      <c r="K227" s="29">
        <v>44276</v>
      </c>
      <c r="L227" s="32" t="str">
        <f t="shared" si="22"/>
        <v>Mar</v>
      </c>
      <c r="M227" s="32" t="str">
        <f t="shared" si="23"/>
        <v>2021</v>
      </c>
      <c r="N227" s="10" t="s">
        <v>15</v>
      </c>
      <c r="O227" s="26" t="str">
        <f t="shared" si="24"/>
        <v>word/excel/powerpoint</v>
      </c>
      <c r="P227" s="10" t="str">
        <f t="shared" si="25"/>
        <v>Not Completed</v>
      </c>
      <c r="Q227" s="26" t="str">
        <f t="shared" si="26"/>
        <v>NO</v>
      </c>
      <c r="R227" s="10"/>
      <c r="S227" s="10"/>
    </row>
    <row r="228" spans="1:19" s="26" customFormat="1" x14ac:dyDescent="0.25">
      <c r="A228" s="26" t="s">
        <v>696</v>
      </c>
      <c r="B228" s="26" t="s">
        <v>31</v>
      </c>
      <c r="C228" s="26" t="s">
        <v>21</v>
      </c>
      <c r="D228" s="26" t="s">
        <v>17</v>
      </c>
      <c r="E228" s="26" t="s">
        <v>288</v>
      </c>
      <c r="F228" s="27" t="s">
        <v>697</v>
      </c>
      <c r="G228" s="26" t="s">
        <v>37</v>
      </c>
      <c r="H228" s="28">
        <v>41253</v>
      </c>
      <c r="I228" s="26">
        <f ca="1">DATEDIF(H228, TODAY(), "Y")</f>
        <v>11</v>
      </c>
      <c r="J228" s="26" t="s">
        <v>698</v>
      </c>
      <c r="K228" s="29">
        <v>44250</v>
      </c>
      <c r="L228" s="32" t="str">
        <f t="shared" si="22"/>
        <v>Feb</v>
      </c>
      <c r="M228" s="32" t="str">
        <f t="shared" si="23"/>
        <v>2021</v>
      </c>
      <c r="N228" s="10" t="s">
        <v>70</v>
      </c>
      <c r="O228" s="26" t="str">
        <f t="shared" si="24"/>
        <v>Fully Completed</v>
      </c>
      <c r="P228" s="10" t="str">
        <f t="shared" si="25"/>
        <v>Graduated</v>
      </c>
      <c r="Q228" s="26" t="str">
        <f t="shared" si="26"/>
        <v>YES</v>
      </c>
      <c r="R228" s="10"/>
      <c r="S228" s="10"/>
    </row>
    <row r="229" spans="1:19" s="26" customFormat="1" x14ac:dyDescent="0.25">
      <c r="A229" s="26" t="s">
        <v>807</v>
      </c>
      <c r="B229" s="26" t="s">
        <v>19</v>
      </c>
      <c r="C229" s="26" t="s">
        <v>21</v>
      </c>
      <c r="D229" s="26" t="s">
        <v>17</v>
      </c>
      <c r="E229" s="26" t="s">
        <v>89</v>
      </c>
      <c r="F229" s="27" t="s">
        <v>1474</v>
      </c>
      <c r="G229" s="26" t="s">
        <v>50</v>
      </c>
      <c r="H229" s="28">
        <v>41041</v>
      </c>
      <c r="I229" s="26">
        <v>11</v>
      </c>
      <c r="J229" s="26" t="s">
        <v>808</v>
      </c>
      <c r="K229" s="29">
        <v>44218</v>
      </c>
      <c r="L229" s="32" t="str">
        <f t="shared" si="22"/>
        <v>Jan</v>
      </c>
      <c r="M229" s="32" t="str">
        <f t="shared" si="23"/>
        <v>2021</v>
      </c>
      <c r="N229" s="10" t="s">
        <v>39</v>
      </c>
      <c r="O229" s="26" t="str">
        <f t="shared" si="24"/>
        <v>Completed</v>
      </c>
      <c r="P229" s="10" t="str">
        <f t="shared" si="25"/>
        <v>Not Graduated</v>
      </c>
      <c r="Q229" s="26" t="str">
        <f t="shared" si="26"/>
        <v>NO</v>
      </c>
      <c r="R229" s="10"/>
      <c r="S229" s="10"/>
    </row>
    <row r="230" spans="1:19" s="26" customFormat="1" x14ac:dyDescent="0.25">
      <c r="A230" s="26" t="s">
        <v>828</v>
      </c>
      <c r="B230" s="26" t="s">
        <v>1478</v>
      </c>
      <c r="C230" s="26" t="s">
        <v>44</v>
      </c>
      <c r="D230" s="26" t="s">
        <v>22</v>
      </c>
      <c r="E230" s="26" t="s">
        <v>89</v>
      </c>
      <c r="F230" s="27" t="s">
        <v>829</v>
      </c>
      <c r="G230" s="26" t="s">
        <v>37</v>
      </c>
      <c r="H230" s="28">
        <v>40995</v>
      </c>
      <c r="I230" s="26">
        <v>11</v>
      </c>
      <c r="J230" s="26" t="s">
        <v>830</v>
      </c>
      <c r="K230" s="29">
        <v>44430</v>
      </c>
      <c r="L230" s="32" t="str">
        <f t="shared" si="22"/>
        <v>Aug</v>
      </c>
      <c r="M230" s="32" t="str">
        <f t="shared" si="23"/>
        <v>2021</v>
      </c>
      <c r="N230" s="10" t="s">
        <v>39</v>
      </c>
      <c r="O230" s="26" t="str">
        <f t="shared" si="24"/>
        <v>Completed</v>
      </c>
      <c r="P230" s="10" t="str">
        <f t="shared" si="25"/>
        <v>Not Graduated</v>
      </c>
      <c r="Q230" s="26" t="str">
        <f t="shared" si="26"/>
        <v>NO</v>
      </c>
      <c r="R230" s="10"/>
      <c r="S230" s="10"/>
    </row>
    <row r="231" spans="1:19" s="26" customFormat="1" x14ac:dyDescent="0.25">
      <c r="A231" s="26" t="s">
        <v>990</v>
      </c>
      <c r="B231" s="26" t="s">
        <v>19</v>
      </c>
      <c r="C231" s="26" t="s">
        <v>283</v>
      </c>
      <c r="D231" s="26" t="s">
        <v>17</v>
      </c>
      <c r="E231" s="26" t="s">
        <v>284</v>
      </c>
      <c r="F231" s="27" t="s">
        <v>1474</v>
      </c>
      <c r="G231" s="26" t="s">
        <v>38</v>
      </c>
      <c r="H231" s="28">
        <v>38804</v>
      </c>
      <c r="I231" s="26">
        <v>17</v>
      </c>
      <c r="J231" s="26" t="s">
        <v>991</v>
      </c>
      <c r="K231" s="29">
        <v>44440</v>
      </c>
      <c r="L231" s="32" t="str">
        <f t="shared" si="22"/>
        <v>Sep</v>
      </c>
      <c r="M231" s="32" t="str">
        <f t="shared" si="23"/>
        <v>2021</v>
      </c>
      <c r="N231" s="10" t="s">
        <v>15</v>
      </c>
      <c r="O231" s="26" t="str">
        <f t="shared" si="24"/>
        <v>word/excel/powerpoint</v>
      </c>
      <c r="P231" s="10" t="str">
        <f t="shared" si="25"/>
        <v>Not Completed</v>
      </c>
      <c r="Q231" s="26" t="str">
        <f t="shared" si="26"/>
        <v>NO</v>
      </c>
      <c r="R231" s="10"/>
      <c r="S231" s="10"/>
    </row>
    <row r="232" spans="1:19" s="26" customFormat="1" x14ac:dyDescent="0.25">
      <c r="A232" s="26" t="s">
        <v>558</v>
      </c>
      <c r="B232" s="26" t="s">
        <v>166</v>
      </c>
      <c r="C232" s="26" t="s">
        <v>21</v>
      </c>
      <c r="D232" s="26" t="s">
        <v>17</v>
      </c>
      <c r="E232" s="26" t="s">
        <v>288</v>
      </c>
      <c r="F232" s="27" t="s">
        <v>229</v>
      </c>
      <c r="G232" s="26" t="s">
        <v>37</v>
      </c>
      <c r="H232" s="28">
        <v>39530</v>
      </c>
      <c r="I232" s="26">
        <f ca="1">DATEDIF(H232, TODAY(), "Y")</f>
        <v>16</v>
      </c>
      <c r="J232" s="26" t="s">
        <v>559</v>
      </c>
      <c r="K232" s="29">
        <v>44429</v>
      </c>
      <c r="L232" s="32" t="str">
        <f t="shared" si="22"/>
        <v>Aug</v>
      </c>
      <c r="M232" s="32" t="str">
        <f t="shared" si="23"/>
        <v>2021</v>
      </c>
      <c r="N232" s="10" t="s">
        <v>39</v>
      </c>
      <c r="O232" s="26" t="str">
        <f t="shared" si="24"/>
        <v>Completed</v>
      </c>
      <c r="P232" s="10" t="str">
        <f t="shared" si="25"/>
        <v>Not Graduated</v>
      </c>
      <c r="Q232" s="26" t="str">
        <f t="shared" si="26"/>
        <v>NO</v>
      </c>
      <c r="R232" s="10"/>
      <c r="S232" s="10"/>
    </row>
    <row r="233" spans="1:19" s="26" customFormat="1" x14ac:dyDescent="0.25">
      <c r="A233" s="26" t="s">
        <v>873</v>
      </c>
      <c r="B233" s="26" t="s">
        <v>1467</v>
      </c>
      <c r="C233" s="26" t="s">
        <v>21</v>
      </c>
      <c r="D233" s="26" t="s">
        <v>17</v>
      </c>
      <c r="E233" s="26" t="s">
        <v>340</v>
      </c>
      <c r="F233" s="27" t="s">
        <v>874</v>
      </c>
      <c r="G233" s="26" t="s">
        <v>38</v>
      </c>
      <c r="H233" s="28">
        <v>39525</v>
      </c>
      <c r="I233" s="26">
        <v>16</v>
      </c>
      <c r="J233" s="26" t="s">
        <v>875</v>
      </c>
      <c r="K233" s="29">
        <v>44459</v>
      </c>
      <c r="L233" s="32" t="str">
        <f t="shared" si="22"/>
        <v>Sep</v>
      </c>
      <c r="M233" s="32" t="str">
        <f t="shared" si="23"/>
        <v>2021</v>
      </c>
      <c r="N233" s="10" t="s">
        <v>15</v>
      </c>
      <c r="O233" s="26" t="str">
        <f t="shared" si="24"/>
        <v>word/excel/powerpoint</v>
      </c>
      <c r="P233" s="10" t="str">
        <f t="shared" si="25"/>
        <v>Not Completed</v>
      </c>
      <c r="Q233" s="26" t="str">
        <f t="shared" si="26"/>
        <v>NO</v>
      </c>
      <c r="R233" s="10"/>
      <c r="S233" s="10"/>
    </row>
    <row r="234" spans="1:19" s="26" customFormat="1" x14ac:dyDescent="0.25">
      <c r="A234" s="26" t="s">
        <v>452</v>
      </c>
      <c r="B234" s="26" t="s">
        <v>31</v>
      </c>
      <c r="C234" s="26" t="s">
        <v>283</v>
      </c>
      <c r="D234" s="26" t="s">
        <v>17</v>
      </c>
      <c r="E234" s="26" t="s">
        <v>279</v>
      </c>
      <c r="F234" s="27" t="s">
        <v>453</v>
      </c>
      <c r="G234" s="26" t="s">
        <v>38</v>
      </c>
      <c r="H234" s="28">
        <v>37810</v>
      </c>
      <c r="I234" s="26">
        <v>20</v>
      </c>
      <c r="J234" s="26" t="s">
        <v>454</v>
      </c>
      <c r="K234" s="29">
        <v>44490</v>
      </c>
      <c r="L234" s="32" t="str">
        <f t="shared" si="22"/>
        <v>Oct</v>
      </c>
      <c r="M234" s="32" t="str">
        <f t="shared" si="23"/>
        <v>2021</v>
      </c>
      <c r="N234" s="10" t="s">
        <v>70</v>
      </c>
      <c r="O234" s="26" t="str">
        <f t="shared" si="24"/>
        <v>Fully Completed</v>
      </c>
      <c r="P234" s="10" t="str">
        <f t="shared" si="25"/>
        <v>Graduated</v>
      </c>
      <c r="Q234" s="26" t="str">
        <f t="shared" si="26"/>
        <v>YES</v>
      </c>
      <c r="R234" s="10"/>
      <c r="S234" s="10"/>
    </row>
    <row r="235" spans="1:19" s="26" customFormat="1" x14ac:dyDescent="0.25">
      <c r="A235" s="26" t="s">
        <v>968</v>
      </c>
      <c r="B235" s="26" t="s">
        <v>19</v>
      </c>
      <c r="C235" s="26" t="s">
        <v>283</v>
      </c>
      <c r="D235" s="26" t="s">
        <v>17</v>
      </c>
      <c r="E235" s="26" t="s">
        <v>279</v>
      </c>
      <c r="F235" s="27" t="s">
        <v>969</v>
      </c>
      <c r="G235" s="26" t="s">
        <v>38</v>
      </c>
      <c r="H235" s="28">
        <v>38465</v>
      </c>
      <c r="I235" s="26">
        <v>18</v>
      </c>
      <c r="J235" s="26" t="s">
        <v>970</v>
      </c>
      <c r="K235" s="29">
        <v>44470</v>
      </c>
      <c r="L235" s="32" t="str">
        <f t="shared" si="22"/>
        <v>Oct</v>
      </c>
      <c r="M235" s="32" t="str">
        <f t="shared" si="23"/>
        <v>2021</v>
      </c>
      <c r="N235" s="10" t="s">
        <v>15</v>
      </c>
      <c r="O235" s="26" t="str">
        <f t="shared" si="24"/>
        <v>word/excel/powerpoint</v>
      </c>
      <c r="P235" s="10" t="str">
        <f t="shared" si="25"/>
        <v>Not Completed</v>
      </c>
      <c r="Q235" s="26" t="str">
        <f t="shared" si="26"/>
        <v>NO</v>
      </c>
      <c r="R235" s="10"/>
      <c r="S235" s="10"/>
    </row>
    <row r="236" spans="1:19" s="26" customFormat="1" x14ac:dyDescent="0.25">
      <c r="A236" s="26" t="s">
        <v>610</v>
      </c>
      <c r="B236" s="26" t="s">
        <v>125</v>
      </c>
      <c r="C236" s="26" t="s">
        <v>44</v>
      </c>
      <c r="D236" s="26" t="s">
        <v>22</v>
      </c>
      <c r="E236" s="26" t="s">
        <v>267</v>
      </c>
      <c r="F236" s="27" t="s">
        <v>611</v>
      </c>
      <c r="G236" s="26" t="s">
        <v>38</v>
      </c>
      <c r="H236" s="28">
        <v>39314</v>
      </c>
      <c r="I236" s="26">
        <v>16</v>
      </c>
      <c r="J236" s="26" t="s">
        <v>612</v>
      </c>
      <c r="K236" s="29">
        <v>44429</v>
      </c>
      <c r="L236" s="32" t="str">
        <f t="shared" si="22"/>
        <v>Aug</v>
      </c>
      <c r="M236" s="32" t="str">
        <f t="shared" si="23"/>
        <v>2021</v>
      </c>
      <c r="N236" s="10" t="s">
        <v>15</v>
      </c>
      <c r="O236" s="26" t="str">
        <f t="shared" si="24"/>
        <v>word/excel/powerpoint</v>
      </c>
      <c r="P236" s="10" t="str">
        <f t="shared" si="25"/>
        <v>Not Completed</v>
      </c>
      <c r="Q236" s="26" t="str">
        <f t="shared" si="26"/>
        <v>NO</v>
      </c>
      <c r="R236" s="10"/>
      <c r="S236" s="10"/>
    </row>
    <row r="237" spans="1:19" s="26" customFormat="1" x14ac:dyDescent="0.25">
      <c r="A237" s="26" t="s">
        <v>928</v>
      </c>
      <c r="B237" s="26" t="s">
        <v>19</v>
      </c>
      <c r="C237" s="26" t="s">
        <v>283</v>
      </c>
      <c r="D237" s="26" t="s">
        <v>17</v>
      </c>
      <c r="E237" s="26" t="s">
        <v>48</v>
      </c>
      <c r="F237" s="27" t="s">
        <v>597</v>
      </c>
      <c r="G237" s="26" t="s">
        <v>37</v>
      </c>
      <c r="H237" s="28">
        <v>40128</v>
      </c>
      <c r="I237" s="26">
        <f ca="1">DATEDIF(H237, TODAY(), "Y")</f>
        <v>14</v>
      </c>
      <c r="J237" s="26" t="s">
        <v>204</v>
      </c>
      <c r="K237" s="29">
        <v>44459</v>
      </c>
      <c r="L237" s="32" t="str">
        <f t="shared" si="22"/>
        <v>Sep</v>
      </c>
      <c r="M237" s="32" t="str">
        <f t="shared" si="23"/>
        <v>2021</v>
      </c>
      <c r="N237" s="10" t="s">
        <v>70</v>
      </c>
      <c r="O237" s="26" t="str">
        <f t="shared" si="24"/>
        <v>Fully Completed</v>
      </c>
      <c r="P237" s="10" t="str">
        <f t="shared" si="25"/>
        <v>Graduated</v>
      </c>
      <c r="Q237" s="26" t="str">
        <f t="shared" si="26"/>
        <v>YES</v>
      </c>
      <c r="R237" s="10"/>
      <c r="S237" s="10"/>
    </row>
    <row r="238" spans="1:19" s="26" customFormat="1" x14ac:dyDescent="0.25">
      <c r="A238" s="26" t="s">
        <v>689</v>
      </c>
      <c r="B238" s="26" t="s">
        <v>166</v>
      </c>
      <c r="C238" s="26" t="s">
        <v>44</v>
      </c>
      <c r="D238" s="26" t="s">
        <v>17</v>
      </c>
      <c r="E238" s="26" t="s">
        <v>483</v>
      </c>
      <c r="F238" s="27" t="s">
        <v>690</v>
      </c>
      <c r="G238" s="26" t="s">
        <v>38</v>
      </c>
      <c r="H238" s="28">
        <v>39911</v>
      </c>
      <c r="I238" s="26">
        <v>14</v>
      </c>
      <c r="J238" s="26" t="s">
        <v>691</v>
      </c>
      <c r="K238" s="29">
        <v>44309</v>
      </c>
      <c r="L238" s="32" t="str">
        <f t="shared" si="22"/>
        <v>Apr</v>
      </c>
      <c r="M238" s="32" t="str">
        <f t="shared" si="23"/>
        <v>2021</v>
      </c>
      <c r="N238" s="10" t="s">
        <v>70</v>
      </c>
      <c r="O238" s="26" t="str">
        <f t="shared" si="24"/>
        <v>Fully Completed</v>
      </c>
      <c r="P238" s="10" t="str">
        <f t="shared" si="25"/>
        <v>Graduated</v>
      </c>
      <c r="Q238" s="26" t="str">
        <f t="shared" si="26"/>
        <v>YES</v>
      </c>
      <c r="R238" s="10"/>
      <c r="S238" s="10"/>
    </row>
    <row r="239" spans="1:19" s="26" customFormat="1" x14ac:dyDescent="0.25">
      <c r="A239" s="26" t="s">
        <v>563</v>
      </c>
      <c r="B239" s="26" t="s">
        <v>1470</v>
      </c>
      <c r="C239" s="26" t="s">
        <v>283</v>
      </c>
      <c r="D239" s="26" t="s">
        <v>22</v>
      </c>
      <c r="E239" s="26" t="s">
        <v>284</v>
      </c>
      <c r="F239" s="27" t="s">
        <v>564</v>
      </c>
      <c r="G239" s="26" t="s">
        <v>50</v>
      </c>
      <c r="H239" s="28">
        <v>39741</v>
      </c>
      <c r="I239" s="26">
        <f ca="1">DATEDIF(H239, TODAY(), "Y")</f>
        <v>15</v>
      </c>
      <c r="J239" s="26" t="s">
        <v>565</v>
      </c>
      <c r="K239" s="29">
        <v>44368</v>
      </c>
      <c r="L239" s="32" t="str">
        <f t="shared" si="22"/>
        <v>Jun</v>
      </c>
      <c r="M239" s="32" t="str">
        <f t="shared" si="23"/>
        <v>2021</v>
      </c>
      <c r="N239" s="10" t="s">
        <v>15</v>
      </c>
      <c r="O239" s="26" t="str">
        <f t="shared" si="24"/>
        <v>word/excel/powerpoint</v>
      </c>
      <c r="P239" s="10" t="str">
        <f t="shared" si="25"/>
        <v>Not Completed</v>
      </c>
      <c r="Q239" s="26" t="str">
        <f t="shared" si="26"/>
        <v>NO</v>
      </c>
      <c r="R239" s="10"/>
      <c r="S239" s="10"/>
    </row>
    <row r="240" spans="1:19" s="26" customFormat="1" x14ac:dyDescent="0.25">
      <c r="A240" s="26" t="s">
        <v>57</v>
      </c>
      <c r="B240" s="26" t="s">
        <v>19</v>
      </c>
      <c r="C240" s="26" t="s">
        <v>26</v>
      </c>
      <c r="D240" s="26" t="s">
        <v>17</v>
      </c>
      <c r="E240" s="26" t="s">
        <v>58</v>
      </c>
      <c r="F240" s="27" t="s">
        <v>59</v>
      </c>
      <c r="G240" s="26" t="s">
        <v>50</v>
      </c>
      <c r="H240" s="28">
        <v>40139</v>
      </c>
      <c r="I240" s="26">
        <f ca="1">DATEDIF(H240, TODAY(), "Y")</f>
        <v>14</v>
      </c>
      <c r="J240" s="26" t="s">
        <v>60</v>
      </c>
      <c r="K240" s="30">
        <v>44287</v>
      </c>
      <c r="L240" s="30" t="str">
        <f t="shared" si="22"/>
        <v>Apr</v>
      </c>
      <c r="M240" s="30" t="str">
        <f t="shared" si="23"/>
        <v>2021</v>
      </c>
      <c r="N240" s="26" t="s">
        <v>15</v>
      </c>
      <c r="O240" s="31" t="str">
        <f t="shared" si="24"/>
        <v>word/excel/powerpoint</v>
      </c>
      <c r="P240" s="10" t="str">
        <f t="shared" si="25"/>
        <v>Not Completed</v>
      </c>
      <c r="Q240" s="26" t="str">
        <f t="shared" si="26"/>
        <v>NO</v>
      </c>
      <c r="R240" s="10"/>
      <c r="S240" s="10"/>
    </row>
    <row r="241" spans="1:19" s="26" customFormat="1" x14ac:dyDescent="0.25">
      <c r="A241" s="26" t="s">
        <v>848</v>
      </c>
      <c r="B241" s="26" t="s">
        <v>19</v>
      </c>
      <c r="C241" s="26" t="s">
        <v>21</v>
      </c>
      <c r="D241" s="26" t="s">
        <v>22</v>
      </c>
      <c r="E241" s="26" t="s">
        <v>89</v>
      </c>
      <c r="F241" s="27" t="s">
        <v>849</v>
      </c>
      <c r="G241" s="26" t="s">
        <v>38</v>
      </c>
      <c r="H241" s="28">
        <v>38740</v>
      </c>
      <c r="I241" s="26">
        <f ca="1">DATEDIF(H241, TODAY(), "Y")</f>
        <v>18</v>
      </c>
      <c r="J241" s="26" t="s">
        <v>850</v>
      </c>
      <c r="K241" s="29">
        <v>44338</v>
      </c>
      <c r="L241" s="32" t="str">
        <f t="shared" si="22"/>
        <v>May</v>
      </c>
      <c r="M241" s="32" t="str">
        <f t="shared" si="23"/>
        <v>2021</v>
      </c>
      <c r="N241" s="10" t="s">
        <v>70</v>
      </c>
      <c r="O241" s="26" t="str">
        <f t="shared" si="24"/>
        <v>Fully Completed</v>
      </c>
      <c r="P241" s="10" t="str">
        <f t="shared" si="25"/>
        <v>Graduated</v>
      </c>
      <c r="Q241" s="26" t="str">
        <f t="shared" si="26"/>
        <v>YES</v>
      </c>
      <c r="R241" s="10"/>
      <c r="S241" s="10"/>
    </row>
    <row r="242" spans="1:19" s="26" customFormat="1" x14ac:dyDescent="0.25">
      <c r="A242" s="26" t="s">
        <v>855</v>
      </c>
      <c r="B242" s="26" t="s">
        <v>35</v>
      </c>
      <c r="C242" s="26" t="s">
        <v>21</v>
      </c>
      <c r="D242" s="26" t="s">
        <v>22</v>
      </c>
      <c r="E242" s="26" t="s">
        <v>284</v>
      </c>
      <c r="F242" s="27" t="s">
        <v>856</v>
      </c>
      <c r="G242" s="26" t="s">
        <v>38</v>
      </c>
      <c r="H242" s="28">
        <v>39906</v>
      </c>
      <c r="I242" s="26">
        <v>14</v>
      </c>
      <c r="J242" s="26" t="s">
        <v>857</v>
      </c>
      <c r="K242" s="29">
        <v>44430</v>
      </c>
      <c r="L242" s="32" t="str">
        <f t="shared" si="22"/>
        <v>Aug</v>
      </c>
      <c r="M242" s="32" t="str">
        <f t="shared" si="23"/>
        <v>2021</v>
      </c>
      <c r="N242" s="10" t="s">
        <v>15</v>
      </c>
      <c r="O242" s="26" t="str">
        <f t="shared" si="24"/>
        <v>word/excel/powerpoint</v>
      </c>
      <c r="P242" s="10" t="str">
        <f t="shared" si="25"/>
        <v>Not Completed</v>
      </c>
      <c r="Q242" s="26" t="str">
        <f t="shared" si="26"/>
        <v>NO</v>
      </c>
      <c r="R242" s="10"/>
      <c r="S242" s="10"/>
    </row>
    <row r="243" spans="1:19" s="26" customFormat="1" x14ac:dyDescent="0.25">
      <c r="A243" s="26" t="s">
        <v>737</v>
      </c>
      <c r="B243" s="26" t="s">
        <v>1467</v>
      </c>
      <c r="C243" s="26" t="s">
        <v>21</v>
      </c>
      <c r="D243" s="26" t="s">
        <v>17</v>
      </c>
      <c r="E243" s="26" t="s">
        <v>284</v>
      </c>
      <c r="F243" s="27" t="s">
        <v>738</v>
      </c>
      <c r="G243" s="26" t="s">
        <v>37</v>
      </c>
      <c r="H243" s="28">
        <v>39049</v>
      </c>
      <c r="I243" s="26">
        <v>17</v>
      </c>
      <c r="J243" s="26" t="s">
        <v>739</v>
      </c>
      <c r="K243" s="29">
        <v>44338</v>
      </c>
      <c r="L243" s="32" t="str">
        <f t="shared" si="22"/>
        <v>May</v>
      </c>
      <c r="M243" s="32" t="str">
        <f t="shared" si="23"/>
        <v>2021</v>
      </c>
      <c r="N243" s="10" t="s">
        <v>15</v>
      </c>
      <c r="O243" s="26" t="str">
        <f t="shared" si="24"/>
        <v>word/excel/powerpoint</v>
      </c>
      <c r="P243" s="10" t="str">
        <f t="shared" si="25"/>
        <v>Not Completed</v>
      </c>
      <c r="Q243" s="26" t="str">
        <f t="shared" si="26"/>
        <v>NO</v>
      </c>
      <c r="R243" s="10"/>
      <c r="S243" s="10"/>
    </row>
    <row r="244" spans="1:19" s="26" customFormat="1" x14ac:dyDescent="0.25">
      <c r="A244" s="26" t="s">
        <v>1040</v>
      </c>
      <c r="B244" s="26" t="s">
        <v>19</v>
      </c>
      <c r="C244" s="26" t="s">
        <v>21</v>
      </c>
      <c r="D244" s="26" t="s">
        <v>17</v>
      </c>
      <c r="E244" s="26" t="s">
        <v>770</v>
      </c>
      <c r="F244" s="27" t="s">
        <v>1041</v>
      </c>
      <c r="G244" s="26" t="s">
        <v>38</v>
      </c>
      <c r="H244" s="28">
        <v>37282</v>
      </c>
      <c r="I244" s="26">
        <f ca="1">DATEDIF(H244, TODAY(), "Y")</f>
        <v>22</v>
      </c>
      <c r="J244" s="26" t="s">
        <v>1042</v>
      </c>
      <c r="K244" s="29">
        <v>44440</v>
      </c>
      <c r="L244" s="32" t="str">
        <f t="shared" si="22"/>
        <v>Sep</v>
      </c>
      <c r="M244" s="32" t="str">
        <f t="shared" si="23"/>
        <v>2021</v>
      </c>
      <c r="N244" s="10" t="s">
        <v>70</v>
      </c>
      <c r="O244" s="26" t="str">
        <f t="shared" si="24"/>
        <v>Fully Completed</v>
      </c>
      <c r="P244" s="10" t="str">
        <f t="shared" si="25"/>
        <v>Graduated</v>
      </c>
      <c r="Q244" s="26" t="str">
        <f t="shared" si="26"/>
        <v>YES</v>
      </c>
      <c r="R244" s="10"/>
      <c r="S244" s="10"/>
    </row>
    <row r="245" spans="1:19" s="26" customFormat="1" x14ac:dyDescent="0.25">
      <c r="A245" s="26" t="s">
        <v>756</v>
      </c>
      <c r="B245" s="26" t="s">
        <v>72</v>
      </c>
      <c r="C245" s="26" t="s">
        <v>283</v>
      </c>
      <c r="D245" s="26" t="s">
        <v>17</v>
      </c>
      <c r="E245" s="26" t="s">
        <v>225</v>
      </c>
      <c r="F245" s="27" t="s">
        <v>757</v>
      </c>
      <c r="G245" s="26" t="s">
        <v>14</v>
      </c>
      <c r="H245" s="28">
        <v>39275</v>
      </c>
      <c r="I245" s="26">
        <f ca="1">DATEDIF(H245, TODAY(), "Y")</f>
        <v>16</v>
      </c>
      <c r="J245" s="28" t="s">
        <v>758</v>
      </c>
      <c r="K245" s="29">
        <v>44492</v>
      </c>
      <c r="L245" s="32" t="str">
        <f t="shared" si="22"/>
        <v>Oct</v>
      </c>
      <c r="M245" s="32" t="str">
        <f t="shared" si="23"/>
        <v>2021</v>
      </c>
      <c r="N245" s="10" t="s">
        <v>70</v>
      </c>
      <c r="O245" s="26" t="str">
        <f t="shared" si="24"/>
        <v>Fully Completed</v>
      </c>
      <c r="P245" s="10" t="str">
        <f t="shared" si="25"/>
        <v>Graduated</v>
      </c>
      <c r="Q245" s="26" t="str">
        <f t="shared" si="26"/>
        <v>YES</v>
      </c>
      <c r="R245" s="10"/>
      <c r="S245" s="10"/>
    </row>
    <row r="246" spans="1:19" s="26" customFormat="1" x14ac:dyDescent="0.25">
      <c r="A246" s="26" t="s">
        <v>1331</v>
      </c>
      <c r="B246" s="26" t="s">
        <v>19</v>
      </c>
      <c r="C246" s="26" t="s">
        <v>283</v>
      </c>
      <c r="D246" s="26" t="s">
        <v>17</v>
      </c>
      <c r="E246" s="26" t="s">
        <v>284</v>
      </c>
      <c r="F246" s="27" t="s">
        <v>1332</v>
      </c>
      <c r="G246" s="26" t="s">
        <v>14</v>
      </c>
      <c r="H246" s="28">
        <v>37964</v>
      </c>
      <c r="I246" s="26">
        <f ca="1">DATEDIF(H246, TODAY(), "Y")</f>
        <v>20</v>
      </c>
      <c r="J246" s="26" t="s">
        <v>1333</v>
      </c>
      <c r="K246" s="29">
        <v>44256</v>
      </c>
      <c r="L246" s="26" t="str">
        <f t="shared" si="22"/>
        <v>Mar</v>
      </c>
      <c r="M246" s="31" t="str">
        <f t="shared" si="23"/>
        <v>2021</v>
      </c>
      <c r="N246" s="31" t="s">
        <v>70</v>
      </c>
      <c r="O246" s="26" t="str">
        <f t="shared" si="24"/>
        <v>Fully Completed</v>
      </c>
      <c r="P246" s="10" t="str">
        <f t="shared" si="25"/>
        <v>Graduated</v>
      </c>
      <c r="Q246" s="26" t="str">
        <f t="shared" si="26"/>
        <v>YES</v>
      </c>
      <c r="R246" s="10"/>
      <c r="S246" s="10"/>
    </row>
    <row r="247" spans="1:19" s="26" customFormat="1" x14ac:dyDescent="0.25">
      <c r="A247" s="26" t="s">
        <v>798</v>
      </c>
      <c r="B247" s="26" t="s">
        <v>19</v>
      </c>
      <c r="C247" s="26" t="s">
        <v>464</v>
      </c>
      <c r="D247" s="26" t="s">
        <v>17</v>
      </c>
      <c r="E247" s="26" t="s">
        <v>284</v>
      </c>
      <c r="F247" s="27" t="s">
        <v>799</v>
      </c>
      <c r="G247" s="26" t="s">
        <v>50</v>
      </c>
      <c r="H247" s="28">
        <v>41060</v>
      </c>
      <c r="I247" s="26">
        <f ca="1">DATEDIF(H247, TODAY(), "Y")</f>
        <v>11</v>
      </c>
      <c r="J247" s="26" t="s">
        <v>800</v>
      </c>
      <c r="K247" s="29">
        <v>44461</v>
      </c>
      <c r="L247" s="32" t="str">
        <f t="shared" si="22"/>
        <v>Sep</v>
      </c>
      <c r="M247" s="32" t="str">
        <f t="shared" si="23"/>
        <v>2021</v>
      </c>
      <c r="N247" s="10" t="s">
        <v>70</v>
      </c>
      <c r="O247" s="26" t="str">
        <f t="shared" si="24"/>
        <v>Fully Completed</v>
      </c>
      <c r="P247" s="10" t="str">
        <f t="shared" si="25"/>
        <v>Graduated</v>
      </c>
      <c r="Q247" s="26" t="str">
        <f t="shared" si="26"/>
        <v>YES</v>
      </c>
      <c r="R247" s="10"/>
      <c r="S247" s="10"/>
    </row>
    <row r="248" spans="1:19" s="26" customFormat="1" x14ac:dyDescent="0.25">
      <c r="A248" s="26" t="s">
        <v>1036</v>
      </c>
      <c r="B248" s="26" t="s">
        <v>19</v>
      </c>
      <c r="C248" s="26" t="s">
        <v>21</v>
      </c>
      <c r="D248" s="26" t="s">
        <v>17</v>
      </c>
      <c r="E248" s="26" t="s">
        <v>284</v>
      </c>
      <c r="F248" s="27" t="s">
        <v>1037</v>
      </c>
      <c r="G248" s="26" t="s">
        <v>38</v>
      </c>
      <c r="H248" s="28">
        <v>38682</v>
      </c>
      <c r="I248" s="26">
        <f ca="1">DATEDIF(H248, TODAY(), "Y")</f>
        <v>18</v>
      </c>
      <c r="J248" s="26" t="s">
        <v>1038</v>
      </c>
      <c r="K248" s="29">
        <v>44440</v>
      </c>
      <c r="L248" s="32" t="str">
        <f t="shared" si="22"/>
        <v>Sep</v>
      </c>
      <c r="M248" s="32" t="str">
        <f t="shared" si="23"/>
        <v>2021</v>
      </c>
      <c r="N248" s="10" t="s">
        <v>70</v>
      </c>
      <c r="O248" s="26" t="str">
        <f t="shared" si="24"/>
        <v>Fully Completed</v>
      </c>
      <c r="P248" s="10" t="str">
        <f t="shared" si="25"/>
        <v>Graduated</v>
      </c>
      <c r="Q248" s="26" t="str">
        <f t="shared" si="26"/>
        <v>YES</v>
      </c>
      <c r="R248" s="10"/>
      <c r="S248" s="10"/>
    </row>
    <row r="249" spans="1:19" s="26" customFormat="1" x14ac:dyDescent="0.25">
      <c r="A249" s="26" t="s">
        <v>801</v>
      </c>
      <c r="B249" s="26" t="s">
        <v>19</v>
      </c>
      <c r="C249" s="26" t="s">
        <v>283</v>
      </c>
      <c r="D249" s="26" t="s">
        <v>17</v>
      </c>
      <c r="E249" s="26" t="s">
        <v>267</v>
      </c>
      <c r="F249" s="27" t="s">
        <v>802</v>
      </c>
      <c r="G249" s="26" t="s">
        <v>50</v>
      </c>
      <c r="H249" s="28">
        <v>41072</v>
      </c>
      <c r="I249" s="26">
        <v>11</v>
      </c>
      <c r="J249" s="26" t="s">
        <v>803</v>
      </c>
      <c r="K249" s="29">
        <v>44218</v>
      </c>
      <c r="L249" s="32" t="str">
        <f t="shared" si="22"/>
        <v>Jan</v>
      </c>
      <c r="M249" s="32" t="str">
        <f t="shared" si="23"/>
        <v>2021</v>
      </c>
      <c r="N249" s="10" t="s">
        <v>70</v>
      </c>
      <c r="O249" s="26" t="str">
        <f t="shared" si="24"/>
        <v>Fully Completed</v>
      </c>
      <c r="P249" s="10" t="str">
        <f t="shared" si="25"/>
        <v>Graduated</v>
      </c>
      <c r="Q249" s="26" t="str">
        <f t="shared" si="26"/>
        <v>YES</v>
      </c>
      <c r="R249" s="10"/>
      <c r="S249" s="10"/>
    </row>
    <row r="250" spans="1:19" s="26" customFormat="1" x14ac:dyDescent="0.25">
      <c r="A250" s="26" t="s">
        <v>1324</v>
      </c>
      <c r="B250" s="26" t="s">
        <v>35</v>
      </c>
      <c r="C250" s="26" t="s">
        <v>464</v>
      </c>
      <c r="D250" s="26" t="s">
        <v>17</v>
      </c>
      <c r="E250" s="26" t="s">
        <v>284</v>
      </c>
      <c r="F250" s="27" t="s">
        <v>1325</v>
      </c>
      <c r="G250" s="26" t="s">
        <v>154</v>
      </c>
      <c r="H250" s="28">
        <v>24534</v>
      </c>
      <c r="I250" s="26">
        <f t="shared" ref="I250:I257" ca="1" si="29">DATEDIF(H250, TODAY(), "Y")</f>
        <v>57</v>
      </c>
      <c r="J250" s="26" t="s">
        <v>35</v>
      </c>
      <c r="K250" s="29">
        <v>44409</v>
      </c>
      <c r="L250" s="26" t="str">
        <f t="shared" si="22"/>
        <v>Aug</v>
      </c>
      <c r="M250" s="31" t="str">
        <f t="shared" si="23"/>
        <v>2021</v>
      </c>
      <c r="N250" s="31" t="s">
        <v>15</v>
      </c>
      <c r="O250" s="26" t="str">
        <f t="shared" si="24"/>
        <v>word/excel/powerpoint</v>
      </c>
      <c r="P250" s="10" t="str">
        <f t="shared" si="25"/>
        <v>Not Completed</v>
      </c>
      <c r="Q250" s="26" t="str">
        <f t="shared" si="26"/>
        <v>NO</v>
      </c>
      <c r="R250" s="10"/>
      <c r="S250" s="10"/>
    </row>
    <row r="251" spans="1:19" s="26" customFormat="1" x14ac:dyDescent="0.25">
      <c r="A251" s="26" t="s">
        <v>725</v>
      </c>
      <c r="B251" s="26" t="s">
        <v>1467</v>
      </c>
      <c r="C251" s="26" t="s">
        <v>21</v>
      </c>
      <c r="D251" s="26" t="s">
        <v>17</v>
      </c>
      <c r="E251" s="26" t="s">
        <v>390</v>
      </c>
      <c r="F251" s="27" t="s">
        <v>726</v>
      </c>
      <c r="G251" s="26" t="s">
        <v>14</v>
      </c>
      <c r="H251" s="28">
        <v>35190</v>
      </c>
      <c r="I251" s="26">
        <f t="shared" ca="1" si="29"/>
        <v>27</v>
      </c>
      <c r="J251" s="26" t="s">
        <v>727</v>
      </c>
      <c r="K251" s="29">
        <v>44339</v>
      </c>
      <c r="L251" s="32" t="str">
        <f t="shared" si="22"/>
        <v>May</v>
      </c>
      <c r="M251" s="32" t="str">
        <f t="shared" si="23"/>
        <v>2021</v>
      </c>
      <c r="N251" s="10" t="s">
        <v>15</v>
      </c>
      <c r="O251" s="26" t="str">
        <f t="shared" si="24"/>
        <v>word/excel/powerpoint</v>
      </c>
      <c r="P251" s="10" t="str">
        <f t="shared" si="25"/>
        <v>Not Completed</v>
      </c>
      <c r="Q251" s="26" t="str">
        <f t="shared" si="26"/>
        <v>NO</v>
      </c>
      <c r="R251" s="10"/>
      <c r="S251" s="10"/>
    </row>
    <row r="252" spans="1:19" s="26" customFormat="1" x14ac:dyDescent="0.25">
      <c r="A252" s="26" t="s">
        <v>838</v>
      </c>
      <c r="B252" s="26" t="s">
        <v>19</v>
      </c>
      <c r="C252" s="26" t="s">
        <v>283</v>
      </c>
      <c r="D252" s="26" t="s">
        <v>22</v>
      </c>
      <c r="E252" s="26" t="s">
        <v>225</v>
      </c>
      <c r="F252" s="27" t="s">
        <v>839</v>
      </c>
      <c r="G252" s="26" t="s">
        <v>14</v>
      </c>
      <c r="H252" s="28">
        <v>37240</v>
      </c>
      <c r="I252" s="26">
        <f t="shared" ca="1" si="29"/>
        <v>22</v>
      </c>
      <c r="J252" s="26" t="s">
        <v>751</v>
      </c>
      <c r="K252" s="29">
        <v>44430</v>
      </c>
      <c r="L252" s="32" t="str">
        <f t="shared" si="22"/>
        <v>Aug</v>
      </c>
      <c r="M252" s="32" t="str">
        <f t="shared" si="23"/>
        <v>2021</v>
      </c>
      <c r="N252" s="10" t="s">
        <v>70</v>
      </c>
      <c r="O252" s="26" t="str">
        <f t="shared" si="24"/>
        <v>Fully Completed</v>
      </c>
      <c r="P252" s="10" t="str">
        <f t="shared" si="25"/>
        <v>Graduated</v>
      </c>
      <c r="Q252" s="26" t="str">
        <f t="shared" si="26"/>
        <v>YES</v>
      </c>
      <c r="R252" s="10"/>
      <c r="S252" s="10"/>
    </row>
    <row r="253" spans="1:19" s="26" customFormat="1" x14ac:dyDescent="0.25">
      <c r="A253" s="26" t="s">
        <v>734</v>
      </c>
      <c r="B253" s="26" t="s">
        <v>19</v>
      </c>
      <c r="C253" s="26" t="s">
        <v>44</v>
      </c>
      <c r="D253" s="26" t="s">
        <v>17</v>
      </c>
      <c r="E253" s="26" t="s">
        <v>267</v>
      </c>
      <c r="F253" s="27" t="s">
        <v>735</v>
      </c>
      <c r="G253" s="26" t="s">
        <v>272</v>
      </c>
      <c r="H253" s="28">
        <v>41442</v>
      </c>
      <c r="I253" s="26">
        <f t="shared" ca="1" si="29"/>
        <v>10</v>
      </c>
      <c r="J253" s="26" t="s">
        <v>736</v>
      </c>
      <c r="K253" s="29">
        <v>44491</v>
      </c>
      <c r="L253" s="32" t="str">
        <f t="shared" si="22"/>
        <v>Oct</v>
      </c>
      <c r="M253" s="32" t="str">
        <f t="shared" si="23"/>
        <v>2021</v>
      </c>
      <c r="N253" s="10" t="s">
        <v>70</v>
      </c>
      <c r="O253" s="26" t="str">
        <f t="shared" si="24"/>
        <v>Fully Completed</v>
      </c>
      <c r="P253" s="10" t="str">
        <f t="shared" si="25"/>
        <v>Graduated</v>
      </c>
      <c r="Q253" s="26" t="str">
        <f t="shared" si="26"/>
        <v>YES</v>
      </c>
      <c r="R253" s="10"/>
      <c r="S253" s="10"/>
    </row>
    <row r="254" spans="1:19" s="26" customFormat="1" x14ac:dyDescent="0.25">
      <c r="A254" s="26" t="s">
        <v>524</v>
      </c>
      <c r="B254" s="26" t="s">
        <v>19</v>
      </c>
      <c r="C254" s="26" t="s">
        <v>283</v>
      </c>
      <c r="D254" s="26" t="s">
        <v>17</v>
      </c>
      <c r="E254" s="26" t="s">
        <v>267</v>
      </c>
      <c r="F254" s="27" t="s">
        <v>525</v>
      </c>
      <c r="G254" s="26" t="s">
        <v>37</v>
      </c>
      <c r="H254" s="28">
        <v>39070</v>
      </c>
      <c r="I254" s="26">
        <f t="shared" ca="1" si="29"/>
        <v>17</v>
      </c>
      <c r="J254" s="26" t="s">
        <v>526</v>
      </c>
      <c r="K254" s="29">
        <v>44217</v>
      </c>
      <c r="L254" s="32" t="str">
        <f t="shared" si="22"/>
        <v>Jan</v>
      </c>
      <c r="M254" s="32" t="str">
        <f t="shared" si="23"/>
        <v>2021</v>
      </c>
      <c r="N254" s="10" t="s">
        <v>39</v>
      </c>
      <c r="O254" s="26" t="str">
        <f t="shared" si="24"/>
        <v>Completed</v>
      </c>
      <c r="P254" s="10" t="str">
        <f t="shared" si="25"/>
        <v>Not Graduated</v>
      </c>
      <c r="Q254" s="26" t="str">
        <f t="shared" si="26"/>
        <v>NO</v>
      </c>
      <c r="R254" s="10"/>
      <c r="S254" s="10"/>
    </row>
    <row r="255" spans="1:19" s="26" customFormat="1" x14ac:dyDescent="0.25">
      <c r="A255" s="26" t="s">
        <v>555</v>
      </c>
      <c r="B255" s="26" t="s">
        <v>1468</v>
      </c>
      <c r="C255" s="26" t="s">
        <v>21</v>
      </c>
      <c r="D255" s="26" t="s">
        <v>17</v>
      </c>
      <c r="E255" s="26" t="s">
        <v>288</v>
      </c>
      <c r="F255" s="27" t="s">
        <v>556</v>
      </c>
      <c r="G255" s="26" t="s">
        <v>38</v>
      </c>
      <c r="H255" s="28">
        <v>36943</v>
      </c>
      <c r="I255" s="26">
        <f t="shared" ca="1" si="29"/>
        <v>23</v>
      </c>
      <c r="J255" s="26" t="s">
        <v>557</v>
      </c>
      <c r="K255" s="29">
        <v>44368</v>
      </c>
      <c r="L255" s="32" t="str">
        <f t="shared" si="22"/>
        <v>Jun</v>
      </c>
      <c r="M255" s="32" t="str">
        <f t="shared" si="23"/>
        <v>2021</v>
      </c>
      <c r="N255" s="10" t="s">
        <v>70</v>
      </c>
      <c r="O255" s="26" t="str">
        <f t="shared" si="24"/>
        <v>Fully Completed</v>
      </c>
      <c r="P255" s="10" t="str">
        <f t="shared" si="25"/>
        <v>Graduated</v>
      </c>
      <c r="Q255" s="26" t="str">
        <f t="shared" si="26"/>
        <v>YES</v>
      </c>
      <c r="R255" s="10"/>
      <c r="S255" s="10"/>
    </row>
    <row r="256" spans="1:19" s="26" customFormat="1" x14ac:dyDescent="0.25">
      <c r="A256" s="26" t="s">
        <v>473</v>
      </c>
      <c r="B256" s="26" t="s">
        <v>19</v>
      </c>
      <c r="C256" s="26" t="s">
        <v>474</v>
      </c>
      <c r="D256" s="26" t="s">
        <v>17</v>
      </c>
      <c r="E256" s="26" t="s">
        <v>475</v>
      </c>
      <c r="F256" s="27" t="s">
        <v>476</v>
      </c>
      <c r="G256" s="26" t="s">
        <v>38</v>
      </c>
      <c r="H256" s="28">
        <v>38132</v>
      </c>
      <c r="I256" s="26">
        <f t="shared" ca="1" si="29"/>
        <v>19</v>
      </c>
      <c r="J256" s="26" t="s">
        <v>477</v>
      </c>
      <c r="K256" s="29">
        <v>44368</v>
      </c>
      <c r="L256" s="32" t="str">
        <f t="shared" si="22"/>
        <v>Jun</v>
      </c>
      <c r="M256" s="32" t="str">
        <f t="shared" si="23"/>
        <v>2021</v>
      </c>
      <c r="N256" s="10" t="s">
        <v>15</v>
      </c>
      <c r="O256" s="26" t="str">
        <f t="shared" si="24"/>
        <v>word/excel/powerpoint</v>
      </c>
      <c r="P256" s="10" t="str">
        <f t="shared" si="25"/>
        <v>Not Completed</v>
      </c>
      <c r="Q256" s="26" t="str">
        <f t="shared" si="26"/>
        <v>NO</v>
      </c>
      <c r="R256" s="10"/>
      <c r="S256" s="10"/>
    </row>
    <row r="257" spans="1:19" s="26" customFormat="1" x14ac:dyDescent="0.25">
      <c r="A257" s="26" t="s">
        <v>619</v>
      </c>
      <c r="B257" s="26" t="s">
        <v>19</v>
      </c>
      <c r="C257" s="26" t="s">
        <v>283</v>
      </c>
      <c r="D257" s="26" t="s">
        <v>17</v>
      </c>
      <c r="E257" s="26" t="s">
        <v>267</v>
      </c>
      <c r="F257" s="27" t="s">
        <v>620</v>
      </c>
      <c r="G257" s="26" t="s">
        <v>37</v>
      </c>
      <c r="H257" s="28">
        <v>40151</v>
      </c>
      <c r="I257" s="26">
        <f t="shared" ca="1" si="29"/>
        <v>14</v>
      </c>
      <c r="J257" s="26" t="s">
        <v>621</v>
      </c>
      <c r="K257" s="29">
        <v>44368</v>
      </c>
      <c r="L257" s="32" t="str">
        <f t="shared" si="22"/>
        <v>Jun</v>
      </c>
      <c r="M257" s="32" t="str">
        <f t="shared" si="23"/>
        <v>2021</v>
      </c>
      <c r="N257" s="10" t="s">
        <v>15</v>
      </c>
      <c r="O257" s="26" t="str">
        <f t="shared" si="24"/>
        <v>word/excel/powerpoint</v>
      </c>
      <c r="P257" s="10" t="str">
        <f t="shared" si="25"/>
        <v>Not Completed</v>
      </c>
      <c r="Q257" s="26" t="str">
        <f t="shared" si="26"/>
        <v>NO</v>
      </c>
      <c r="R257" s="10"/>
      <c r="S257" s="10"/>
    </row>
    <row r="258" spans="1:19" s="26" customFormat="1" x14ac:dyDescent="0.25">
      <c r="A258" s="26" t="s">
        <v>585</v>
      </c>
      <c r="B258" s="26" t="s">
        <v>1471</v>
      </c>
      <c r="C258" s="26" t="s">
        <v>283</v>
      </c>
      <c r="D258" s="26" t="s">
        <v>22</v>
      </c>
      <c r="E258" s="26" t="s">
        <v>279</v>
      </c>
      <c r="F258" s="27" t="s">
        <v>586</v>
      </c>
      <c r="G258" s="26" t="s">
        <v>14</v>
      </c>
      <c r="H258" s="28">
        <v>33109</v>
      </c>
      <c r="I258" s="26">
        <v>33</v>
      </c>
      <c r="J258" s="26" t="s">
        <v>587</v>
      </c>
      <c r="K258" s="29">
        <v>44368</v>
      </c>
      <c r="L258" s="32" t="str">
        <f t="shared" ref="L258:L322" si="30">TEXT(K258,"mmm")</f>
        <v>Jun</v>
      </c>
      <c r="M258" s="32" t="str">
        <f t="shared" ref="M258:M322" si="31">TEXT(K258,"yyy")</f>
        <v>2021</v>
      </c>
      <c r="N258" s="10" t="s">
        <v>15</v>
      </c>
      <c r="O258" s="26" t="str">
        <f t="shared" ref="O258:O304" si="32">IF(N258="mos","word/excel/powerpoint",IF(N258="corel draw/mos","Completed",IF(N258="full package","Fully Completed",IF(N258="ongoing","Still Learning"))))</f>
        <v>word/excel/powerpoint</v>
      </c>
      <c r="P258" s="10" t="str">
        <f t="shared" ref="P258:P304" si="33">IF(O258="word/excel/powerpoint","Not Completed",IF(O258="completed","Not Graduated",IF(O258="fully completed","Graduated",IF(O258="still learning","Still Learning"))))</f>
        <v>Not Completed</v>
      </c>
      <c r="Q258" s="26" t="str">
        <f t="shared" ref="Q258:Q304" si="34">IF(P258="not completed","NO",IF(P258="not graduated","NO",IF(P258="graduated","YES",IF(P258="still learning","NO"))))</f>
        <v>NO</v>
      </c>
      <c r="R258" s="10"/>
      <c r="S258" s="10"/>
    </row>
    <row r="259" spans="1:19" s="26" customFormat="1" x14ac:dyDescent="0.25">
      <c r="A259" s="26" t="s">
        <v>470</v>
      </c>
      <c r="B259" s="26" t="s">
        <v>1472</v>
      </c>
      <c r="C259" s="26" t="s">
        <v>21</v>
      </c>
      <c r="D259" s="26" t="s">
        <v>17</v>
      </c>
      <c r="E259" s="26" t="s">
        <v>267</v>
      </c>
      <c r="F259" s="27" t="s">
        <v>471</v>
      </c>
      <c r="G259" s="26" t="s">
        <v>37</v>
      </c>
      <c r="H259" s="28">
        <v>39509</v>
      </c>
      <c r="I259" s="26">
        <v>16</v>
      </c>
      <c r="J259" s="26" t="s">
        <v>472</v>
      </c>
      <c r="K259" s="29">
        <v>44276</v>
      </c>
      <c r="L259" s="32" t="str">
        <f t="shared" si="30"/>
        <v>Mar</v>
      </c>
      <c r="M259" s="32" t="str">
        <f t="shared" si="31"/>
        <v>2021</v>
      </c>
      <c r="N259" s="10" t="s">
        <v>70</v>
      </c>
      <c r="O259" s="26" t="str">
        <f t="shared" si="32"/>
        <v>Fully Completed</v>
      </c>
      <c r="P259" s="10" t="str">
        <f t="shared" si="33"/>
        <v>Graduated</v>
      </c>
      <c r="Q259" s="26" t="str">
        <f t="shared" si="34"/>
        <v>YES</v>
      </c>
      <c r="R259" s="10"/>
      <c r="S259" s="10"/>
    </row>
    <row r="260" spans="1:19" s="26" customFormat="1" x14ac:dyDescent="0.25">
      <c r="A260" s="26" t="s">
        <v>974</v>
      </c>
      <c r="B260" s="26" t="s">
        <v>1469</v>
      </c>
      <c r="C260" s="26" t="s">
        <v>283</v>
      </c>
      <c r="D260" s="26" t="s">
        <v>22</v>
      </c>
      <c r="E260" s="26" t="s">
        <v>284</v>
      </c>
      <c r="F260" s="27" t="s">
        <v>975</v>
      </c>
      <c r="G260" s="26" t="s">
        <v>14</v>
      </c>
      <c r="H260" s="28">
        <v>35394</v>
      </c>
      <c r="I260" s="26">
        <v>27</v>
      </c>
      <c r="J260" s="26" t="s">
        <v>976</v>
      </c>
      <c r="K260" s="29">
        <v>44470</v>
      </c>
      <c r="L260" s="32" t="str">
        <f t="shared" si="30"/>
        <v>Oct</v>
      </c>
      <c r="M260" s="32" t="str">
        <f t="shared" si="31"/>
        <v>2021</v>
      </c>
      <c r="N260" s="10" t="s">
        <v>15</v>
      </c>
      <c r="O260" s="26" t="str">
        <f t="shared" si="32"/>
        <v>word/excel/powerpoint</v>
      </c>
      <c r="P260" s="10" t="str">
        <f t="shared" si="33"/>
        <v>Not Completed</v>
      </c>
      <c r="Q260" s="26" t="str">
        <f t="shared" si="34"/>
        <v>NO</v>
      </c>
      <c r="R260" s="10"/>
      <c r="S260" s="10"/>
    </row>
    <row r="261" spans="1:19" s="26" customFormat="1" x14ac:dyDescent="0.25">
      <c r="A261" s="26" t="s">
        <v>731</v>
      </c>
      <c r="B261" s="26" t="s">
        <v>19</v>
      </c>
      <c r="C261" s="26" t="s">
        <v>283</v>
      </c>
      <c r="D261" s="26" t="s">
        <v>17</v>
      </c>
      <c r="E261" s="26" t="s">
        <v>279</v>
      </c>
      <c r="F261" s="27" t="s">
        <v>732</v>
      </c>
      <c r="G261" s="26" t="s">
        <v>38</v>
      </c>
      <c r="H261" s="28">
        <v>38346</v>
      </c>
      <c r="I261" s="26">
        <f t="shared" ref="I261:I266" ca="1" si="35">DATEDIF(H261, TODAY(), "Y")</f>
        <v>19</v>
      </c>
      <c r="J261" s="26" t="s">
        <v>733</v>
      </c>
      <c r="K261" s="29">
        <v>44338</v>
      </c>
      <c r="L261" s="32" t="str">
        <f t="shared" si="30"/>
        <v>May</v>
      </c>
      <c r="M261" s="32" t="str">
        <f t="shared" si="31"/>
        <v>2021</v>
      </c>
      <c r="N261" s="10" t="s">
        <v>70</v>
      </c>
      <c r="O261" s="26" t="str">
        <f t="shared" si="32"/>
        <v>Fully Completed</v>
      </c>
      <c r="P261" s="10" t="str">
        <f t="shared" si="33"/>
        <v>Graduated</v>
      </c>
      <c r="Q261" s="26" t="str">
        <f t="shared" si="34"/>
        <v>YES</v>
      </c>
      <c r="R261" s="10"/>
      <c r="S261" s="10"/>
    </row>
    <row r="262" spans="1:19" s="26" customFormat="1" x14ac:dyDescent="0.25">
      <c r="A262" s="26" t="s">
        <v>876</v>
      </c>
      <c r="B262" s="26" t="s">
        <v>19</v>
      </c>
      <c r="C262" s="26" t="s">
        <v>275</v>
      </c>
      <c r="D262" s="26" t="s">
        <v>22</v>
      </c>
      <c r="E262" s="26" t="s">
        <v>279</v>
      </c>
      <c r="F262" s="27" t="s">
        <v>877</v>
      </c>
      <c r="G262" s="26" t="s">
        <v>14</v>
      </c>
      <c r="H262" s="28">
        <v>38053</v>
      </c>
      <c r="I262" s="26">
        <f t="shared" ca="1" si="35"/>
        <v>20</v>
      </c>
      <c r="J262" s="26" t="s">
        <v>878</v>
      </c>
      <c r="K262" s="29">
        <v>44459</v>
      </c>
      <c r="L262" s="32" t="str">
        <f t="shared" si="30"/>
        <v>Sep</v>
      </c>
      <c r="M262" s="32" t="str">
        <f t="shared" si="31"/>
        <v>2021</v>
      </c>
      <c r="N262" s="10" t="s">
        <v>15</v>
      </c>
      <c r="O262" s="26" t="str">
        <f t="shared" si="32"/>
        <v>word/excel/powerpoint</v>
      </c>
      <c r="P262" s="10" t="str">
        <f t="shared" si="33"/>
        <v>Not Completed</v>
      </c>
      <c r="Q262" s="26" t="str">
        <f t="shared" si="34"/>
        <v>NO</v>
      </c>
      <c r="R262" s="10"/>
      <c r="S262" s="10"/>
    </row>
    <row r="263" spans="1:19" s="26" customFormat="1" x14ac:dyDescent="0.25">
      <c r="A263" s="26" t="s">
        <v>336</v>
      </c>
      <c r="B263" s="26" t="s">
        <v>31</v>
      </c>
      <c r="C263" s="26" t="s">
        <v>283</v>
      </c>
      <c r="D263" s="26" t="s">
        <v>22</v>
      </c>
      <c r="E263" s="26" t="s">
        <v>284</v>
      </c>
      <c r="F263" s="27" t="s">
        <v>337</v>
      </c>
      <c r="G263" s="26" t="s">
        <v>37</v>
      </c>
      <c r="H263" s="28">
        <v>39867</v>
      </c>
      <c r="I263" s="26">
        <f t="shared" ca="1" si="35"/>
        <v>15</v>
      </c>
      <c r="J263" s="26" t="s">
        <v>338</v>
      </c>
      <c r="K263" s="29">
        <v>44228</v>
      </c>
      <c r="L263" s="32" t="str">
        <f t="shared" si="30"/>
        <v>Feb</v>
      </c>
      <c r="M263" s="32" t="str">
        <f t="shared" si="31"/>
        <v>2021</v>
      </c>
      <c r="N263" s="10" t="s">
        <v>70</v>
      </c>
      <c r="O263" s="26" t="str">
        <f t="shared" si="32"/>
        <v>Fully Completed</v>
      </c>
      <c r="P263" s="10" t="str">
        <f t="shared" si="33"/>
        <v>Graduated</v>
      </c>
      <c r="Q263" s="26" t="str">
        <f t="shared" si="34"/>
        <v>YES</v>
      </c>
      <c r="R263" s="10"/>
      <c r="S263" s="10"/>
    </row>
    <row r="264" spans="1:19" s="26" customFormat="1" x14ac:dyDescent="0.25">
      <c r="A264" s="26" t="s">
        <v>396</v>
      </c>
      <c r="B264" s="26" t="s">
        <v>19</v>
      </c>
      <c r="C264" s="26" t="s">
        <v>283</v>
      </c>
      <c r="D264" s="26" t="s">
        <v>17</v>
      </c>
      <c r="E264" s="26" t="s">
        <v>284</v>
      </c>
      <c r="F264" s="27" t="s">
        <v>397</v>
      </c>
      <c r="G264" s="26" t="s">
        <v>38</v>
      </c>
      <c r="H264" s="28">
        <v>37703</v>
      </c>
      <c r="I264" s="26">
        <f t="shared" ca="1" si="35"/>
        <v>21</v>
      </c>
      <c r="J264" s="26" t="s">
        <v>398</v>
      </c>
      <c r="K264" s="29">
        <v>44368</v>
      </c>
      <c r="L264" s="32" t="str">
        <f t="shared" si="30"/>
        <v>Jun</v>
      </c>
      <c r="M264" s="32" t="str">
        <f t="shared" si="31"/>
        <v>2021</v>
      </c>
      <c r="N264" s="10" t="s">
        <v>39</v>
      </c>
      <c r="O264" s="26" t="str">
        <f t="shared" si="32"/>
        <v>Completed</v>
      </c>
      <c r="P264" s="10" t="str">
        <f t="shared" si="33"/>
        <v>Not Graduated</v>
      </c>
      <c r="Q264" s="26" t="str">
        <f t="shared" si="34"/>
        <v>NO</v>
      </c>
      <c r="R264" s="10"/>
      <c r="S264" s="10"/>
    </row>
    <row r="265" spans="1:19" s="26" customFormat="1" x14ac:dyDescent="0.25">
      <c r="A265" s="26" t="s">
        <v>1031</v>
      </c>
      <c r="B265" s="26" t="s">
        <v>19</v>
      </c>
      <c r="C265" s="26" t="s">
        <v>21</v>
      </c>
      <c r="D265" s="26" t="s">
        <v>22</v>
      </c>
      <c r="E265" s="26" t="s">
        <v>267</v>
      </c>
      <c r="F265" s="27" t="s">
        <v>268</v>
      </c>
      <c r="G265" s="26" t="s">
        <v>37</v>
      </c>
      <c r="H265" s="28">
        <v>38895</v>
      </c>
      <c r="I265" s="26">
        <f t="shared" ca="1" si="35"/>
        <v>17</v>
      </c>
      <c r="J265" s="26" t="s">
        <v>1032</v>
      </c>
      <c r="K265" s="29">
        <v>44440</v>
      </c>
      <c r="L265" s="32" t="str">
        <f t="shared" si="30"/>
        <v>Sep</v>
      </c>
      <c r="M265" s="32" t="str">
        <f t="shared" si="31"/>
        <v>2021</v>
      </c>
      <c r="N265" s="10" t="s">
        <v>70</v>
      </c>
      <c r="O265" s="26" t="str">
        <f t="shared" si="32"/>
        <v>Fully Completed</v>
      </c>
      <c r="P265" s="10" t="str">
        <f t="shared" si="33"/>
        <v>Graduated</v>
      </c>
      <c r="Q265" s="26" t="str">
        <f t="shared" si="34"/>
        <v>YES</v>
      </c>
      <c r="R265" s="10"/>
      <c r="S265" s="10"/>
    </row>
    <row r="266" spans="1:19" s="26" customFormat="1" x14ac:dyDescent="0.25">
      <c r="A266" s="26" t="s">
        <v>266</v>
      </c>
      <c r="B266" s="26" t="s">
        <v>19</v>
      </c>
      <c r="C266" s="26" t="s">
        <v>21</v>
      </c>
      <c r="D266" s="26" t="s">
        <v>17</v>
      </c>
      <c r="E266" s="26" t="s">
        <v>267</v>
      </c>
      <c r="F266" s="27" t="s">
        <v>268</v>
      </c>
      <c r="G266" s="26" t="s">
        <v>50</v>
      </c>
      <c r="H266" s="28">
        <v>40457</v>
      </c>
      <c r="I266" s="26">
        <f t="shared" ca="1" si="35"/>
        <v>13</v>
      </c>
      <c r="J266" s="26" t="s">
        <v>269</v>
      </c>
      <c r="K266" s="29">
        <v>44378</v>
      </c>
      <c r="L266" s="30" t="str">
        <f t="shared" si="30"/>
        <v>Jul</v>
      </c>
      <c r="M266" s="32" t="str">
        <f t="shared" si="31"/>
        <v>2021</v>
      </c>
      <c r="N266" s="10" t="s">
        <v>70</v>
      </c>
      <c r="O266" s="26" t="str">
        <f t="shared" si="32"/>
        <v>Fully Completed</v>
      </c>
      <c r="P266" s="10" t="str">
        <f t="shared" si="33"/>
        <v>Graduated</v>
      </c>
      <c r="Q266" s="26" t="str">
        <f t="shared" si="34"/>
        <v>YES</v>
      </c>
      <c r="R266" s="10"/>
      <c r="S266" s="10"/>
    </row>
    <row r="267" spans="1:19" s="26" customFormat="1" x14ac:dyDescent="0.25">
      <c r="A267" s="26" t="s">
        <v>417</v>
      </c>
      <c r="B267" s="26" t="s">
        <v>19</v>
      </c>
      <c r="C267" s="26" t="s">
        <v>21</v>
      </c>
      <c r="D267" s="26" t="s">
        <v>22</v>
      </c>
      <c r="E267" s="26" t="s">
        <v>284</v>
      </c>
      <c r="F267" s="27" t="s">
        <v>418</v>
      </c>
      <c r="G267" s="26" t="s">
        <v>50</v>
      </c>
      <c r="H267" s="28">
        <v>40615</v>
      </c>
      <c r="I267" s="26">
        <v>13</v>
      </c>
      <c r="J267" s="26" t="s">
        <v>419</v>
      </c>
      <c r="K267" s="29">
        <v>44217</v>
      </c>
      <c r="L267" s="32" t="str">
        <f t="shared" si="30"/>
        <v>Jan</v>
      </c>
      <c r="M267" s="32" t="str">
        <f t="shared" si="31"/>
        <v>2021</v>
      </c>
      <c r="N267" s="10" t="s">
        <v>70</v>
      </c>
      <c r="O267" s="26" t="str">
        <f t="shared" si="32"/>
        <v>Fully Completed</v>
      </c>
      <c r="P267" s="10" t="str">
        <f t="shared" si="33"/>
        <v>Graduated</v>
      </c>
      <c r="Q267" s="26" t="str">
        <f t="shared" si="34"/>
        <v>YES</v>
      </c>
      <c r="R267" s="10"/>
      <c r="S267" s="10"/>
    </row>
    <row r="268" spans="1:19" s="26" customFormat="1" x14ac:dyDescent="0.25">
      <c r="A268" s="26" t="s">
        <v>985</v>
      </c>
      <c r="B268" s="26" t="s">
        <v>19</v>
      </c>
      <c r="C268" s="26" t="s">
        <v>283</v>
      </c>
      <c r="D268" s="26" t="s">
        <v>17</v>
      </c>
      <c r="E268" s="26" t="s">
        <v>23</v>
      </c>
      <c r="F268" s="27" t="s">
        <v>986</v>
      </c>
      <c r="G268" s="26" t="s">
        <v>37</v>
      </c>
      <c r="H268" s="28">
        <v>39591</v>
      </c>
      <c r="I268" s="26">
        <f ca="1">DATEDIF(H268, TODAY(), "Y")</f>
        <v>15</v>
      </c>
      <c r="J268" s="26" t="s">
        <v>529</v>
      </c>
      <c r="K268" s="29">
        <v>44440</v>
      </c>
      <c r="L268" s="32" t="str">
        <f t="shared" si="30"/>
        <v>Sep</v>
      </c>
      <c r="M268" s="32" t="str">
        <f t="shared" si="31"/>
        <v>2021</v>
      </c>
      <c r="N268" s="10" t="s">
        <v>70</v>
      </c>
      <c r="O268" s="26" t="str">
        <f t="shared" si="32"/>
        <v>Fully Completed</v>
      </c>
      <c r="P268" s="10" t="str">
        <f t="shared" si="33"/>
        <v>Graduated</v>
      </c>
      <c r="Q268" s="26" t="str">
        <f t="shared" si="34"/>
        <v>YES</v>
      </c>
      <c r="R268" s="10"/>
      <c r="S268" s="10"/>
    </row>
    <row r="269" spans="1:19" s="26" customFormat="1" x14ac:dyDescent="0.25">
      <c r="A269" s="26" t="s">
        <v>843</v>
      </c>
      <c r="B269" s="26" t="s">
        <v>1478</v>
      </c>
      <c r="C269" s="26" t="s">
        <v>21</v>
      </c>
      <c r="D269" s="26" t="s">
        <v>17</v>
      </c>
      <c r="E269" s="26" t="s">
        <v>267</v>
      </c>
      <c r="F269" s="27" t="s">
        <v>844</v>
      </c>
      <c r="G269" s="26" t="s">
        <v>37</v>
      </c>
      <c r="H269" s="28">
        <v>38262</v>
      </c>
      <c r="I269" s="26">
        <v>19</v>
      </c>
      <c r="J269" s="26" t="s">
        <v>845</v>
      </c>
      <c r="K269" s="29">
        <v>44338</v>
      </c>
      <c r="L269" s="32" t="str">
        <f t="shared" si="30"/>
        <v>May</v>
      </c>
      <c r="M269" s="32" t="str">
        <f t="shared" si="31"/>
        <v>2021</v>
      </c>
      <c r="N269" s="10" t="s">
        <v>70</v>
      </c>
      <c r="O269" s="26" t="str">
        <f t="shared" si="32"/>
        <v>Fully Completed</v>
      </c>
      <c r="P269" s="10" t="str">
        <f t="shared" si="33"/>
        <v>Graduated</v>
      </c>
      <c r="Q269" s="26" t="str">
        <f t="shared" si="34"/>
        <v>YES</v>
      </c>
      <c r="R269" s="10"/>
      <c r="S269" s="10"/>
    </row>
    <row r="270" spans="1:19" s="26" customFormat="1" x14ac:dyDescent="0.25">
      <c r="A270" s="26" t="s">
        <v>495</v>
      </c>
      <c r="B270" s="26" t="s">
        <v>19</v>
      </c>
      <c r="C270" s="26" t="s">
        <v>283</v>
      </c>
      <c r="D270" s="26" t="s">
        <v>17</v>
      </c>
      <c r="E270" s="26" t="s">
        <v>267</v>
      </c>
      <c r="F270" s="27" t="s">
        <v>1492</v>
      </c>
      <c r="G270" s="26" t="s">
        <v>38</v>
      </c>
      <c r="H270" s="28">
        <v>37049</v>
      </c>
      <c r="I270" s="26">
        <v>22</v>
      </c>
      <c r="J270" s="26" t="s">
        <v>496</v>
      </c>
      <c r="K270" s="29">
        <v>44276</v>
      </c>
      <c r="L270" s="32" t="str">
        <f t="shared" si="30"/>
        <v>Mar</v>
      </c>
      <c r="M270" s="32" t="str">
        <f t="shared" si="31"/>
        <v>2021</v>
      </c>
      <c r="N270" s="10" t="s">
        <v>70</v>
      </c>
      <c r="O270" s="26" t="str">
        <f t="shared" si="32"/>
        <v>Fully Completed</v>
      </c>
      <c r="P270" s="10" t="str">
        <f t="shared" si="33"/>
        <v>Graduated</v>
      </c>
      <c r="Q270" s="26" t="str">
        <f t="shared" si="34"/>
        <v>YES</v>
      </c>
      <c r="R270" s="10"/>
      <c r="S270" s="10"/>
    </row>
    <row r="271" spans="1:19" s="26" customFormat="1" x14ac:dyDescent="0.25">
      <c r="A271" s="26" t="s">
        <v>298</v>
      </c>
      <c r="B271" s="26" t="s">
        <v>19</v>
      </c>
      <c r="C271" s="26" t="s">
        <v>283</v>
      </c>
      <c r="D271" s="26" t="s">
        <v>22</v>
      </c>
      <c r="E271" s="26" t="s">
        <v>288</v>
      </c>
      <c r="F271" s="27" t="s">
        <v>299</v>
      </c>
      <c r="G271" s="26" t="s">
        <v>37</v>
      </c>
      <c r="H271" s="28">
        <v>39568</v>
      </c>
      <c r="I271" s="26">
        <f ca="1">DATEDIF(H271, TODAY(), "Y")</f>
        <v>15</v>
      </c>
      <c r="J271" s="26" t="s">
        <v>300</v>
      </c>
      <c r="K271" s="29">
        <v>44490</v>
      </c>
      <c r="L271" s="30" t="str">
        <f t="shared" si="30"/>
        <v>Oct</v>
      </c>
      <c r="M271" s="32" t="str">
        <f t="shared" si="31"/>
        <v>2021</v>
      </c>
      <c r="N271" s="10" t="s">
        <v>39</v>
      </c>
      <c r="O271" s="26" t="str">
        <f t="shared" si="32"/>
        <v>Completed</v>
      </c>
      <c r="P271" s="10" t="str">
        <f t="shared" si="33"/>
        <v>Not Graduated</v>
      </c>
      <c r="Q271" s="26" t="str">
        <f t="shared" si="34"/>
        <v>NO</v>
      </c>
      <c r="R271" s="10"/>
      <c r="S271" s="10"/>
    </row>
    <row r="272" spans="1:19" s="26" customFormat="1" x14ac:dyDescent="0.25">
      <c r="A272" s="26" t="s">
        <v>350</v>
      </c>
      <c r="B272" s="26" t="s">
        <v>31</v>
      </c>
      <c r="C272" s="26" t="s">
        <v>21</v>
      </c>
      <c r="D272" s="26" t="s">
        <v>17</v>
      </c>
      <c r="E272" s="26" t="s">
        <v>284</v>
      </c>
      <c r="F272" s="27" t="s">
        <v>351</v>
      </c>
      <c r="G272" s="26" t="s">
        <v>37</v>
      </c>
      <c r="H272" s="28">
        <v>40070</v>
      </c>
      <c r="I272" s="26">
        <v>14</v>
      </c>
      <c r="J272" s="26" t="s">
        <v>352</v>
      </c>
      <c r="K272" s="29">
        <v>44460</v>
      </c>
      <c r="L272" s="32" t="str">
        <f t="shared" si="30"/>
        <v>Sep</v>
      </c>
      <c r="M272" s="32" t="str">
        <f t="shared" si="31"/>
        <v>2021</v>
      </c>
      <c r="N272" s="10" t="s">
        <v>39</v>
      </c>
      <c r="O272" s="26" t="str">
        <f t="shared" si="32"/>
        <v>Completed</v>
      </c>
      <c r="P272" s="10" t="str">
        <f t="shared" si="33"/>
        <v>Not Graduated</v>
      </c>
      <c r="Q272" s="26" t="str">
        <f t="shared" si="34"/>
        <v>NO</v>
      </c>
      <c r="R272" s="10"/>
      <c r="S272" s="10"/>
    </row>
    <row r="273" spans="1:19" s="26" customFormat="1" x14ac:dyDescent="0.25">
      <c r="A273" s="26" t="s">
        <v>1002</v>
      </c>
      <c r="B273" s="26" t="s">
        <v>19</v>
      </c>
      <c r="C273" s="26" t="s">
        <v>21</v>
      </c>
      <c r="D273" s="26" t="s">
        <v>17</v>
      </c>
      <c r="E273" s="26" t="s">
        <v>89</v>
      </c>
      <c r="F273" s="27" t="s">
        <v>1003</v>
      </c>
      <c r="G273" s="26" t="s">
        <v>38</v>
      </c>
      <c r="H273" s="28">
        <v>38528</v>
      </c>
      <c r="I273" s="26">
        <f ca="1">DATEDIF(H273, TODAY(), "Y")</f>
        <v>18</v>
      </c>
      <c r="J273" s="26" t="s">
        <v>1004</v>
      </c>
      <c r="K273" s="29">
        <v>44440</v>
      </c>
      <c r="L273" s="32" t="str">
        <f t="shared" si="30"/>
        <v>Sep</v>
      </c>
      <c r="M273" s="32" t="str">
        <f t="shared" si="31"/>
        <v>2021</v>
      </c>
      <c r="N273" s="10" t="s">
        <v>15</v>
      </c>
      <c r="O273" s="26" t="str">
        <f t="shared" si="32"/>
        <v>word/excel/powerpoint</v>
      </c>
      <c r="P273" s="10" t="str">
        <f t="shared" si="33"/>
        <v>Not Completed</v>
      </c>
      <c r="Q273" s="26" t="str">
        <f t="shared" si="34"/>
        <v>NO</v>
      </c>
      <c r="R273" s="10"/>
      <c r="S273" s="10"/>
    </row>
    <row r="274" spans="1:19" s="26" customFormat="1" x14ac:dyDescent="0.25">
      <c r="A274" s="26" t="s">
        <v>61</v>
      </c>
      <c r="B274" s="26" t="s">
        <v>19</v>
      </c>
      <c r="C274" s="26" t="s">
        <v>26</v>
      </c>
      <c r="D274" s="26" t="s">
        <v>17</v>
      </c>
      <c r="E274" s="26" t="s">
        <v>27</v>
      </c>
      <c r="F274" s="27" t="s">
        <v>62</v>
      </c>
      <c r="G274" s="26" t="s">
        <v>37</v>
      </c>
      <c r="H274" s="28">
        <v>38233</v>
      </c>
      <c r="I274" s="26">
        <f ca="1">DATEDIF(H274, TODAY(), "Y")</f>
        <v>19</v>
      </c>
      <c r="J274" s="26" t="s">
        <v>63</v>
      </c>
      <c r="K274" s="30">
        <v>44317</v>
      </c>
      <c r="L274" s="30" t="str">
        <f t="shared" si="30"/>
        <v>May</v>
      </c>
      <c r="M274" s="30" t="str">
        <f t="shared" si="31"/>
        <v>2021</v>
      </c>
      <c r="N274" s="26" t="s">
        <v>15</v>
      </c>
      <c r="O274" s="31" t="str">
        <f t="shared" si="32"/>
        <v>word/excel/powerpoint</v>
      </c>
      <c r="P274" s="10" t="str">
        <f t="shared" si="33"/>
        <v>Not Completed</v>
      </c>
      <c r="Q274" s="26" t="str">
        <f t="shared" si="34"/>
        <v>NO</v>
      </c>
      <c r="R274" s="10"/>
      <c r="S274" s="10"/>
    </row>
    <row r="275" spans="1:19" s="26" customFormat="1" x14ac:dyDescent="0.25">
      <c r="A275" s="26" t="s">
        <v>1403</v>
      </c>
      <c r="B275" s="26" t="s">
        <v>19</v>
      </c>
      <c r="C275" s="26" t="s">
        <v>283</v>
      </c>
      <c r="D275" s="26" t="s">
        <v>17</v>
      </c>
      <c r="E275" s="26" t="s">
        <v>23</v>
      </c>
      <c r="F275" s="27" t="s">
        <v>1404</v>
      </c>
      <c r="G275" s="26" t="s">
        <v>38</v>
      </c>
      <c r="H275" s="28">
        <v>36632</v>
      </c>
      <c r="I275" s="26">
        <f ca="1">DATEDIF(H275, TODAY(), "Y")</f>
        <v>23</v>
      </c>
      <c r="J275" s="26" t="s">
        <v>1405</v>
      </c>
      <c r="K275" s="29">
        <v>44470</v>
      </c>
      <c r="L275" s="32" t="str">
        <f t="shared" si="30"/>
        <v>Oct</v>
      </c>
      <c r="M275" s="32" t="str">
        <f t="shared" si="31"/>
        <v>2021</v>
      </c>
      <c r="N275" s="31" t="s">
        <v>15</v>
      </c>
      <c r="O275" s="26" t="str">
        <f t="shared" si="32"/>
        <v>word/excel/powerpoint</v>
      </c>
      <c r="P275" s="10" t="str">
        <f t="shared" si="33"/>
        <v>Not Completed</v>
      </c>
      <c r="Q275" s="26" t="str">
        <f t="shared" si="34"/>
        <v>NO</v>
      </c>
      <c r="R275" s="10"/>
      <c r="S275" s="10"/>
    </row>
    <row r="276" spans="1:19" s="26" customFormat="1" x14ac:dyDescent="0.25">
      <c r="A276" s="26" t="s">
        <v>521</v>
      </c>
      <c r="B276" s="26" t="s">
        <v>19</v>
      </c>
      <c r="C276" s="26" t="s">
        <v>44</v>
      </c>
      <c r="D276" s="26" t="s">
        <v>17</v>
      </c>
      <c r="E276" s="26" t="s">
        <v>284</v>
      </c>
      <c r="F276" s="27" t="s">
        <v>522</v>
      </c>
      <c r="G276" s="26" t="s">
        <v>38</v>
      </c>
      <c r="H276" s="28">
        <v>37679</v>
      </c>
      <c r="I276" s="26">
        <v>21</v>
      </c>
      <c r="J276" s="26" t="s">
        <v>523</v>
      </c>
      <c r="K276" s="29">
        <v>44248</v>
      </c>
      <c r="L276" s="32" t="str">
        <f t="shared" si="30"/>
        <v>Feb</v>
      </c>
      <c r="M276" s="32" t="str">
        <f t="shared" si="31"/>
        <v>2021</v>
      </c>
      <c r="N276" s="10" t="s">
        <v>70</v>
      </c>
      <c r="O276" s="26" t="str">
        <f t="shared" si="32"/>
        <v>Fully Completed</v>
      </c>
      <c r="P276" s="10" t="str">
        <f t="shared" si="33"/>
        <v>Graduated</v>
      </c>
      <c r="Q276" s="26" t="str">
        <f t="shared" si="34"/>
        <v>YES</v>
      </c>
      <c r="R276" s="10"/>
      <c r="S276" s="10"/>
    </row>
    <row r="277" spans="1:19" s="26" customFormat="1" x14ac:dyDescent="0.25">
      <c r="A277" s="26" t="s">
        <v>1340</v>
      </c>
      <c r="B277" s="26" t="s">
        <v>19</v>
      </c>
      <c r="C277" s="26" t="s">
        <v>283</v>
      </c>
      <c r="D277" s="26" t="s">
        <v>17</v>
      </c>
      <c r="E277" s="26" t="s">
        <v>292</v>
      </c>
      <c r="F277" s="27" t="s">
        <v>384</v>
      </c>
      <c r="G277" s="26" t="s">
        <v>14</v>
      </c>
      <c r="H277" s="28">
        <v>37214</v>
      </c>
      <c r="I277" s="26">
        <f ca="1">DATEDIF(H277, TODAY(), "Y")</f>
        <v>22</v>
      </c>
      <c r="J277" s="26" t="s">
        <v>385</v>
      </c>
      <c r="K277" s="29">
        <v>44197</v>
      </c>
      <c r="L277" s="26" t="str">
        <f t="shared" si="30"/>
        <v>Jan</v>
      </c>
      <c r="M277" s="31" t="str">
        <f t="shared" si="31"/>
        <v>2021</v>
      </c>
      <c r="N277" s="31" t="s">
        <v>70</v>
      </c>
      <c r="O277" s="26" t="str">
        <f t="shared" si="32"/>
        <v>Fully Completed</v>
      </c>
      <c r="P277" s="10" t="str">
        <f t="shared" si="33"/>
        <v>Graduated</v>
      </c>
      <c r="Q277" s="26" t="str">
        <f t="shared" si="34"/>
        <v>YES</v>
      </c>
      <c r="R277" s="10"/>
      <c r="S277" s="10"/>
    </row>
    <row r="278" spans="1:19" s="26" customFormat="1" x14ac:dyDescent="0.25">
      <c r="A278" s="26" t="s">
        <v>346</v>
      </c>
      <c r="B278" s="26" t="s">
        <v>72</v>
      </c>
      <c r="C278" s="26" t="s">
        <v>21</v>
      </c>
      <c r="D278" s="26" t="s">
        <v>22</v>
      </c>
      <c r="E278" s="26" t="s">
        <v>347</v>
      </c>
      <c r="F278" s="27" t="s">
        <v>348</v>
      </c>
      <c r="G278" s="26" t="s">
        <v>38</v>
      </c>
      <c r="H278" s="28">
        <v>36965</v>
      </c>
      <c r="I278" s="26">
        <f ca="1">DATEDIF(H278, TODAY(), "Y")</f>
        <v>23</v>
      </c>
      <c r="J278" s="26" t="s">
        <v>349</v>
      </c>
      <c r="K278" s="29">
        <v>44460</v>
      </c>
      <c r="L278" s="32" t="str">
        <f t="shared" si="30"/>
        <v>Sep</v>
      </c>
      <c r="M278" s="32" t="str">
        <f t="shared" si="31"/>
        <v>2021</v>
      </c>
      <c r="N278" s="10" t="s">
        <v>15</v>
      </c>
      <c r="O278" s="26" t="str">
        <f t="shared" si="32"/>
        <v>word/excel/powerpoint</v>
      </c>
      <c r="P278" s="10" t="str">
        <f t="shared" si="33"/>
        <v>Not Completed</v>
      </c>
      <c r="Q278" s="26" t="str">
        <f t="shared" si="34"/>
        <v>NO</v>
      </c>
      <c r="R278" s="10"/>
      <c r="S278" s="10"/>
    </row>
    <row r="279" spans="1:19" s="26" customFormat="1" x14ac:dyDescent="0.25">
      <c r="A279" s="26" t="s">
        <v>543</v>
      </c>
      <c r="B279" s="26" t="s">
        <v>31</v>
      </c>
      <c r="C279" s="26" t="s">
        <v>21</v>
      </c>
      <c r="D279" s="26" t="s">
        <v>17</v>
      </c>
      <c r="E279" s="26" t="s">
        <v>284</v>
      </c>
      <c r="F279" s="27" t="s">
        <v>544</v>
      </c>
      <c r="G279" s="26" t="s">
        <v>14</v>
      </c>
      <c r="H279" s="28">
        <v>36476</v>
      </c>
      <c r="I279" s="26">
        <f ca="1">DATEDIF(H279, TODAY(), "Y")</f>
        <v>24</v>
      </c>
      <c r="J279" s="26" t="s">
        <v>545</v>
      </c>
      <c r="K279" s="29">
        <v>44641</v>
      </c>
      <c r="L279" s="32" t="str">
        <f t="shared" si="30"/>
        <v>Mar</v>
      </c>
      <c r="M279" s="32" t="str">
        <f t="shared" si="31"/>
        <v>2022</v>
      </c>
      <c r="N279" s="10" t="s">
        <v>39</v>
      </c>
      <c r="O279" s="26" t="str">
        <f t="shared" si="32"/>
        <v>Completed</v>
      </c>
      <c r="P279" s="10" t="str">
        <f t="shared" si="33"/>
        <v>Not Graduated</v>
      </c>
      <c r="Q279" s="26" t="str">
        <f t="shared" si="34"/>
        <v>NO</v>
      </c>
      <c r="R279" s="10"/>
      <c r="S279" s="10"/>
    </row>
    <row r="280" spans="1:19" s="26" customFormat="1" x14ac:dyDescent="0.25">
      <c r="A280" s="26" t="s">
        <v>613</v>
      </c>
      <c r="B280" s="26" t="s">
        <v>166</v>
      </c>
      <c r="C280" s="26" t="s">
        <v>21</v>
      </c>
      <c r="D280" s="26" t="s">
        <v>17</v>
      </c>
      <c r="E280" s="26" t="s">
        <v>483</v>
      </c>
      <c r="F280" s="27" t="s">
        <v>614</v>
      </c>
      <c r="G280" s="26" t="s">
        <v>38</v>
      </c>
      <c r="H280" s="28">
        <v>39929</v>
      </c>
      <c r="I280" s="26">
        <v>14</v>
      </c>
      <c r="J280" s="26" t="s">
        <v>615</v>
      </c>
      <c r="K280" s="29">
        <v>44672</v>
      </c>
      <c r="L280" s="32" t="str">
        <f t="shared" si="30"/>
        <v>Apr</v>
      </c>
      <c r="M280" s="32" t="str">
        <f t="shared" si="31"/>
        <v>2022</v>
      </c>
      <c r="N280" s="10" t="s">
        <v>70</v>
      </c>
      <c r="O280" s="26" t="str">
        <f t="shared" si="32"/>
        <v>Fully Completed</v>
      </c>
      <c r="P280" s="10" t="str">
        <f t="shared" si="33"/>
        <v>Graduated</v>
      </c>
      <c r="Q280" s="26" t="str">
        <f t="shared" si="34"/>
        <v>YES</v>
      </c>
      <c r="R280" s="10"/>
      <c r="S280" s="10"/>
    </row>
    <row r="281" spans="1:19" s="26" customFormat="1" x14ac:dyDescent="0.25">
      <c r="A281" s="26" t="s">
        <v>291</v>
      </c>
      <c r="B281" s="26" t="s">
        <v>19</v>
      </c>
      <c r="C281" s="26" t="s">
        <v>283</v>
      </c>
      <c r="D281" s="26" t="s">
        <v>17</v>
      </c>
      <c r="E281" s="26" t="s">
        <v>292</v>
      </c>
      <c r="F281" s="27" t="s">
        <v>293</v>
      </c>
      <c r="G281" s="26" t="s">
        <v>14</v>
      </c>
      <c r="H281" s="28">
        <v>28137</v>
      </c>
      <c r="I281" s="26">
        <f ca="1">DATEDIF(H281, TODAY(), "Y")</f>
        <v>47</v>
      </c>
      <c r="J281" s="26" t="s">
        <v>294</v>
      </c>
      <c r="K281" s="29">
        <v>44641</v>
      </c>
      <c r="L281" s="30" t="str">
        <f t="shared" si="30"/>
        <v>Mar</v>
      </c>
      <c r="M281" s="32" t="str">
        <f t="shared" si="31"/>
        <v>2022</v>
      </c>
      <c r="N281" s="10" t="s">
        <v>15</v>
      </c>
      <c r="O281" s="26" t="str">
        <f t="shared" si="32"/>
        <v>word/excel/powerpoint</v>
      </c>
      <c r="P281" s="10" t="str">
        <f t="shared" si="33"/>
        <v>Not Completed</v>
      </c>
      <c r="Q281" s="26" t="str">
        <f t="shared" si="34"/>
        <v>NO</v>
      </c>
      <c r="R281" s="10"/>
      <c r="S281" s="10"/>
    </row>
    <row r="282" spans="1:19" s="26" customFormat="1" x14ac:dyDescent="0.25">
      <c r="A282" s="26" t="s">
        <v>515</v>
      </c>
      <c r="B282" s="26" t="s">
        <v>72</v>
      </c>
      <c r="C282" s="26" t="s">
        <v>283</v>
      </c>
      <c r="D282" s="26" t="s">
        <v>17</v>
      </c>
      <c r="E282" s="26" t="s">
        <v>23</v>
      </c>
      <c r="F282" s="27" t="s">
        <v>516</v>
      </c>
      <c r="G282" s="26" t="s">
        <v>38</v>
      </c>
      <c r="H282" s="28">
        <v>36889</v>
      </c>
      <c r="I282" s="26">
        <f ca="1">DATEDIF(H282, TODAY(), "Y")</f>
        <v>23</v>
      </c>
      <c r="J282" s="26" t="s">
        <v>517</v>
      </c>
      <c r="K282" s="29">
        <v>44641</v>
      </c>
      <c r="L282" s="32" t="str">
        <f t="shared" si="30"/>
        <v>Mar</v>
      </c>
      <c r="M282" s="32" t="str">
        <f t="shared" si="31"/>
        <v>2022</v>
      </c>
      <c r="N282" s="10" t="s">
        <v>15</v>
      </c>
      <c r="O282" s="26" t="str">
        <f t="shared" si="32"/>
        <v>word/excel/powerpoint</v>
      </c>
      <c r="P282" s="10" t="str">
        <f t="shared" si="33"/>
        <v>Not Completed</v>
      </c>
      <c r="Q282" s="26" t="str">
        <f t="shared" si="34"/>
        <v>NO</v>
      </c>
      <c r="R282" s="10"/>
      <c r="S282" s="10"/>
    </row>
    <row r="283" spans="1:19" s="26" customFormat="1" x14ac:dyDescent="0.25">
      <c r="A283" s="26" t="s">
        <v>575</v>
      </c>
      <c r="B283" s="26" t="s">
        <v>19</v>
      </c>
      <c r="C283" s="26" t="s">
        <v>21</v>
      </c>
      <c r="D283" s="26" t="s">
        <v>22</v>
      </c>
      <c r="E283" s="26" t="s">
        <v>327</v>
      </c>
      <c r="F283" s="27" t="s">
        <v>576</v>
      </c>
      <c r="G283" s="26" t="s">
        <v>37</v>
      </c>
      <c r="H283" s="28">
        <v>39912</v>
      </c>
      <c r="I283" s="26">
        <f ca="1">DATEDIF(H283, TODAY(), "Y")</f>
        <v>15</v>
      </c>
      <c r="J283" s="26" t="s">
        <v>577</v>
      </c>
      <c r="K283" s="29">
        <v>44794</v>
      </c>
      <c r="L283" s="32" t="str">
        <f t="shared" si="30"/>
        <v>Aug</v>
      </c>
      <c r="M283" s="32" t="str">
        <f t="shared" si="31"/>
        <v>2022</v>
      </c>
      <c r="N283" s="10" t="s">
        <v>70</v>
      </c>
      <c r="O283" s="26" t="str">
        <f t="shared" si="32"/>
        <v>Fully Completed</v>
      </c>
      <c r="P283" s="10" t="str">
        <f t="shared" si="33"/>
        <v>Graduated</v>
      </c>
      <c r="Q283" s="26" t="str">
        <f t="shared" si="34"/>
        <v>YES</v>
      </c>
      <c r="R283" s="10"/>
      <c r="S283" s="10"/>
    </row>
    <row r="284" spans="1:19" s="26" customFormat="1" x14ac:dyDescent="0.25">
      <c r="A284" s="26" t="s">
        <v>766</v>
      </c>
      <c r="B284" s="26" t="s">
        <v>1467</v>
      </c>
      <c r="C284" s="26" t="s">
        <v>283</v>
      </c>
      <c r="D284" s="26" t="s">
        <v>17</v>
      </c>
      <c r="E284" s="26" t="s">
        <v>327</v>
      </c>
      <c r="F284" s="27" t="s">
        <v>767</v>
      </c>
      <c r="G284" s="26" t="s">
        <v>37</v>
      </c>
      <c r="H284" s="28">
        <v>40062</v>
      </c>
      <c r="I284" s="26">
        <v>14</v>
      </c>
      <c r="J284" s="26" t="s">
        <v>768</v>
      </c>
      <c r="K284" s="29">
        <v>44796</v>
      </c>
      <c r="L284" s="32" t="str">
        <f t="shared" si="30"/>
        <v>Aug</v>
      </c>
      <c r="M284" s="32" t="str">
        <f t="shared" si="31"/>
        <v>2022</v>
      </c>
      <c r="N284" s="10" t="s">
        <v>70</v>
      </c>
      <c r="O284" s="26" t="str">
        <f t="shared" si="32"/>
        <v>Fully Completed</v>
      </c>
      <c r="P284" s="10" t="str">
        <f t="shared" si="33"/>
        <v>Graduated</v>
      </c>
      <c r="Q284" s="26" t="str">
        <f t="shared" si="34"/>
        <v>YES</v>
      </c>
      <c r="R284" s="10"/>
      <c r="S284" s="10"/>
    </row>
    <row r="285" spans="1:19" s="26" customFormat="1" x14ac:dyDescent="0.25">
      <c r="A285" s="26" t="s">
        <v>902</v>
      </c>
      <c r="B285" s="26" t="s">
        <v>19</v>
      </c>
      <c r="C285" s="26" t="s">
        <v>44</v>
      </c>
      <c r="D285" s="26" t="s">
        <v>22</v>
      </c>
      <c r="E285" s="26" t="s">
        <v>225</v>
      </c>
      <c r="F285" s="27" t="s">
        <v>903</v>
      </c>
      <c r="G285" s="26" t="s">
        <v>37</v>
      </c>
      <c r="H285" s="28">
        <v>40860</v>
      </c>
      <c r="I285" s="26">
        <f ca="1">DATEDIF(H285, TODAY(), "Y")</f>
        <v>12</v>
      </c>
      <c r="J285" s="26" t="s">
        <v>904</v>
      </c>
      <c r="K285" s="29">
        <v>44795</v>
      </c>
      <c r="L285" s="32" t="str">
        <f t="shared" si="30"/>
        <v>Aug</v>
      </c>
      <c r="M285" s="32" t="str">
        <f t="shared" si="31"/>
        <v>2022</v>
      </c>
      <c r="N285" s="10" t="s">
        <v>70</v>
      </c>
      <c r="O285" s="26" t="str">
        <f t="shared" si="32"/>
        <v>Fully Completed</v>
      </c>
      <c r="P285" s="10" t="str">
        <f t="shared" si="33"/>
        <v>Graduated</v>
      </c>
      <c r="Q285" s="26" t="str">
        <f t="shared" si="34"/>
        <v>YES</v>
      </c>
      <c r="R285" s="10"/>
      <c r="S285" s="10"/>
    </row>
    <row r="286" spans="1:19" s="26" customFormat="1" x14ac:dyDescent="0.25">
      <c r="A286" s="26" t="s">
        <v>425</v>
      </c>
      <c r="B286" s="26" t="s">
        <v>96</v>
      </c>
      <c r="C286" s="26" t="s">
        <v>21</v>
      </c>
      <c r="D286" s="26" t="s">
        <v>22</v>
      </c>
      <c r="E286" s="26" t="s">
        <v>284</v>
      </c>
      <c r="F286" s="27" t="s">
        <v>426</v>
      </c>
      <c r="G286" s="26" t="s">
        <v>14</v>
      </c>
      <c r="H286" s="28">
        <v>39424</v>
      </c>
      <c r="I286" s="26">
        <v>16</v>
      </c>
      <c r="J286" s="26" t="s">
        <v>427</v>
      </c>
      <c r="K286" s="29">
        <v>44641</v>
      </c>
      <c r="L286" s="32" t="str">
        <f t="shared" si="30"/>
        <v>Mar</v>
      </c>
      <c r="M286" s="32" t="str">
        <f t="shared" si="31"/>
        <v>2022</v>
      </c>
      <c r="N286" s="10" t="s">
        <v>15</v>
      </c>
      <c r="O286" s="26" t="str">
        <f t="shared" si="32"/>
        <v>word/excel/powerpoint</v>
      </c>
      <c r="P286" s="10" t="str">
        <f t="shared" si="33"/>
        <v>Not Completed</v>
      </c>
      <c r="Q286" s="26" t="str">
        <f t="shared" si="34"/>
        <v>NO</v>
      </c>
      <c r="R286" s="10"/>
      <c r="S286" s="10"/>
    </row>
    <row r="287" spans="1:19" s="26" customFormat="1" x14ac:dyDescent="0.25">
      <c r="A287" s="26" t="s">
        <v>278</v>
      </c>
      <c r="B287" s="26" t="s">
        <v>1467</v>
      </c>
      <c r="C287" s="26" t="s">
        <v>21</v>
      </c>
      <c r="D287" s="26" t="s">
        <v>17</v>
      </c>
      <c r="E287" s="26" t="s">
        <v>279</v>
      </c>
      <c r="F287" s="27" t="s">
        <v>280</v>
      </c>
      <c r="G287" s="26" t="s">
        <v>50</v>
      </c>
      <c r="H287" s="28">
        <v>40605</v>
      </c>
      <c r="I287" s="26">
        <f t="shared" ref="I287:I293" ca="1" si="36">DATEDIF(H287, TODAY(), "Y")</f>
        <v>13</v>
      </c>
      <c r="J287" s="26" t="s">
        <v>281</v>
      </c>
      <c r="K287" s="29">
        <v>44855</v>
      </c>
      <c r="L287" s="30" t="str">
        <f t="shared" si="30"/>
        <v>Oct</v>
      </c>
      <c r="M287" s="32" t="str">
        <f t="shared" si="31"/>
        <v>2022</v>
      </c>
      <c r="N287" s="10" t="s">
        <v>70</v>
      </c>
      <c r="O287" s="26" t="str">
        <f t="shared" si="32"/>
        <v>Fully Completed</v>
      </c>
      <c r="P287" s="10" t="str">
        <f t="shared" si="33"/>
        <v>Graduated</v>
      </c>
      <c r="Q287" s="26" t="str">
        <f t="shared" si="34"/>
        <v>YES</v>
      </c>
      <c r="R287" s="10"/>
      <c r="S287" s="10"/>
    </row>
    <row r="288" spans="1:19" s="26" customFormat="1" x14ac:dyDescent="0.25">
      <c r="A288" s="26" t="s">
        <v>817</v>
      </c>
      <c r="B288" s="26" t="s">
        <v>19</v>
      </c>
      <c r="C288" s="26" t="s">
        <v>283</v>
      </c>
      <c r="D288" s="26" t="s">
        <v>22</v>
      </c>
      <c r="E288" s="26" t="s">
        <v>284</v>
      </c>
      <c r="F288" s="27" t="s">
        <v>628</v>
      </c>
      <c r="G288" s="26" t="s">
        <v>37</v>
      </c>
      <c r="H288" s="28">
        <v>40035</v>
      </c>
      <c r="I288" s="26">
        <f t="shared" ca="1" si="36"/>
        <v>14</v>
      </c>
      <c r="J288" s="26" t="s">
        <v>818</v>
      </c>
      <c r="K288" s="29">
        <v>44764</v>
      </c>
      <c r="L288" s="32" t="str">
        <f t="shared" si="30"/>
        <v>Jul</v>
      </c>
      <c r="M288" s="32" t="str">
        <f t="shared" si="31"/>
        <v>2022</v>
      </c>
      <c r="N288" s="10" t="s">
        <v>39</v>
      </c>
      <c r="O288" s="26" t="str">
        <f t="shared" si="32"/>
        <v>Completed</v>
      </c>
      <c r="P288" s="10" t="str">
        <f t="shared" si="33"/>
        <v>Not Graduated</v>
      </c>
      <c r="Q288" s="26" t="str">
        <f t="shared" si="34"/>
        <v>NO</v>
      </c>
      <c r="R288" s="10"/>
      <c r="S288" s="10"/>
    </row>
    <row r="289" spans="1:19" s="26" customFormat="1" x14ac:dyDescent="0.25">
      <c r="A289" s="26" t="s">
        <v>627</v>
      </c>
      <c r="B289" s="26" t="s">
        <v>19</v>
      </c>
      <c r="C289" s="26" t="s">
        <v>283</v>
      </c>
      <c r="D289" s="26" t="s">
        <v>17</v>
      </c>
      <c r="E289" s="26" t="s">
        <v>284</v>
      </c>
      <c r="F289" s="27" t="s">
        <v>628</v>
      </c>
      <c r="G289" s="26" t="s">
        <v>37</v>
      </c>
      <c r="H289" s="28">
        <v>38867</v>
      </c>
      <c r="I289" s="26">
        <f t="shared" ca="1" si="36"/>
        <v>17</v>
      </c>
      <c r="J289" s="26" t="s">
        <v>629</v>
      </c>
      <c r="K289" s="29">
        <v>44764</v>
      </c>
      <c r="L289" s="32" t="str">
        <f t="shared" si="30"/>
        <v>Jul</v>
      </c>
      <c r="M289" s="32" t="str">
        <f t="shared" si="31"/>
        <v>2022</v>
      </c>
      <c r="N289" s="10" t="s">
        <v>70</v>
      </c>
      <c r="O289" s="26" t="str">
        <f t="shared" si="32"/>
        <v>Fully Completed</v>
      </c>
      <c r="P289" s="10" t="str">
        <f t="shared" si="33"/>
        <v>Graduated</v>
      </c>
      <c r="Q289" s="26" t="str">
        <f t="shared" si="34"/>
        <v>YES</v>
      </c>
      <c r="R289" s="10"/>
      <c r="S289" s="10"/>
    </row>
    <row r="290" spans="1:19" s="26" customFormat="1" x14ac:dyDescent="0.25">
      <c r="A290" s="26" t="s">
        <v>578</v>
      </c>
      <c r="B290" s="26" t="s">
        <v>19</v>
      </c>
      <c r="C290" s="26" t="s">
        <v>283</v>
      </c>
      <c r="D290" s="26" t="s">
        <v>22</v>
      </c>
      <c r="E290" s="26" t="s">
        <v>284</v>
      </c>
      <c r="F290" s="27" t="s">
        <v>579</v>
      </c>
      <c r="G290" s="26" t="s">
        <v>14</v>
      </c>
      <c r="H290" s="28">
        <v>33157</v>
      </c>
      <c r="I290" s="26">
        <f t="shared" ca="1" si="36"/>
        <v>33</v>
      </c>
      <c r="J290" s="26" t="s">
        <v>580</v>
      </c>
      <c r="K290" s="29">
        <v>44641</v>
      </c>
      <c r="L290" s="32" t="str">
        <f t="shared" si="30"/>
        <v>Mar</v>
      </c>
      <c r="M290" s="32" t="str">
        <f t="shared" si="31"/>
        <v>2022</v>
      </c>
      <c r="N290" s="10" t="s">
        <v>15</v>
      </c>
      <c r="O290" s="26" t="str">
        <f t="shared" si="32"/>
        <v>word/excel/powerpoint</v>
      </c>
      <c r="P290" s="10" t="str">
        <f t="shared" si="33"/>
        <v>Not Completed</v>
      </c>
      <c r="Q290" s="26" t="str">
        <f t="shared" si="34"/>
        <v>NO</v>
      </c>
      <c r="R290" s="10"/>
      <c r="S290" s="10"/>
    </row>
    <row r="291" spans="1:19" s="26" customFormat="1" x14ac:dyDescent="0.25">
      <c r="A291" s="26" t="s">
        <v>503</v>
      </c>
      <c r="B291" s="26" t="s">
        <v>19</v>
      </c>
      <c r="C291" s="26" t="s">
        <v>283</v>
      </c>
      <c r="D291" s="26" t="s">
        <v>22</v>
      </c>
      <c r="E291" s="26" t="s">
        <v>279</v>
      </c>
      <c r="F291" s="27" t="s">
        <v>504</v>
      </c>
      <c r="G291" s="26" t="s">
        <v>38</v>
      </c>
      <c r="H291" s="28">
        <v>36897</v>
      </c>
      <c r="I291" s="26">
        <f t="shared" ca="1" si="36"/>
        <v>23</v>
      </c>
      <c r="J291" s="26" t="s">
        <v>505</v>
      </c>
      <c r="K291" s="29">
        <v>44641</v>
      </c>
      <c r="L291" s="32" t="str">
        <f t="shared" si="30"/>
        <v>Mar</v>
      </c>
      <c r="M291" s="32" t="str">
        <f t="shared" si="31"/>
        <v>2022</v>
      </c>
      <c r="N291" s="10" t="s">
        <v>70</v>
      </c>
      <c r="O291" s="26" t="str">
        <f t="shared" si="32"/>
        <v>Fully Completed</v>
      </c>
      <c r="P291" s="10" t="str">
        <f t="shared" si="33"/>
        <v>Graduated</v>
      </c>
      <c r="Q291" s="26" t="str">
        <f t="shared" si="34"/>
        <v>YES</v>
      </c>
      <c r="R291" s="10"/>
      <c r="S291" s="10"/>
    </row>
    <row r="292" spans="1:19" s="26" customFormat="1" x14ac:dyDescent="0.25">
      <c r="A292" s="26" t="s">
        <v>323</v>
      </c>
      <c r="B292" s="26" t="s">
        <v>1469</v>
      </c>
      <c r="C292" s="26" t="s">
        <v>283</v>
      </c>
      <c r="D292" s="26" t="s">
        <v>17</v>
      </c>
      <c r="E292" s="26" t="s">
        <v>284</v>
      </c>
      <c r="F292" s="27" t="s">
        <v>324</v>
      </c>
      <c r="G292" s="26" t="s">
        <v>38</v>
      </c>
      <c r="H292" s="28">
        <v>39708</v>
      </c>
      <c r="I292" s="26">
        <f t="shared" ca="1" si="36"/>
        <v>15</v>
      </c>
      <c r="J292" s="26" t="s">
        <v>325</v>
      </c>
      <c r="K292" s="29">
        <v>44763</v>
      </c>
      <c r="L292" s="32" t="str">
        <f t="shared" si="30"/>
        <v>Jul</v>
      </c>
      <c r="M292" s="32" t="str">
        <f t="shared" si="31"/>
        <v>2022</v>
      </c>
      <c r="N292" s="10" t="s">
        <v>70</v>
      </c>
      <c r="O292" s="26" t="str">
        <f t="shared" si="32"/>
        <v>Fully Completed</v>
      </c>
      <c r="P292" s="10" t="str">
        <f t="shared" si="33"/>
        <v>Graduated</v>
      </c>
      <c r="Q292" s="26" t="str">
        <f t="shared" si="34"/>
        <v>YES</v>
      </c>
      <c r="R292" s="10"/>
      <c r="S292" s="10"/>
    </row>
    <row r="293" spans="1:19" s="26" customFormat="1" x14ac:dyDescent="0.25">
      <c r="A293" s="26" t="s">
        <v>552</v>
      </c>
      <c r="B293" s="26" t="s">
        <v>1468</v>
      </c>
      <c r="C293" s="26" t="s">
        <v>283</v>
      </c>
      <c r="D293" s="26" t="s">
        <v>22</v>
      </c>
      <c r="E293" s="26" t="s">
        <v>225</v>
      </c>
      <c r="F293" s="27" t="s">
        <v>553</v>
      </c>
      <c r="G293" s="26" t="s">
        <v>14</v>
      </c>
      <c r="H293" s="28">
        <v>36820</v>
      </c>
      <c r="I293" s="26">
        <f t="shared" ca="1" si="36"/>
        <v>23</v>
      </c>
      <c r="J293" s="26" t="s">
        <v>554</v>
      </c>
      <c r="K293" s="29">
        <v>44641</v>
      </c>
      <c r="L293" s="32" t="str">
        <f t="shared" si="30"/>
        <v>Mar</v>
      </c>
      <c r="M293" s="32" t="str">
        <f t="shared" si="31"/>
        <v>2022</v>
      </c>
      <c r="N293" s="10" t="s">
        <v>39</v>
      </c>
      <c r="O293" s="26" t="str">
        <f t="shared" si="32"/>
        <v>Completed</v>
      </c>
      <c r="P293" s="10" t="str">
        <f t="shared" si="33"/>
        <v>Not Graduated</v>
      </c>
      <c r="Q293" s="26" t="str">
        <f t="shared" si="34"/>
        <v>NO</v>
      </c>
      <c r="R293" s="10"/>
      <c r="S293" s="10"/>
    </row>
    <row r="294" spans="1:19" s="26" customFormat="1" x14ac:dyDescent="0.25">
      <c r="A294" s="26" t="s">
        <v>929</v>
      </c>
      <c r="B294" s="26" t="s">
        <v>19</v>
      </c>
      <c r="C294" s="26" t="s">
        <v>283</v>
      </c>
      <c r="D294" s="26" t="s">
        <v>22</v>
      </c>
      <c r="E294" s="26" t="s">
        <v>267</v>
      </c>
      <c r="F294" s="27" t="s">
        <v>930</v>
      </c>
      <c r="G294" s="26" t="s">
        <v>14</v>
      </c>
      <c r="H294" s="28">
        <v>37539</v>
      </c>
      <c r="I294" s="26">
        <v>21</v>
      </c>
      <c r="J294" s="26" t="s">
        <v>931</v>
      </c>
      <c r="K294" s="29">
        <v>44915</v>
      </c>
      <c r="L294" s="32" t="str">
        <f t="shared" si="30"/>
        <v>Dec</v>
      </c>
      <c r="M294" s="32" t="str">
        <f t="shared" si="31"/>
        <v>2022</v>
      </c>
      <c r="N294" s="10" t="s">
        <v>70</v>
      </c>
      <c r="O294" s="26" t="str">
        <f t="shared" si="32"/>
        <v>Fully Completed</v>
      </c>
      <c r="P294" s="10" t="str">
        <f t="shared" si="33"/>
        <v>Graduated</v>
      </c>
      <c r="Q294" s="26" t="str">
        <f t="shared" si="34"/>
        <v>YES</v>
      </c>
      <c r="R294" s="10"/>
      <c r="S294" s="10"/>
    </row>
    <row r="295" spans="1:19" s="26" customFormat="1" x14ac:dyDescent="0.25">
      <c r="A295" s="26" t="s">
        <v>728</v>
      </c>
      <c r="B295" s="26" t="s">
        <v>1469</v>
      </c>
      <c r="C295" s="26" t="s">
        <v>283</v>
      </c>
      <c r="D295" s="26" t="s">
        <v>17</v>
      </c>
      <c r="E295" s="26" t="s">
        <v>284</v>
      </c>
      <c r="F295" s="27" t="s">
        <v>729</v>
      </c>
      <c r="G295" s="26" t="s">
        <v>272</v>
      </c>
      <c r="H295" s="28">
        <v>41701</v>
      </c>
      <c r="I295" s="26">
        <f ca="1">DATEDIF(H295, TODAY(), "Y")</f>
        <v>10</v>
      </c>
      <c r="J295" s="26" t="s">
        <v>730</v>
      </c>
      <c r="K295" s="29">
        <v>44826</v>
      </c>
      <c r="L295" s="32" t="str">
        <f t="shared" si="30"/>
        <v>Sep</v>
      </c>
      <c r="M295" s="32" t="str">
        <f t="shared" si="31"/>
        <v>2022</v>
      </c>
      <c r="N295" s="10" t="s">
        <v>70</v>
      </c>
      <c r="O295" s="26" t="str">
        <f t="shared" si="32"/>
        <v>Fully Completed</v>
      </c>
      <c r="P295" s="10" t="str">
        <f t="shared" si="33"/>
        <v>Graduated</v>
      </c>
      <c r="Q295" s="26" t="str">
        <f t="shared" si="34"/>
        <v>YES</v>
      </c>
      <c r="R295" s="10"/>
      <c r="S295" s="10"/>
    </row>
    <row r="296" spans="1:19" s="26" customFormat="1" x14ac:dyDescent="0.25">
      <c r="A296" s="26" t="s">
        <v>368</v>
      </c>
      <c r="B296" s="26" t="s">
        <v>72</v>
      </c>
      <c r="C296" s="26" t="s">
        <v>283</v>
      </c>
      <c r="D296" s="26" t="s">
        <v>17</v>
      </c>
      <c r="E296" s="26" t="s">
        <v>284</v>
      </c>
      <c r="F296" s="27" t="s">
        <v>369</v>
      </c>
      <c r="G296" s="26" t="s">
        <v>38</v>
      </c>
      <c r="H296" s="28">
        <v>37739</v>
      </c>
      <c r="I296" s="26">
        <v>20</v>
      </c>
      <c r="J296" s="26" t="s">
        <v>370</v>
      </c>
      <c r="K296" s="29">
        <v>44641</v>
      </c>
      <c r="L296" s="32" t="str">
        <f t="shared" si="30"/>
        <v>Mar</v>
      </c>
      <c r="M296" s="32" t="str">
        <f t="shared" si="31"/>
        <v>2022</v>
      </c>
      <c r="N296" s="10" t="s">
        <v>70</v>
      </c>
      <c r="O296" s="26" t="str">
        <f t="shared" si="32"/>
        <v>Fully Completed</v>
      </c>
      <c r="P296" s="10" t="str">
        <f t="shared" si="33"/>
        <v>Graduated</v>
      </c>
      <c r="Q296" s="26" t="str">
        <f t="shared" si="34"/>
        <v>YES</v>
      </c>
      <c r="R296" s="10"/>
      <c r="S296" s="10"/>
    </row>
    <row r="297" spans="1:19" s="26" customFormat="1" x14ac:dyDescent="0.25">
      <c r="A297" s="26" t="s">
        <v>506</v>
      </c>
      <c r="B297" s="26" t="s">
        <v>19</v>
      </c>
      <c r="C297" s="26" t="s">
        <v>507</v>
      </c>
      <c r="D297" s="26" t="s">
        <v>22</v>
      </c>
      <c r="E297" s="26" t="s">
        <v>284</v>
      </c>
      <c r="F297" s="27" t="s">
        <v>1493</v>
      </c>
      <c r="G297" s="26" t="s">
        <v>38</v>
      </c>
      <c r="H297" s="28">
        <v>37362</v>
      </c>
      <c r="I297" s="26">
        <v>21</v>
      </c>
      <c r="J297" s="26" t="s">
        <v>508</v>
      </c>
      <c r="K297" s="29">
        <v>44641</v>
      </c>
      <c r="L297" s="32" t="str">
        <f t="shared" si="30"/>
        <v>Mar</v>
      </c>
      <c r="M297" s="32" t="str">
        <f t="shared" si="31"/>
        <v>2022</v>
      </c>
      <c r="N297" s="10" t="s">
        <v>39</v>
      </c>
      <c r="O297" s="26" t="str">
        <f t="shared" si="32"/>
        <v>Completed</v>
      </c>
      <c r="P297" s="10" t="str">
        <f t="shared" si="33"/>
        <v>Not Graduated</v>
      </c>
      <c r="Q297" s="26" t="str">
        <f t="shared" si="34"/>
        <v>NO</v>
      </c>
      <c r="R297" s="10"/>
      <c r="S297" s="10"/>
    </row>
    <row r="298" spans="1:19" s="26" customFormat="1" x14ac:dyDescent="0.25">
      <c r="A298" s="26" t="s">
        <v>634</v>
      </c>
      <c r="B298" s="26" t="s">
        <v>35</v>
      </c>
      <c r="C298" s="26" t="s">
        <v>283</v>
      </c>
      <c r="D298" s="26" t="s">
        <v>17</v>
      </c>
      <c r="E298" s="26" t="s">
        <v>284</v>
      </c>
      <c r="F298" s="27" t="s">
        <v>635</v>
      </c>
      <c r="G298" s="26" t="s">
        <v>37</v>
      </c>
      <c r="H298" s="28">
        <v>40834</v>
      </c>
      <c r="I298" s="26">
        <v>12</v>
      </c>
      <c r="J298" s="26" t="s">
        <v>636</v>
      </c>
      <c r="K298" s="29">
        <v>44764</v>
      </c>
      <c r="L298" s="32" t="str">
        <f t="shared" si="30"/>
        <v>Jul</v>
      </c>
      <c r="M298" s="32" t="str">
        <f t="shared" si="31"/>
        <v>2022</v>
      </c>
      <c r="N298" s="10" t="s">
        <v>15</v>
      </c>
      <c r="O298" s="26" t="str">
        <f t="shared" si="32"/>
        <v>word/excel/powerpoint</v>
      </c>
      <c r="P298" s="10" t="str">
        <f t="shared" si="33"/>
        <v>Not Completed</v>
      </c>
      <c r="Q298" s="26" t="str">
        <f t="shared" si="34"/>
        <v>NO</v>
      </c>
      <c r="R298" s="10"/>
      <c r="S298" s="10"/>
    </row>
    <row r="299" spans="1:19" s="26" customFormat="1" x14ac:dyDescent="0.25">
      <c r="A299" s="26" t="s">
        <v>581</v>
      </c>
      <c r="B299" s="26" t="s">
        <v>19</v>
      </c>
      <c r="C299" s="26" t="s">
        <v>582</v>
      </c>
      <c r="D299" s="26" t="s">
        <v>22</v>
      </c>
      <c r="E299" s="26" t="s">
        <v>284</v>
      </c>
      <c r="F299" s="27" t="s">
        <v>583</v>
      </c>
      <c r="G299" s="26" t="s">
        <v>14</v>
      </c>
      <c r="H299" s="28">
        <v>37005</v>
      </c>
      <c r="I299" s="26">
        <v>22</v>
      </c>
      <c r="J299" s="26" t="s">
        <v>584</v>
      </c>
      <c r="K299" s="29">
        <v>44763</v>
      </c>
      <c r="L299" s="32" t="str">
        <f t="shared" si="30"/>
        <v>Jul</v>
      </c>
      <c r="M299" s="32" t="str">
        <f t="shared" si="31"/>
        <v>2022</v>
      </c>
      <c r="N299" s="10" t="s">
        <v>70</v>
      </c>
      <c r="O299" s="26" t="str">
        <f t="shared" si="32"/>
        <v>Fully Completed</v>
      </c>
      <c r="P299" s="10" t="str">
        <f t="shared" si="33"/>
        <v>Graduated</v>
      </c>
      <c r="Q299" s="26" t="str">
        <f t="shared" si="34"/>
        <v>YES</v>
      </c>
      <c r="R299" s="10"/>
      <c r="S299" s="10"/>
    </row>
    <row r="300" spans="1:19" s="26" customFormat="1" x14ac:dyDescent="0.25">
      <c r="A300" s="26" t="s">
        <v>405</v>
      </c>
      <c r="B300" s="26" t="s">
        <v>31</v>
      </c>
      <c r="C300" s="26" t="s">
        <v>283</v>
      </c>
      <c r="D300" s="26" t="s">
        <v>17</v>
      </c>
      <c r="E300" s="26" t="s">
        <v>284</v>
      </c>
      <c r="F300" s="27" t="s">
        <v>406</v>
      </c>
      <c r="G300" s="26" t="s">
        <v>37</v>
      </c>
      <c r="H300" s="28">
        <v>39733</v>
      </c>
      <c r="I300" s="26">
        <v>15</v>
      </c>
      <c r="J300" s="26" t="s">
        <v>407</v>
      </c>
      <c r="K300" s="29">
        <v>44794</v>
      </c>
      <c r="L300" s="32" t="str">
        <f t="shared" si="30"/>
        <v>Aug</v>
      </c>
      <c r="M300" s="32" t="str">
        <f t="shared" si="31"/>
        <v>2022</v>
      </c>
      <c r="N300" s="10" t="s">
        <v>70</v>
      </c>
      <c r="O300" s="26" t="str">
        <f t="shared" si="32"/>
        <v>Fully Completed</v>
      </c>
      <c r="P300" s="10" t="str">
        <f t="shared" si="33"/>
        <v>Graduated</v>
      </c>
      <c r="Q300" s="26" t="str">
        <f t="shared" si="34"/>
        <v>YES</v>
      </c>
      <c r="R300" s="10"/>
      <c r="S300" s="10"/>
    </row>
    <row r="301" spans="1:19" s="26" customFormat="1" x14ac:dyDescent="0.25">
      <c r="A301" s="26" t="s">
        <v>643</v>
      </c>
      <c r="B301" s="26" t="s">
        <v>19</v>
      </c>
      <c r="C301" s="26" t="s">
        <v>283</v>
      </c>
      <c r="D301" s="26" t="s">
        <v>17</v>
      </c>
      <c r="E301" s="26" t="s">
        <v>284</v>
      </c>
      <c r="F301" s="27" t="s">
        <v>644</v>
      </c>
      <c r="G301" s="26" t="s">
        <v>37</v>
      </c>
      <c r="H301" s="28">
        <v>39227</v>
      </c>
      <c r="I301" s="26">
        <v>16</v>
      </c>
      <c r="J301" s="26" t="s">
        <v>325</v>
      </c>
      <c r="K301" s="29">
        <v>44795</v>
      </c>
      <c r="L301" s="32" t="str">
        <f t="shared" si="30"/>
        <v>Aug</v>
      </c>
      <c r="M301" s="32" t="str">
        <f t="shared" si="31"/>
        <v>2022</v>
      </c>
      <c r="N301" s="10" t="s">
        <v>15</v>
      </c>
      <c r="O301" s="26" t="str">
        <f t="shared" si="32"/>
        <v>word/excel/powerpoint</v>
      </c>
      <c r="P301" s="10" t="str">
        <f t="shared" si="33"/>
        <v>Not Completed</v>
      </c>
      <c r="Q301" s="26" t="str">
        <f t="shared" si="34"/>
        <v>NO</v>
      </c>
      <c r="R301" s="10"/>
      <c r="S301" s="10"/>
    </row>
    <row r="302" spans="1:19" s="26" customFormat="1" x14ac:dyDescent="0.25">
      <c r="A302" s="26" t="s">
        <v>653</v>
      </c>
      <c r="B302" s="26" t="s">
        <v>19</v>
      </c>
      <c r="C302" s="26" t="s">
        <v>283</v>
      </c>
      <c r="D302" s="26" t="s">
        <v>22</v>
      </c>
      <c r="E302" s="26" t="s">
        <v>284</v>
      </c>
      <c r="F302" s="27" t="s">
        <v>654</v>
      </c>
      <c r="G302" s="26" t="s">
        <v>38</v>
      </c>
      <c r="H302" s="28">
        <v>36551</v>
      </c>
      <c r="I302" s="26">
        <f ca="1">DATEDIF(H302, TODAY(), "Y")</f>
        <v>24</v>
      </c>
      <c r="J302" s="26" t="s">
        <v>655</v>
      </c>
      <c r="K302" s="29">
        <v>44672</v>
      </c>
      <c r="L302" s="32" t="str">
        <f t="shared" si="30"/>
        <v>Apr</v>
      </c>
      <c r="M302" s="32" t="str">
        <f t="shared" si="31"/>
        <v>2022</v>
      </c>
      <c r="N302" s="10" t="s">
        <v>15</v>
      </c>
      <c r="O302" s="26" t="str">
        <f t="shared" si="32"/>
        <v>word/excel/powerpoint</v>
      </c>
      <c r="P302" s="10" t="str">
        <f t="shared" si="33"/>
        <v>Not Completed</v>
      </c>
      <c r="Q302" s="26" t="str">
        <f t="shared" si="34"/>
        <v>NO</v>
      </c>
      <c r="R302" s="10"/>
      <c r="S302" s="10"/>
    </row>
    <row r="303" spans="1:19" s="26" customFormat="1" x14ac:dyDescent="0.25">
      <c r="A303" s="26" t="s">
        <v>377</v>
      </c>
      <c r="B303" s="26" t="s">
        <v>1469</v>
      </c>
      <c r="C303" s="26" t="s">
        <v>283</v>
      </c>
      <c r="D303" s="26" t="s">
        <v>22</v>
      </c>
      <c r="E303" s="26" t="s">
        <v>267</v>
      </c>
      <c r="F303" s="27" t="s">
        <v>378</v>
      </c>
      <c r="G303" s="26" t="s">
        <v>14</v>
      </c>
      <c r="H303" s="28">
        <v>35910</v>
      </c>
      <c r="I303" s="26">
        <v>25</v>
      </c>
      <c r="J303" s="26" t="s">
        <v>379</v>
      </c>
      <c r="K303" s="29">
        <v>44825</v>
      </c>
      <c r="L303" s="32" t="str">
        <f t="shared" si="30"/>
        <v>Sep</v>
      </c>
      <c r="M303" s="32" t="str">
        <f t="shared" si="31"/>
        <v>2022</v>
      </c>
      <c r="N303" s="10" t="s">
        <v>15</v>
      </c>
      <c r="O303" s="26" t="str">
        <f t="shared" si="32"/>
        <v>word/excel/powerpoint</v>
      </c>
      <c r="P303" s="10" t="str">
        <f t="shared" si="33"/>
        <v>Not Completed</v>
      </c>
      <c r="Q303" s="26" t="str">
        <f t="shared" si="34"/>
        <v>NO</v>
      </c>
      <c r="R303" s="10"/>
      <c r="S303" s="10"/>
    </row>
    <row r="304" spans="1:19" s="26" customFormat="1" x14ac:dyDescent="0.25">
      <c r="A304" s="26" t="s">
        <v>870</v>
      </c>
      <c r="B304" s="26" t="s">
        <v>35</v>
      </c>
      <c r="C304" s="26" t="s">
        <v>283</v>
      </c>
      <c r="D304" s="26" t="s">
        <v>17</v>
      </c>
      <c r="E304" s="26" t="s">
        <v>89</v>
      </c>
      <c r="F304" s="27" t="s">
        <v>871</v>
      </c>
      <c r="G304" s="26" t="s">
        <v>38</v>
      </c>
      <c r="H304" s="28">
        <v>37814</v>
      </c>
      <c r="I304" s="26">
        <v>20</v>
      </c>
      <c r="J304" s="26" t="s">
        <v>872</v>
      </c>
      <c r="K304" s="29">
        <v>44762</v>
      </c>
      <c r="L304" s="32" t="str">
        <f t="shared" si="30"/>
        <v>Jul</v>
      </c>
      <c r="M304" s="32" t="str">
        <f t="shared" si="31"/>
        <v>2022</v>
      </c>
      <c r="N304" s="10" t="s">
        <v>15</v>
      </c>
      <c r="O304" s="26" t="str">
        <f t="shared" si="32"/>
        <v>word/excel/powerpoint</v>
      </c>
      <c r="P304" s="10" t="str">
        <f t="shared" si="33"/>
        <v>Not Completed</v>
      </c>
      <c r="Q304" s="26" t="str">
        <f t="shared" si="34"/>
        <v>NO</v>
      </c>
      <c r="R304" s="10"/>
      <c r="S304" s="10"/>
    </row>
    <row r="305" spans="1:19" s="26" customFormat="1" x14ac:dyDescent="0.25">
      <c r="A305" s="26" t="s">
        <v>919</v>
      </c>
      <c r="B305" s="26" t="s">
        <v>19</v>
      </c>
      <c r="C305" s="26" t="s">
        <v>21</v>
      </c>
      <c r="D305" s="26" t="s">
        <v>17</v>
      </c>
      <c r="E305" s="26" t="s">
        <v>89</v>
      </c>
      <c r="F305" s="27" t="s">
        <v>1474</v>
      </c>
      <c r="G305" s="26" t="s">
        <v>37</v>
      </c>
      <c r="H305" s="28">
        <v>40269</v>
      </c>
      <c r="I305" s="26">
        <v>13</v>
      </c>
      <c r="J305" s="26" t="s">
        <v>808</v>
      </c>
      <c r="K305" s="29">
        <v>44734</v>
      </c>
      <c r="L305" s="32" t="str">
        <f t="shared" si="30"/>
        <v>Jun</v>
      </c>
      <c r="M305" s="32" t="str">
        <f t="shared" si="31"/>
        <v>2022</v>
      </c>
      <c r="N305" s="10" t="s">
        <v>39</v>
      </c>
      <c r="O305" s="26" t="s">
        <v>241</v>
      </c>
      <c r="P305" s="10" t="s">
        <v>244</v>
      </c>
      <c r="Q305" s="26" t="s">
        <v>1480</v>
      </c>
      <c r="R305" s="10"/>
      <c r="S305" s="10"/>
    </row>
    <row r="306" spans="1:19" s="26" customFormat="1" x14ac:dyDescent="0.25">
      <c r="A306" s="26" t="s">
        <v>274</v>
      </c>
      <c r="B306" s="26" t="s">
        <v>96</v>
      </c>
      <c r="C306" s="26" t="s">
        <v>275</v>
      </c>
      <c r="D306" s="26" t="s">
        <v>22</v>
      </c>
      <c r="E306" s="26" t="s">
        <v>225</v>
      </c>
      <c r="F306" s="27" t="s">
        <v>276</v>
      </c>
      <c r="G306" s="26" t="s">
        <v>37</v>
      </c>
      <c r="H306" s="28">
        <v>39448</v>
      </c>
      <c r="I306" s="26">
        <f ca="1">DATEDIF(H306, TODAY(), "Y")</f>
        <v>16</v>
      </c>
      <c r="J306" s="26" t="s">
        <v>277</v>
      </c>
      <c r="K306" s="29">
        <v>44763</v>
      </c>
      <c r="L306" s="30" t="str">
        <f t="shared" si="30"/>
        <v>Jul</v>
      </c>
      <c r="M306" s="32" t="str">
        <f t="shared" si="31"/>
        <v>2022</v>
      </c>
      <c r="N306" s="10" t="s">
        <v>70</v>
      </c>
      <c r="O306" s="26" t="str">
        <f t="shared" ref="O306:O338" si="37">IF(N306="mos","word/excel/powerpoint",IF(N306="corel draw/mos","Completed",IF(N306="full package","Fully Completed",IF(N306="ongoing","Still Learning"))))</f>
        <v>Fully Completed</v>
      </c>
      <c r="P306" s="10" t="str">
        <f t="shared" ref="P306:P338" si="38">IF(O306="word/excel/powerpoint","Not Completed",IF(O306="completed","Not Graduated",IF(O306="fully completed","Graduated",IF(O306="still learning","Still Learning"))))</f>
        <v>Graduated</v>
      </c>
      <c r="Q306" s="26" t="str">
        <f t="shared" ref="Q306:Q338" si="39">IF(P306="not completed","NO",IF(P306="not graduated","NO",IF(P306="graduated","YES",IF(P306="still learning","NO"))))</f>
        <v>YES</v>
      </c>
      <c r="R306" s="10"/>
      <c r="S306" s="10"/>
    </row>
    <row r="307" spans="1:19" s="26" customFormat="1" x14ac:dyDescent="0.25">
      <c r="A307" s="26" t="s">
        <v>710</v>
      </c>
      <c r="B307" s="26" t="s">
        <v>19</v>
      </c>
      <c r="C307" s="26" t="s">
        <v>21</v>
      </c>
      <c r="D307" s="26" t="s">
        <v>22</v>
      </c>
      <c r="E307" s="26" t="s">
        <v>279</v>
      </c>
      <c r="F307" s="27" t="s">
        <v>711</v>
      </c>
      <c r="G307" s="26" t="s">
        <v>37</v>
      </c>
      <c r="H307" s="28">
        <v>39606</v>
      </c>
      <c r="I307" s="26">
        <f ca="1">DATEDIF(H307, TODAY(), "Y")</f>
        <v>15</v>
      </c>
      <c r="J307" s="26" t="s">
        <v>712</v>
      </c>
      <c r="K307" s="29">
        <v>44765</v>
      </c>
      <c r="L307" s="32" t="str">
        <f t="shared" si="30"/>
        <v>Jul</v>
      </c>
      <c r="M307" s="32" t="str">
        <f t="shared" si="31"/>
        <v>2022</v>
      </c>
      <c r="N307" s="10" t="s">
        <v>235</v>
      </c>
      <c r="O307" s="26" t="str">
        <f t="shared" si="37"/>
        <v>Still Learning</v>
      </c>
      <c r="P307" s="10" t="str">
        <f t="shared" si="38"/>
        <v>Still Learning</v>
      </c>
      <c r="Q307" s="26" t="str">
        <f t="shared" si="39"/>
        <v>NO</v>
      </c>
      <c r="R307" s="10"/>
      <c r="S307" s="10"/>
    </row>
    <row r="308" spans="1:19" s="26" customFormat="1" x14ac:dyDescent="0.25">
      <c r="A308" s="26" t="s">
        <v>665</v>
      </c>
      <c r="B308" s="26" t="s">
        <v>1469</v>
      </c>
      <c r="C308" s="26" t="s">
        <v>44</v>
      </c>
      <c r="D308" s="26" t="s">
        <v>22</v>
      </c>
      <c r="E308" s="26" t="s">
        <v>284</v>
      </c>
      <c r="F308" s="27" t="s">
        <v>666</v>
      </c>
      <c r="G308" s="26" t="s">
        <v>14</v>
      </c>
      <c r="H308" s="28">
        <v>34372</v>
      </c>
      <c r="I308" s="26">
        <f ca="1">DATEDIF(H308, TODAY(), "Y")</f>
        <v>30</v>
      </c>
      <c r="J308" s="26" t="s">
        <v>667</v>
      </c>
      <c r="K308" s="29">
        <v>44795</v>
      </c>
      <c r="L308" s="32" t="str">
        <f t="shared" si="30"/>
        <v>Aug</v>
      </c>
      <c r="M308" s="32" t="str">
        <f t="shared" si="31"/>
        <v>2022</v>
      </c>
      <c r="N308" s="10" t="s">
        <v>15</v>
      </c>
      <c r="O308" s="26" t="str">
        <f t="shared" si="37"/>
        <v>word/excel/powerpoint</v>
      </c>
      <c r="P308" s="10" t="str">
        <f t="shared" si="38"/>
        <v>Not Completed</v>
      </c>
      <c r="Q308" s="26" t="str">
        <f t="shared" si="39"/>
        <v>NO</v>
      </c>
      <c r="R308" s="10"/>
      <c r="S308" s="10"/>
    </row>
    <row r="309" spans="1:19" s="26" customFormat="1" x14ac:dyDescent="0.25">
      <c r="A309" s="26" t="s">
        <v>867</v>
      </c>
      <c r="B309" s="26" t="s">
        <v>19</v>
      </c>
      <c r="C309" s="26" t="s">
        <v>44</v>
      </c>
      <c r="D309" s="26" t="s">
        <v>17</v>
      </c>
      <c r="E309" s="26" t="s">
        <v>279</v>
      </c>
      <c r="F309" s="27" t="s">
        <v>868</v>
      </c>
      <c r="G309" s="26" t="s">
        <v>38</v>
      </c>
      <c r="H309" s="28">
        <v>38635</v>
      </c>
      <c r="I309" s="26">
        <f ca="1">DATEDIF(H309, TODAY(), "Y")</f>
        <v>18</v>
      </c>
      <c r="J309" s="26" t="s">
        <v>869</v>
      </c>
      <c r="K309" s="29">
        <v>44824</v>
      </c>
      <c r="L309" s="32" t="str">
        <f t="shared" si="30"/>
        <v>Sep</v>
      </c>
      <c r="M309" s="32" t="str">
        <f t="shared" si="31"/>
        <v>2022</v>
      </c>
      <c r="N309" s="10" t="s">
        <v>70</v>
      </c>
      <c r="O309" s="26" t="str">
        <f t="shared" si="37"/>
        <v>Fully Completed</v>
      </c>
      <c r="P309" s="10" t="str">
        <f t="shared" si="38"/>
        <v>Graduated</v>
      </c>
      <c r="Q309" s="26" t="str">
        <f t="shared" si="39"/>
        <v>YES</v>
      </c>
      <c r="R309" s="10"/>
      <c r="S309" s="10"/>
    </row>
    <row r="310" spans="1:19" s="26" customFormat="1" x14ac:dyDescent="0.25">
      <c r="A310" s="26" t="s">
        <v>932</v>
      </c>
      <c r="B310" s="26" t="s">
        <v>19</v>
      </c>
      <c r="C310" s="26" t="s">
        <v>21</v>
      </c>
      <c r="D310" s="26" t="s">
        <v>17</v>
      </c>
      <c r="E310" s="26" t="s">
        <v>284</v>
      </c>
      <c r="F310" s="27" t="s">
        <v>891</v>
      </c>
      <c r="G310" s="26" t="s">
        <v>38</v>
      </c>
      <c r="H310" s="28">
        <v>39393</v>
      </c>
      <c r="I310" s="26">
        <f ca="1">DATEDIF(H310, TODAY(), "Y")</f>
        <v>16</v>
      </c>
      <c r="J310" s="26" t="s">
        <v>933</v>
      </c>
      <c r="K310" s="29">
        <v>44915</v>
      </c>
      <c r="L310" s="32" t="str">
        <f t="shared" si="30"/>
        <v>Dec</v>
      </c>
      <c r="M310" s="32" t="str">
        <f t="shared" si="31"/>
        <v>2022</v>
      </c>
      <c r="N310" s="10" t="s">
        <v>70</v>
      </c>
      <c r="O310" s="26" t="str">
        <f t="shared" si="37"/>
        <v>Fully Completed</v>
      </c>
      <c r="P310" s="10" t="str">
        <f t="shared" si="38"/>
        <v>Graduated</v>
      </c>
      <c r="Q310" s="26" t="str">
        <f t="shared" si="39"/>
        <v>YES</v>
      </c>
      <c r="R310" s="10"/>
      <c r="S310" s="10"/>
    </row>
    <row r="311" spans="1:19" s="26" customFormat="1" x14ac:dyDescent="0.25">
      <c r="A311" s="26" t="s">
        <v>916</v>
      </c>
      <c r="B311" s="26" t="s">
        <v>19</v>
      </c>
      <c r="C311" s="26" t="s">
        <v>44</v>
      </c>
      <c r="D311" s="26" t="s">
        <v>17</v>
      </c>
      <c r="E311" s="26" t="s">
        <v>439</v>
      </c>
      <c r="F311" s="27" t="s">
        <v>914</v>
      </c>
      <c r="G311" s="26" t="s">
        <v>272</v>
      </c>
      <c r="H311" s="28">
        <v>41093</v>
      </c>
      <c r="I311" s="26">
        <v>11</v>
      </c>
      <c r="J311" s="26" t="s">
        <v>915</v>
      </c>
      <c r="K311" s="29">
        <v>44673</v>
      </c>
      <c r="L311" s="32" t="str">
        <f t="shared" si="30"/>
        <v>Apr</v>
      </c>
      <c r="M311" s="32" t="str">
        <f t="shared" si="31"/>
        <v>2022</v>
      </c>
      <c r="N311" s="10" t="s">
        <v>15</v>
      </c>
      <c r="O311" s="26" t="str">
        <f t="shared" si="37"/>
        <v>word/excel/powerpoint</v>
      </c>
      <c r="P311" s="10" t="str">
        <f t="shared" si="38"/>
        <v>Not Completed</v>
      </c>
      <c r="Q311" s="26" t="str">
        <f t="shared" si="39"/>
        <v>NO</v>
      </c>
      <c r="R311" s="10"/>
      <c r="S311" s="10"/>
    </row>
    <row r="312" spans="1:19" s="26" customFormat="1" x14ac:dyDescent="0.25">
      <c r="A312" s="26" t="s">
        <v>314</v>
      </c>
      <c r="B312" s="26" t="s">
        <v>125</v>
      </c>
      <c r="C312" s="26" t="s">
        <v>283</v>
      </c>
      <c r="D312" s="26" t="s">
        <v>17</v>
      </c>
      <c r="E312" s="26" t="s">
        <v>284</v>
      </c>
      <c r="F312" s="27" t="s">
        <v>315</v>
      </c>
      <c r="G312" s="26" t="s">
        <v>37</v>
      </c>
      <c r="H312" s="28">
        <v>40246</v>
      </c>
      <c r="I312" s="26">
        <f t="shared" ref="I312:I320" ca="1" si="40">DATEDIF(H312, TODAY(), "Y")</f>
        <v>14</v>
      </c>
      <c r="J312" s="26" t="s">
        <v>316</v>
      </c>
      <c r="K312" s="29">
        <v>44763</v>
      </c>
      <c r="L312" s="32" t="str">
        <f t="shared" si="30"/>
        <v>Jul</v>
      </c>
      <c r="M312" s="32" t="str">
        <f t="shared" si="31"/>
        <v>2022</v>
      </c>
      <c r="N312" s="10" t="s">
        <v>39</v>
      </c>
      <c r="O312" s="26" t="str">
        <f t="shared" si="37"/>
        <v>Completed</v>
      </c>
      <c r="P312" s="10" t="str">
        <f t="shared" si="38"/>
        <v>Not Graduated</v>
      </c>
      <c r="Q312" s="26" t="str">
        <f t="shared" si="39"/>
        <v>NO</v>
      </c>
      <c r="R312" s="10"/>
      <c r="S312" s="10"/>
    </row>
    <row r="313" spans="1:19" s="26" customFormat="1" x14ac:dyDescent="0.25">
      <c r="A313" s="26" t="s">
        <v>353</v>
      </c>
      <c r="B313" s="26" t="s">
        <v>19</v>
      </c>
      <c r="C313" s="26" t="s">
        <v>21</v>
      </c>
      <c r="D313" s="26" t="s">
        <v>17</v>
      </c>
      <c r="E313" s="26" t="s">
        <v>23</v>
      </c>
      <c r="F313" s="27" t="s">
        <v>354</v>
      </c>
      <c r="G313" s="26" t="s">
        <v>331</v>
      </c>
      <c r="H313" s="28">
        <v>40235</v>
      </c>
      <c r="I313" s="26">
        <f t="shared" ca="1" si="40"/>
        <v>14</v>
      </c>
      <c r="J313" s="26" t="s">
        <v>355</v>
      </c>
      <c r="K313" s="29">
        <v>44886</v>
      </c>
      <c r="L313" s="32" t="str">
        <f t="shared" si="30"/>
        <v>Nov</v>
      </c>
      <c r="M313" s="32" t="str">
        <f t="shared" si="31"/>
        <v>2022</v>
      </c>
      <c r="N313" s="10" t="s">
        <v>70</v>
      </c>
      <c r="O313" s="26" t="str">
        <f t="shared" si="37"/>
        <v>Fully Completed</v>
      </c>
      <c r="P313" s="10" t="str">
        <f t="shared" si="38"/>
        <v>Graduated</v>
      </c>
      <c r="Q313" s="26" t="str">
        <f t="shared" si="39"/>
        <v>YES</v>
      </c>
      <c r="R313" s="10"/>
      <c r="S313" s="10"/>
    </row>
    <row r="314" spans="1:19" s="26" customFormat="1" x14ac:dyDescent="0.25">
      <c r="A314" s="26" t="s">
        <v>399</v>
      </c>
      <c r="B314" s="26" t="s">
        <v>1470</v>
      </c>
      <c r="C314" s="26" t="s">
        <v>283</v>
      </c>
      <c r="D314" s="26" t="s">
        <v>17</v>
      </c>
      <c r="E314" s="26" t="s">
        <v>288</v>
      </c>
      <c r="F314" s="27" t="s">
        <v>400</v>
      </c>
      <c r="G314" s="26" t="s">
        <v>38</v>
      </c>
      <c r="H314" s="28">
        <v>37044</v>
      </c>
      <c r="I314" s="26">
        <f t="shared" ca="1" si="40"/>
        <v>22</v>
      </c>
      <c r="J314" s="26" t="s">
        <v>401</v>
      </c>
      <c r="K314" s="29">
        <v>44763</v>
      </c>
      <c r="L314" s="32" t="str">
        <f t="shared" si="30"/>
        <v>Jul</v>
      </c>
      <c r="M314" s="32" t="str">
        <f t="shared" si="31"/>
        <v>2022</v>
      </c>
      <c r="N314" s="10" t="s">
        <v>39</v>
      </c>
      <c r="O314" s="26" t="str">
        <f t="shared" si="37"/>
        <v>Completed</v>
      </c>
      <c r="P314" s="10" t="str">
        <f t="shared" si="38"/>
        <v>Not Graduated</v>
      </c>
      <c r="Q314" s="26" t="str">
        <f t="shared" si="39"/>
        <v>NO</v>
      </c>
      <c r="R314" s="10"/>
      <c r="S314" s="10"/>
    </row>
    <row r="315" spans="1:19" s="26" customFormat="1" x14ac:dyDescent="0.25">
      <c r="A315" s="26" t="s">
        <v>924</v>
      </c>
      <c r="B315" s="26" t="s">
        <v>1517</v>
      </c>
      <c r="C315" s="26" t="s">
        <v>44</v>
      </c>
      <c r="D315" s="26" t="s">
        <v>17</v>
      </c>
      <c r="E315" s="26" t="s">
        <v>279</v>
      </c>
      <c r="F315" s="27" t="s">
        <v>774</v>
      </c>
      <c r="G315" s="26" t="s">
        <v>265</v>
      </c>
      <c r="H315" s="28">
        <v>40089</v>
      </c>
      <c r="I315" s="26">
        <f t="shared" ca="1" si="40"/>
        <v>14</v>
      </c>
      <c r="J315" s="26" t="s">
        <v>925</v>
      </c>
      <c r="K315" s="29">
        <v>45160</v>
      </c>
      <c r="L315" s="32" t="str">
        <f t="shared" si="30"/>
        <v>Aug</v>
      </c>
      <c r="M315" s="32" t="str">
        <f t="shared" si="31"/>
        <v>2023</v>
      </c>
      <c r="N315" s="10" t="s">
        <v>235</v>
      </c>
      <c r="O315" s="26" t="str">
        <f t="shared" si="37"/>
        <v>Still Learning</v>
      </c>
      <c r="P315" s="10" t="str">
        <f t="shared" si="38"/>
        <v>Still Learning</v>
      </c>
      <c r="Q315" s="26" t="str">
        <f t="shared" si="39"/>
        <v>NO</v>
      </c>
      <c r="R315" s="10"/>
      <c r="S315" s="10"/>
    </row>
    <row r="316" spans="1:19" s="26" customFormat="1" x14ac:dyDescent="0.25">
      <c r="A316" s="26" t="s">
        <v>1518</v>
      </c>
      <c r="B316" s="26" t="s">
        <v>1517</v>
      </c>
      <c r="C316" s="26" t="s">
        <v>44</v>
      </c>
      <c r="D316" s="26" t="s">
        <v>22</v>
      </c>
      <c r="E316" s="26" t="s">
        <v>27</v>
      </c>
      <c r="F316" s="27" t="s">
        <v>1519</v>
      </c>
      <c r="G316" s="26" t="s">
        <v>37</v>
      </c>
      <c r="H316" s="28">
        <v>40927</v>
      </c>
      <c r="I316" s="26">
        <f t="shared" ca="1" si="40"/>
        <v>12</v>
      </c>
      <c r="J316" s="26" t="s">
        <v>925</v>
      </c>
      <c r="K316" s="29">
        <v>45140</v>
      </c>
      <c r="L316" s="32" t="str">
        <f t="shared" si="30"/>
        <v>Aug</v>
      </c>
      <c r="M316" s="32" t="str">
        <f t="shared" si="31"/>
        <v>2023</v>
      </c>
      <c r="N316" s="10" t="s">
        <v>235</v>
      </c>
      <c r="O316" s="26" t="str">
        <f t="shared" si="37"/>
        <v>Still Learning</v>
      </c>
      <c r="P316" s="10" t="str">
        <f t="shared" si="38"/>
        <v>Still Learning</v>
      </c>
      <c r="Q316" s="26" t="str">
        <f t="shared" si="39"/>
        <v>NO</v>
      </c>
      <c r="R316" s="10"/>
      <c r="S316" s="10"/>
    </row>
    <row r="317" spans="1:19" s="26" customFormat="1" x14ac:dyDescent="0.25">
      <c r="A317" s="26" t="s">
        <v>656</v>
      </c>
      <c r="B317" s="26" t="s">
        <v>19</v>
      </c>
      <c r="C317" s="26" t="s">
        <v>21</v>
      </c>
      <c r="D317" s="26" t="s">
        <v>17</v>
      </c>
      <c r="E317" s="26" t="s">
        <v>284</v>
      </c>
      <c r="F317" s="27" t="s">
        <v>657</v>
      </c>
      <c r="G317" s="26" t="s">
        <v>38</v>
      </c>
      <c r="H317" s="28">
        <v>36876</v>
      </c>
      <c r="I317" s="26">
        <f t="shared" ca="1" si="40"/>
        <v>23</v>
      </c>
      <c r="J317" s="26" t="s">
        <v>355</v>
      </c>
      <c r="K317" s="29">
        <v>44763</v>
      </c>
      <c r="L317" s="32" t="str">
        <f t="shared" si="30"/>
        <v>Jul</v>
      </c>
      <c r="M317" s="32" t="str">
        <f t="shared" si="31"/>
        <v>2022</v>
      </c>
      <c r="N317" s="10" t="s">
        <v>70</v>
      </c>
      <c r="O317" s="26" t="str">
        <f t="shared" si="37"/>
        <v>Fully Completed</v>
      </c>
      <c r="P317" s="10" t="str">
        <f t="shared" si="38"/>
        <v>Graduated</v>
      </c>
      <c r="Q317" s="26" t="str">
        <f t="shared" si="39"/>
        <v>YES</v>
      </c>
      <c r="R317" s="10"/>
      <c r="S317" s="10"/>
    </row>
    <row r="318" spans="1:19" s="26" customFormat="1" x14ac:dyDescent="0.25">
      <c r="A318" s="26" t="s">
        <v>789</v>
      </c>
      <c r="B318" s="26" t="s">
        <v>19</v>
      </c>
      <c r="C318" s="26" t="s">
        <v>283</v>
      </c>
      <c r="D318" s="26" t="s">
        <v>22</v>
      </c>
      <c r="E318" s="26" t="s">
        <v>284</v>
      </c>
      <c r="F318" s="27" t="s">
        <v>790</v>
      </c>
      <c r="G318" s="26" t="s">
        <v>37</v>
      </c>
      <c r="H318" s="28">
        <v>39629</v>
      </c>
      <c r="I318" s="26">
        <f t="shared" ca="1" si="40"/>
        <v>15</v>
      </c>
      <c r="J318" s="26" t="s">
        <v>791</v>
      </c>
      <c r="K318" s="29">
        <v>44856</v>
      </c>
      <c r="L318" s="32" t="str">
        <f t="shared" si="30"/>
        <v>Oct</v>
      </c>
      <c r="M318" s="32" t="str">
        <f t="shared" si="31"/>
        <v>2022</v>
      </c>
      <c r="N318" s="10" t="s">
        <v>70</v>
      </c>
      <c r="O318" s="26" t="str">
        <f t="shared" si="37"/>
        <v>Fully Completed</v>
      </c>
      <c r="P318" s="10" t="str">
        <f t="shared" si="38"/>
        <v>Graduated</v>
      </c>
      <c r="Q318" s="26" t="str">
        <f t="shared" si="39"/>
        <v>YES</v>
      </c>
      <c r="R318" s="10"/>
      <c r="S318" s="10"/>
    </row>
    <row r="319" spans="1:19" s="26" customFormat="1" x14ac:dyDescent="0.25">
      <c r="A319" s="26" t="s">
        <v>674</v>
      </c>
      <c r="B319" s="26" t="s">
        <v>1469</v>
      </c>
      <c r="C319" s="26" t="s">
        <v>21</v>
      </c>
      <c r="D319" s="26" t="s">
        <v>17</v>
      </c>
      <c r="E319" s="26" t="s">
        <v>267</v>
      </c>
      <c r="F319" s="27" t="s">
        <v>675</v>
      </c>
      <c r="G319" s="26" t="s">
        <v>37</v>
      </c>
      <c r="H319" s="28">
        <v>40179</v>
      </c>
      <c r="I319" s="26">
        <f t="shared" ca="1" si="40"/>
        <v>14</v>
      </c>
      <c r="J319" s="26" t="s">
        <v>676</v>
      </c>
      <c r="K319" s="29">
        <v>44735</v>
      </c>
      <c r="L319" s="32" t="str">
        <f t="shared" si="30"/>
        <v>Jun</v>
      </c>
      <c r="M319" s="32" t="str">
        <f t="shared" si="31"/>
        <v>2022</v>
      </c>
      <c r="N319" s="10" t="s">
        <v>39</v>
      </c>
      <c r="O319" s="26" t="str">
        <f t="shared" si="37"/>
        <v>Completed</v>
      </c>
      <c r="P319" s="10" t="str">
        <f t="shared" si="38"/>
        <v>Not Graduated</v>
      </c>
      <c r="Q319" s="26" t="str">
        <f t="shared" si="39"/>
        <v>NO</v>
      </c>
      <c r="R319" s="10"/>
      <c r="S319" s="10"/>
    </row>
    <row r="320" spans="1:19" s="26" customFormat="1" x14ac:dyDescent="0.25">
      <c r="A320" s="26" t="s">
        <v>447</v>
      </c>
      <c r="B320" s="26" t="s">
        <v>19</v>
      </c>
      <c r="C320" s="26" t="s">
        <v>283</v>
      </c>
      <c r="D320" s="26" t="s">
        <v>22</v>
      </c>
      <c r="E320" s="26" t="s">
        <v>284</v>
      </c>
      <c r="F320" s="27" t="s">
        <v>97</v>
      </c>
      <c r="G320" s="26" t="s">
        <v>37</v>
      </c>
      <c r="H320" s="28">
        <v>39457</v>
      </c>
      <c r="I320" s="26">
        <f t="shared" ca="1" si="40"/>
        <v>16</v>
      </c>
      <c r="J320" s="26" t="s">
        <v>448</v>
      </c>
      <c r="K320" s="29">
        <v>44886</v>
      </c>
      <c r="L320" s="32" t="str">
        <f t="shared" si="30"/>
        <v>Nov</v>
      </c>
      <c r="M320" s="32" t="str">
        <f t="shared" si="31"/>
        <v>2022</v>
      </c>
      <c r="N320" s="10" t="s">
        <v>70</v>
      </c>
      <c r="O320" s="26" t="str">
        <f t="shared" si="37"/>
        <v>Fully Completed</v>
      </c>
      <c r="P320" s="10" t="str">
        <f t="shared" si="38"/>
        <v>Graduated</v>
      </c>
      <c r="Q320" s="26" t="str">
        <f t="shared" si="39"/>
        <v>YES</v>
      </c>
      <c r="R320" s="10"/>
      <c r="S320" s="10"/>
    </row>
    <row r="321" spans="1:19" s="26" customFormat="1" x14ac:dyDescent="0.25">
      <c r="A321" s="26" t="s">
        <v>442</v>
      </c>
      <c r="B321" s="26" t="s">
        <v>1475</v>
      </c>
      <c r="C321" s="26" t="s">
        <v>283</v>
      </c>
      <c r="D321" s="26" t="s">
        <v>17</v>
      </c>
      <c r="E321" s="26" t="s">
        <v>284</v>
      </c>
      <c r="F321" s="27" t="s">
        <v>429</v>
      </c>
      <c r="G321" s="26" t="s">
        <v>38</v>
      </c>
      <c r="H321" s="28">
        <v>37650</v>
      </c>
      <c r="I321" s="26">
        <v>21</v>
      </c>
      <c r="J321" s="26" t="s">
        <v>443</v>
      </c>
      <c r="K321" s="29">
        <v>44641</v>
      </c>
      <c r="L321" s="32" t="str">
        <f t="shared" si="30"/>
        <v>Mar</v>
      </c>
      <c r="M321" s="32" t="str">
        <f t="shared" si="31"/>
        <v>2022</v>
      </c>
      <c r="N321" s="10" t="s">
        <v>15</v>
      </c>
      <c r="O321" s="26" t="str">
        <f t="shared" si="37"/>
        <v>word/excel/powerpoint</v>
      </c>
      <c r="P321" s="10" t="str">
        <f t="shared" si="38"/>
        <v>Not Completed</v>
      </c>
      <c r="Q321" s="26" t="str">
        <f t="shared" si="39"/>
        <v>NO</v>
      </c>
      <c r="R321" s="10"/>
      <c r="S321" s="10"/>
    </row>
    <row r="322" spans="1:19" s="26" customFormat="1" x14ac:dyDescent="0.25">
      <c r="A322" s="26" t="s">
        <v>428</v>
      </c>
      <c r="B322" s="26" t="s">
        <v>35</v>
      </c>
      <c r="C322" s="26" t="s">
        <v>283</v>
      </c>
      <c r="D322" s="26" t="s">
        <v>17</v>
      </c>
      <c r="E322" s="26" t="s">
        <v>284</v>
      </c>
      <c r="F322" s="27" t="s">
        <v>429</v>
      </c>
      <c r="G322" s="26" t="s">
        <v>38</v>
      </c>
      <c r="H322" s="28">
        <v>38289</v>
      </c>
      <c r="I322" s="26">
        <v>19</v>
      </c>
      <c r="J322" s="26" t="s">
        <v>430</v>
      </c>
      <c r="K322" s="29">
        <v>44641</v>
      </c>
      <c r="L322" s="32" t="str">
        <f t="shared" si="30"/>
        <v>Mar</v>
      </c>
      <c r="M322" s="32" t="str">
        <f t="shared" si="31"/>
        <v>2022</v>
      </c>
      <c r="N322" s="10" t="s">
        <v>70</v>
      </c>
      <c r="O322" s="26" t="str">
        <f t="shared" si="37"/>
        <v>Fully Completed</v>
      </c>
      <c r="P322" s="10" t="str">
        <f t="shared" si="38"/>
        <v>Graduated</v>
      </c>
      <c r="Q322" s="26" t="str">
        <f t="shared" si="39"/>
        <v>YES</v>
      </c>
      <c r="R322" s="10"/>
      <c r="S322" s="10"/>
    </row>
    <row r="323" spans="1:19" s="26" customFormat="1" x14ac:dyDescent="0.25">
      <c r="A323" s="26" t="s">
        <v>624</v>
      </c>
      <c r="B323" s="26" t="s">
        <v>72</v>
      </c>
      <c r="C323" s="26" t="s">
        <v>21</v>
      </c>
      <c r="D323" s="26" t="s">
        <v>22</v>
      </c>
      <c r="E323" s="26" t="s">
        <v>267</v>
      </c>
      <c r="F323" s="27" t="s">
        <v>625</v>
      </c>
      <c r="G323" s="26" t="s">
        <v>37</v>
      </c>
      <c r="H323" s="28">
        <v>39718</v>
      </c>
      <c r="I323" s="26">
        <v>15</v>
      </c>
      <c r="J323" s="26" t="s">
        <v>626</v>
      </c>
      <c r="K323" s="29">
        <v>44764</v>
      </c>
      <c r="L323" s="32" t="str">
        <f t="shared" ref="L323:L386" si="41">TEXT(K323,"mmm")</f>
        <v>Jul</v>
      </c>
      <c r="M323" s="32" t="str">
        <f t="shared" ref="M323:M386" si="42">TEXT(K323,"yyy")</f>
        <v>2022</v>
      </c>
      <c r="N323" s="10" t="s">
        <v>70</v>
      </c>
      <c r="O323" s="26" t="str">
        <f t="shared" si="37"/>
        <v>Fully Completed</v>
      </c>
      <c r="P323" s="10" t="str">
        <f t="shared" si="38"/>
        <v>Graduated</v>
      </c>
      <c r="Q323" s="26" t="str">
        <f t="shared" si="39"/>
        <v>YES</v>
      </c>
      <c r="R323" s="10"/>
      <c r="S323" s="10"/>
    </row>
    <row r="324" spans="1:19" s="26" customFormat="1" x14ac:dyDescent="0.25">
      <c r="A324" s="26" t="s">
        <v>295</v>
      </c>
      <c r="B324" s="26" t="s">
        <v>19</v>
      </c>
      <c r="C324" s="26" t="s">
        <v>283</v>
      </c>
      <c r="D324" s="26" t="s">
        <v>22</v>
      </c>
      <c r="E324" s="26" t="s">
        <v>284</v>
      </c>
      <c r="F324" s="27" t="s">
        <v>296</v>
      </c>
      <c r="G324" s="26" t="s">
        <v>50</v>
      </c>
      <c r="H324" s="28">
        <v>39229</v>
      </c>
      <c r="I324" s="26">
        <f ca="1">DATEDIF(H324, TODAY(), "Y")</f>
        <v>16</v>
      </c>
      <c r="J324" s="26" t="s">
        <v>297</v>
      </c>
      <c r="K324" s="29">
        <v>44702</v>
      </c>
      <c r="L324" s="30" t="str">
        <f t="shared" si="41"/>
        <v>May</v>
      </c>
      <c r="M324" s="32" t="str">
        <f t="shared" si="42"/>
        <v>2022</v>
      </c>
      <c r="N324" s="10" t="s">
        <v>39</v>
      </c>
      <c r="O324" s="26" t="str">
        <f t="shared" si="37"/>
        <v>Completed</v>
      </c>
      <c r="P324" s="10" t="str">
        <f t="shared" si="38"/>
        <v>Not Graduated</v>
      </c>
      <c r="Q324" s="26" t="str">
        <f t="shared" si="39"/>
        <v>NO</v>
      </c>
      <c r="R324" s="10"/>
      <c r="S324" s="10"/>
    </row>
    <row r="325" spans="1:19" s="26" customFormat="1" x14ac:dyDescent="0.25">
      <c r="A325" s="26" t="s">
        <v>380</v>
      </c>
      <c r="B325" s="26" t="s">
        <v>96</v>
      </c>
      <c r="C325" s="26" t="s">
        <v>21</v>
      </c>
      <c r="D325" s="26" t="s">
        <v>22</v>
      </c>
      <c r="E325" s="26" t="s">
        <v>279</v>
      </c>
      <c r="F325" s="27" t="s">
        <v>381</v>
      </c>
      <c r="G325" s="26" t="s">
        <v>50</v>
      </c>
      <c r="H325" s="28">
        <v>40240</v>
      </c>
      <c r="I325" s="26">
        <v>14</v>
      </c>
      <c r="J325" s="26" t="s">
        <v>382</v>
      </c>
      <c r="K325" s="29">
        <v>44641</v>
      </c>
      <c r="L325" s="32" t="str">
        <f t="shared" si="41"/>
        <v>Mar</v>
      </c>
      <c r="M325" s="32" t="str">
        <f t="shared" si="42"/>
        <v>2022</v>
      </c>
      <c r="N325" s="10" t="s">
        <v>15</v>
      </c>
      <c r="O325" s="26" t="str">
        <f t="shared" si="37"/>
        <v>word/excel/powerpoint</v>
      </c>
      <c r="P325" s="10" t="str">
        <f t="shared" si="38"/>
        <v>Not Completed</v>
      </c>
      <c r="Q325" s="26" t="str">
        <f t="shared" si="39"/>
        <v>NO</v>
      </c>
      <c r="R325" s="10"/>
      <c r="S325" s="10"/>
    </row>
    <row r="326" spans="1:19" s="26" customFormat="1" x14ac:dyDescent="0.25">
      <c r="A326" s="26" t="s">
        <v>371</v>
      </c>
      <c r="B326" s="26" t="s">
        <v>19</v>
      </c>
      <c r="C326" s="26" t="s">
        <v>283</v>
      </c>
      <c r="D326" s="26" t="s">
        <v>17</v>
      </c>
      <c r="E326" s="26" t="s">
        <v>279</v>
      </c>
      <c r="F326" s="27" t="s">
        <v>372</v>
      </c>
      <c r="G326" s="26" t="s">
        <v>14</v>
      </c>
      <c r="H326" s="28">
        <v>37444</v>
      </c>
      <c r="I326" s="26">
        <v>21</v>
      </c>
      <c r="J326" s="26" t="s">
        <v>373</v>
      </c>
      <c r="K326" s="29">
        <v>44855</v>
      </c>
      <c r="L326" s="32" t="str">
        <f t="shared" si="41"/>
        <v>Oct</v>
      </c>
      <c r="M326" s="32" t="str">
        <f t="shared" si="42"/>
        <v>2022</v>
      </c>
      <c r="N326" s="10" t="s">
        <v>39</v>
      </c>
      <c r="O326" s="26" t="str">
        <f t="shared" si="37"/>
        <v>Completed</v>
      </c>
      <c r="P326" s="10" t="str">
        <f t="shared" si="38"/>
        <v>Not Graduated</v>
      </c>
      <c r="Q326" s="26" t="str">
        <f t="shared" si="39"/>
        <v>NO</v>
      </c>
      <c r="R326" s="10"/>
      <c r="S326" s="10"/>
    </row>
    <row r="327" spans="1:19" s="26" customFormat="1" x14ac:dyDescent="0.25">
      <c r="A327" s="26" t="s">
        <v>455</v>
      </c>
      <c r="B327" s="26" t="s">
        <v>19</v>
      </c>
      <c r="C327" s="26" t="s">
        <v>283</v>
      </c>
      <c r="D327" s="26" t="s">
        <v>22</v>
      </c>
      <c r="E327" s="26" t="s">
        <v>23</v>
      </c>
      <c r="F327" s="27" t="s">
        <v>456</v>
      </c>
      <c r="G327" s="26" t="s">
        <v>37</v>
      </c>
      <c r="H327" s="28">
        <v>39348</v>
      </c>
      <c r="I327" s="26">
        <f ca="1">DATEDIF(H327, TODAY(), "Y")</f>
        <v>16</v>
      </c>
      <c r="J327" s="26" t="s">
        <v>457</v>
      </c>
      <c r="K327" s="29">
        <v>44763</v>
      </c>
      <c r="L327" s="32" t="str">
        <f t="shared" si="41"/>
        <v>Jul</v>
      </c>
      <c r="M327" s="32" t="str">
        <f t="shared" si="42"/>
        <v>2022</v>
      </c>
      <c r="N327" s="10" t="s">
        <v>39</v>
      </c>
      <c r="O327" s="26" t="str">
        <f t="shared" si="37"/>
        <v>Completed</v>
      </c>
      <c r="P327" s="10" t="str">
        <f t="shared" si="38"/>
        <v>Not Graduated</v>
      </c>
      <c r="Q327" s="26" t="str">
        <f t="shared" si="39"/>
        <v>NO</v>
      </c>
      <c r="R327" s="10"/>
      <c r="S327" s="10"/>
    </row>
    <row r="328" spans="1:19" s="26" customFormat="1" x14ac:dyDescent="0.25">
      <c r="A328" s="26" t="s">
        <v>897</v>
      </c>
      <c r="B328" s="26" t="s">
        <v>19</v>
      </c>
      <c r="C328" s="26" t="s">
        <v>21</v>
      </c>
      <c r="D328" s="26" t="s">
        <v>22</v>
      </c>
      <c r="E328" s="26" t="s">
        <v>284</v>
      </c>
      <c r="F328" s="27" t="s">
        <v>573</v>
      </c>
      <c r="G328" s="26" t="s">
        <v>37</v>
      </c>
      <c r="H328" s="28">
        <v>39989</v>
      </c>
      <c r="I328" s="26">
        <f ca="1">DATEDIF(H328, TODAY(), "Y")</f>
        <v>14</v>
      </c>
      <c r="J328" s="26" t="s">
        <v>574</v>
      </c>
      <c r="K328" s="29">
        <v>44824</v>
      </c>
      <c r="L328" s="32" t="str">
        <f t="shared" si="41"/>
        <v>Sep</v>
      </c>
      <c r="M328" s="32" t="str">
        <f t="shared" si="42"/>
        <v>2022</v>
      </c>
      <c r="N328" s="10" t="s">
        <v>70</v>
      </c>
      <c r="O328" s="26" t="str">
        <f t="shared" si="37"/>
        <v>Fully Completed</v>
      </c>
      <c r="P328" s="10" t="str">
        <f t="shared" si="38"/>
        <v>Graduated</v>
      </c>
      <c r="Q328" s="26" t="str">
        <f t="shared" si="39"/>
        <v>YES</v>
      </c>
      <c r="R328" s="10"/>
      <c r="S328" s="10"/>
    </row>
    <row r="329" spans="1:19" s="26" customFormat="1" x14ac:dyDescent="0.25">
      <c r="A329" s="26" t="s">
        <v>743</v>
      </c>
      <c r="B329" s="26" t="s">
        <v>19</v>
      </c>
      <c r="C329" s="26" t="s">
        <v>21</v>
      </c>
      <c r="D329" s="26" t="s">
        <v>17</v>
      </c>
      <c r="E329" s="26" t="s">
        <v>284</v>
      </c>
      <c r="F329" s="27" t="s">
        <v>744</v>
      </c>
      <c r="G329" s="26" t="s">
        <v>37</v>
      </c>
      <c r="H329" s="28">
        <v>39851</v>
      </c>
      <c r="I329" s="26">
        <v>15</v>
      </c>
      <c r="J329" s="26" t="s">
        <v>745</v>
      </c>
      <c r="K329" s="29">
        <v>44673</v>
      </c>
      <c r="L329" s="32" t="str">
        <f t="shared" si="41"/>
        <v>Apr</v>
      </c>
      <c r="M329" s="32" t="str">
        <f t="shared" si="42"/>
        <v>2022</v>
      </c>
      <c r="N329" s="10" t="s">
        <v>15</v>
      </c>
      <c r="O329" s="26" t="str">
        <f t="shared" si="37"/>
        <v>word/excel/powerpoint</v>
      </c>
      <c r="P329" s="10" t="str">
        <f t="shared" si="38"/>
        <v>Not Completed</v>
      </c>
      <c r="Q329" s="26" t="str">
        <f t="shared" si="39"/>
        <v>NO</v>
      </c>
      <c r="R329" s="10"/>
      <c r="S329" s="10"/>
    </row>
    <row r="330" spans="1:19" s="26" customFormat="1" x14ac:dyDescent="0.25">
      <c r="A330" s="26" t="s">
        <v>572</v>
      </c>
      <c r="B330" s="26" t="s">
        <v>19</v>
      </c>
      <c r="C330" s="26" t="s">
        <v>21</v>
      </c>
      <c r="D330" s="26" t="s">
        <v>17</v>
      </c>
      <c r="E330" s="26" t="s">
        <v>284</v>
      </c>
      <c r="F330" s="27" t="s">
        <v>573</v>
      </c>
      <c r="G330" s="26" t="s">
        <v>38</v>
      </c>
      <c r="H330" s="28">
        <v>38179</v>
      </c>
      <c r="I330" s="26">
        <f ca="1">DATEDIF(H330, TODAY(), "Y")</f>
        <v>19</v>
      </c>
      <c r="J330" s="26" t="s">
        <v>574</v>
      </c>
      <c r="K330" s="29">
        <v>44702</v>
      </c>
      <c r="L330" s="32" t="str">
        <f t="shared" si="41"/>
        <v>May</v>
      </c>
      <c r="M330" s="32" t="str">
        <f t="shared" si="42"/>
        <v>2022</v>
      </c>
      <c r="N330" s="10" t="s">
        <v>70</v>
      </c>
      <c r="O330" s="26" t="str">
        <f t="shared" si="37"/>
        <v>Fully Completed</v>
      </c>
      <c r="P330" s="10" t="str">
        <f t="shared" si="38"/>
        <v>Graduated</v>
      </c>
      <c r="Q330" s="26" t="str">
        <f t="shared" si="39"/>
        <v>YES</v>
      </c>
      <c r="R330" s="10"/>
      <c r="S330" s="10"/>
    </row>
    <row r="331" spans="1:19" s="26" customFormat="1" x14ac:dyDescent="0.25">
      <c r="A331" s="26" t="s">
        <v>566</v>
      </c>
      <c r="B331" s="26" t="s">
        <v>19</v>
      </c>
      <c r="C331" s="26" t="s">
        <v>283</v>
      </c>
      <c r="D331" s="26" t="s">
        <v>17</v>
      </c>
      <c r="E331" s="26" t="s">
        <v>267</v>
      </c>
      <c r="F331" s="27" t="s">
        <v>567</v>
      </c>
      <c r="G331" s="26" t="s">
        <v>37</v>
      </c>
      <c r="H331" s="28">
        <v>38795</v>
      </c>
      <c r="I331" s="26">
        <v>18</v>
      </c>
      <c r="J331" s="26" t="s">
        <v>568</v>
      </c>
      <c r="K331" s="29">
        <v>44733</v>
      </c>
      <c r="L331" s="32" t="str">
        <f t="shared" si="41"/>
        <v>Jun</v>
      </c>
      <c r="M331" s="32" t="str">
        <f t="shared" si="42"/>
        <v>2022</v>
      </c>
      <c r="N331" s="10" t="s">
        <v>15</v>
      </c>
      <c r="O331" s="26" t="str">
        <f t="shared" si="37"/>
        <v>word/excel/powerpoint</v>
      </c>
      <c r="P331" s="10" t="str">
        <f t="shared" si="38"/>
        <v>Not Completed</v>
      </c>
      <c r="Q331" s="26" t="str">
        <f t="shared" si="39"/>
        <v>NO</v>
      </c>
      <c r="R331" s="10"/>
      <c r="S331" s="10"/>
    </row>
    <row r="332" spans="1:19" s="26" customFormat="1" x14ac:dyDescent="0.25">
      <c r="A332" s="26" t="s">
        <v>317</v>
      </c>
      <c r="B332" s="26" t="s">
        <v>1468</v>
      </c>
      <c r="C332" s="26" t="s">
        <v>21</v>
      </c>
      <c r="D332" s="26" t="s">
        <v>22</v>
      </c>
      <c r="E332" s="26" t="s">
        <v>267</v>
      </c>
      <c r="F332" s="27" t="s">
        <v>318</v>
      </c>
      <c r="G332" s="26" t="s">
        <v>37</v>
      </c>
      <c r="H332" s="28">
        <v>40068</v>
      </c>
      <c r="I332" s="26">
        <f ca="1">DATEDIF(H332, TODAY(), "Y")</f>
        <v>14</v>
      </c>
      <c r="J332" s="26" t="s">
        <v>319</v>
      </c>
      <c r="K332" s="29">
        <v>44641</v>
      </c>
      <c r="L332" s="32" t="str">
        <f t="shared" si="41"/>
        <v>Mar</v>
      </c>
      <c r="M332" s="32" t="str">
        <f t="shared" si="42"/>
        <v>2022</v>
      </c>
      <c r="N332" s="10" t="s">
        <v>70</v>
      </c>
      <c r="O332" s="26" t="str">
        <f t="shared" si="37"/>
        <v>Fully Completed</v>
      </c>
      <c r="P332" s="10" t="str">
        <f t="shared" si="38"/>
        <v>Graduated</v>
      </c>
      <c r="Q332" s="26" t="str">
        <f t="shared" si="39"/>
        <v>YES</v>
      </c>
      <c r="R332" s="10"/>
      <c r="S332" s="10"/>
    </row>
    <row r="333" spans="1:19" s="26" customFormat="1" x14ac:dyDescent="0.25">
      <c r="A333" s="26" t="s">
        <v>437</v>
      </c>
      <c r="B333" s="26" t="s">
        <v>19</v>
      </c>
      <c r="C333" s="26" t="s">
        <v>438</v>
      </c>
      <c r="D333" s="26" t="s">
        <v>17</v>
      </c>
      <c r="E333" s="26" t="s">
        <v>439</v>
      </c>
      <c r="F333" s="27" t="s">
        <v>440</v>
      </c>
      <c r="G333" s="26" t="s">
        <v>38</v>
      </c>
      <c r="H333" s="28">
        <v>37893</v>
      </c>
      <c r="I333" s="26">
        <v>20</v>
      </c>
      <c r="J333" s="26" t="s">
        <v>441</v>
      </c>
      <c r="K333" s="29">
        <v>44886</v>
      </c>
      <c r="L333" s="32" t="str">
        <f t="shared" si="41"/>
        <v>Nov</v>
      </c>
      <c r="M333" s="32" t="str">
        <f t="shared" si="42"/>
        <v>2022</v>
      </c>
      <c r="N333" s="10" t="s">
        <v>70</v>
      </c>
      <c r="O333" s="26" t="str">
        <f t="shared" si="37"/>
        <v>Fully Completed</v>
      </c>
      <c r="P333" s="10" t="str">
        <f t="shared" si="38"/>
        <v>Graduated</v>
      </c>
      <c r="Q333" s="26" t="str">
        <f t="shared" si="39"/>
        <v>YES</v>
      </c>
      <c r="R333" s="10"/>
      <c r="S333" s="10"/>
    </row>
    <row r="334" spans="1:19" s="26" customFormat="1" x14ac:dyDescent="0.25">
      <c r="A334" s="26" t="s">
        <v>386</v>
      </c>
      <c r="B334" s="26" t="s">
        <v>19</v>
      </c>
      <c r="C334" s="26" t="s">
        <v>283</v>
      </c>
      <c r="D334" s="26" t="s">
        <v>22</v>
      </c>
      <c r="E334" s="26" t="s">
        <v>284</v>
      </c>
      <c r="F334" s="27" t="s">
        <v>387</v>
      </c>
      <c r="G334" s="26" t="s">
        <v>37</v>
      </c>
      <c r="H334" s="28">
        <v>39112</v>
      </c>
      <c r="I334" s="26">
        <v>17</v>
      </c>
      <c r="J334" s="26" t="s">
        <v>388</v>
      </c>
      <c r="K334" s="29">
        <v>44733</v>
      </c>
      <c r="L334" s="32" t="str">
        <f t="shared" si="41"/>
        <v>Jun</v>
      </c>
      <c r="M334" s="32" t="str">
        <f t="shared" si="42"/>
        <v>2022</v>
      </c>
      <c r="N334" s="10" t="s">
        <v>39</v>
      </c>
      <c r="O334" s="26" t="str">
        <f t="shared" si="37"/>
        <v>Completed</v>
      </c>
      <c r="P334" s="10" t="str">
        <f t="shared" si="38"/>
        <v>Not Graduated</v>
      </c>
      <c r="Q334" s="26" t="str">
        <f t="shared" si="39"/>
        <v>NO</v>
      </c>
      <c r="R334" s="10"/>
      <c r="S334" s="10"/>
    </row>
    <row r="335" spans="1:19" s="26" customFormat="1" x14ac:dyDescent="0.25">
      <c r="A335" s="26" t="s">
        <v>301</v>
      </c>
      <c r="B335" s="26" t="s">
        <v>1467</v>
      </c>
      <c r="C335" s="26" t="s">
        <v>21</v>
      </c>
      <c r="D335" s="26" t="s">
        <v>22</v>
      </c>
      <c r="E335" s="26" t="s">
        <v>284</v>
      </c>
      <c r="F335" s="27" t="s">
        <v>302</v>
      </c>
      <c r="G335" s="26" t="s">
        <v>37</v>
      </c>
      <c r="H335" s="28">
        <v>40502</v>
      </c>
      <c r="I335" s="26">
        <f ca="1">DATEDIF(H335, TODAY(), "Y")</f>
        <v>13</v>
      </c>
      <c r="J335" s="26" t="s">
        <v>303</v>
      </c>
      <c r="K335" s="29">
        <v>44855</v>
      </c>
      <c r="L335" s="30" t="str">
        <f t="shared" si="41"/>
        <v>Oct</v>
      </c>
      <c r="M335" s="32" t="str">
        <f t="shared" si="42"/>
        <v>2022</v>
      </c>
      <c r="N335" s="10" t="s">
        <v>15</v>
      </c>
      <c r="O335" s="26" t="str">
        <f t="shared" si="37"/>
        <v>word/excel/powerpoint</v>
      </c>
      <c r="P335" s="10" t="str">
        <f t="shared" si="38"/>
        <v>Not Completed</v>
      </c>
      <c r="Q335" s="26" t="str">
        <f t="shared" si="39"/>
        <v>NO</v>
      </c>
      <c r="R335" s="10"/>
      <c r="S335" s="10"/>
    </row>
    <row r="336" spans="1:19" s="26" customFormat="1" x14ac:dyDescent="0.25">
      <c r="A336" s="26" t="s">
        <v>671</v>
      </c>
      <c r="B336" s="26" t="s">
        <v>31</v>
      </c>
      <c r="C336" s="26" t="s">
        <v>44</v>
      </c>
      <c r="D336" s="26" t="s">
        <v>22</v>
      </c>
      <c r="E336" s="26" t="s">
        <v>390</v>
      </c>
      <c r="F336" s="27" t="s">
        <v>672</v>
      </c>
      <c r="G336" s="26" t="s">
        <v>37</v>
      </c>
      <c r="H336" s="28">
        <v>40763</v>
      </c>
      <c r="I336" s="26">
        <f ca="1">DATEDIF(H336, TODAY(), "Y")</f>
        <v>12</v>
      </c>
      <c r="J336" s="26" t="s">
        <v>673</v>
      </c>
      <c r="K336" s="29">
        <v>44735</v>
      </c>
      <c r="L336" s="32" t="str">
        <f t="shared" si="41"/>
        <v>Jun</v>
      </c>
      <c r="M336" s="32" t="str">
        <f t="shared" si="42"/>
        <v>2022</v>
      </c>
      <c r="N336" s="10" t="s">
        <v>70</v>
      </c>
      <c r="O336" s="26" t="str">
        <f t="shared" si="37"/>
        <v>Fully Completed</v>
      </c>
      <c r="P336" s="10" t="str">
        <f t="shared" si="38"/>
        <v>Graduated</v>
      </c>
      <c r="Q336" s="26" t="str">
        <f t="shared" si="39"/>
        <v>YES</v>
      </c>
      <c r="R336" s="10"/>
      <c r="S336" s="10"/>
    </row>
    <row r="337" spans="1:19" s="26" customFormat="1" x14ac:dyDescent="0.25">
      <c r="A337" s="26" t="s">
        <v>746</v>
      </c>
      <c r="B337" s="26" t="s">
        <v>19</v>
      </c>
      <c r="C337" s="26" t="s">
        <v>21</v>
      </c>
      <c r="D337" s="26" t="s">
        <v>22</v>
      </c>
      <c r="E337" s="26" t="s">
        <v>267</v>
      </c>
      <c r="F337" s="27" t="s">
        <v>747</v>
      </c>
      <c r="G337" s="26" t="s">
        <v>38</v>
      </c>
      <c r="H337" s="28">
        <v>39208</v>
      </c>
      <c r="I337" s="26">
        <f ca="1">DATEDIF(H337, TODAY(), "Y")</f>
        <v>16</v>
      </c>
      <c r="J337" s="26" t="s">
        <v>748</v>
      </c>
      <c r="K337" s="29">
        <v>44795</v>
      </c>
      <c r="L337" s="32" t="str">
        <f t="shared" si="41"/>
        <v>Aug</v>
      </c>
      <c r="M337" s="32" t="str">
        <f t="shared" si="42"/>
        <v>2022</v>
      </c>
      <c r="N337" s="10" t="s">
        <v>70</v>
      </c>
      <c r="O337" s="26" t="str">
        <f t="shared" si="37"/>
        <v>Fully Completed</v>
      </c>
      <c r="P337" s="10" t="str">
        <f t="shared" si="38"/>
        <v>Graduated</v>
      </c>
      <c r="Q337" s="26" t="str">
        <f t="shared" si="39"/>
        <v>YES</v>
      </c>
      <c r="R337" s="10"/>
      <c r="S337" s="10"/>
    </row>
    <row r="338" spans="1:19" s="26" customFormat="1" x14ac:dyDescent="0.25">
      <c r="A338" s="26" t="s">
        <v>411</v>
      </c>
      <c r="B338" s="26" t="s">
        <v>19</v>
      </c>
      <c r="C338" s="26" t="s">
        <v>283</v>
      </c>
      <c r="D338" s="26" t="s">
        <v>17</v>
      </c>
      <c r="E338" s="26" t="s">
        <v>284</v>
      </c>
      <c r="F338" s="27" t="s">
        <v>324</v>
      </c>
      <c r="G338" s="26" t="s">
        <v>37</v>
      </c>
      <c r="H338" s="28">
        <v>39697</v>
      </c>
      <c r="I338" s="26">
        <v>15</v>
      </c>
      <c r="J338" s="26" t="s">
        <v>412</v>
      </c>
      <c r="K338" s="29">
        <v>44763</v>
      </c>
      <c r="L338" s="32" t="str">
        <f t="shared" si="41"/>
        <v>Jul</v>
      </c>
      <c r="M338" s="32" t="str">
        <f t="shared" si="42"/>
        <v>2022</v>
      </c>
      <c r="N338" s="10" t="s">
        <v>70</v>
      </c>
      <c r="O338" s="26" t="str">
        <f t="shared" si="37"/>
        <v>Fully Completed</v>
      </c>
      <c r="P338" s="10" t="str">
        <f t="shared" si="38"/>
        <v>Graduated</v>
      </c>
      <c r="Q338" s="26" t="str">
        <f t="shared" si="39"/>
        <v>YES</v>
      </c>
      <c r="R338" s="10"/>
      <c r="S338" s="10"/>
    </row>
    <row r="339" spans="1:19" s="26" customFormat="1" x14ac:dyDescent="0.25">
      <c r="A339" s="26" t="s">
        <v>686</v>
      </c>
      <c r="B339" s="26" t="s">
        <v>31</v>
      </c>
      <c r="C339" s="26" t="s">
        <v>21</v>
      </c>
      <c r="D339" s="26" t="s">
        <v>22</v>
      </c>
      <c r="E339" s="26" t="s">
        <v>284</v>
      </c>
      <c r="F339" s="27" t="s">
        <v>687</v>
      </c>
      <c r="G339" s="26" t="s">
        <v>37</v>
      </c>
      <c r="H339" s="28">
        <v>40577</v>
      </c>
      <c r="I339" s="26">
        <f ca="1">DATEDIF(H339, TODAY(), "Y")</f>
        <v>13</v>
      </c>
      <c r="J339" s="26" t="s">
        <v>688</v>
      </c>
      <c r="K339" s="29">
        <v>44735</v>
      </c>
      <c r="L339" s="32" t="str">
        <f t="shared" si="41"/>
        <v>Jun</v>
      </c>
      <c r="M339" s="32" t="str">
        <f t="shared" si="42"/>
        <v>2022</v>
      </c>
      <c r="N339" s="10" t="s">
        <v>70</v>
      </c>
      <c r="O339" s="26" t="str">
        <f t="shared" ref="O339:O370" si="43">IF(N339="mos","word/excel/powerpoint",IF(N339="corel draw/mos","Completed",IF(N339="full package","Fully Completed",IF(N339="ongoing","Still Learning"))))</f>
        <v>Fully Completed</v>
      </c>
      <c r="P339" s="10" t="str">
        <f t="shared" ref="P339:P370" si="44">IF(O339="word/excel/powerpoint","Not Completed",IF(O339="completed","Not Graduated",IF(O339="fully completed","Graduated",IF(O339="still learning","Still Learning"))))</f>
        <v>Graduated</v>
      </c>
      <c r="Q339" s="26" t="str">
        <f t="shared" ref="Q339:Q370" si="45">IF(P339="not completed","NO",IF(P339="not graduated","NO",IF(P339="graduated","YES",IF(P339="still learning","NO"))))</f>
        <v>YES</v>
      </c>
      <c r="R339" s="10"/>
      <c r="S339" s="10"/>
    </row>
    <row r="340" spans="1:19" s="26" customFormat="1" x14ac:dyDescent="0.25">
      <c r="A340" s="26" t="s">
        <v>642</v>
      </c>
      <c r="B340" s="26" t="s">
        <v>77</v>
      </c>
      <c r="C340" s="26" t="s">
        <v>21</v>
      </c>
      <c r="D340" s="26" t="s">
        <v>17</v>
      </c>
      <c r="E340" s="26" t="s">
        <v>267</v>
      </c>
      <c r="F340" s="27" t="s">
        <v>468</v>
      </c>
      <c r="G340" s="26" t="s">
        <v>50</v>
      </c>
      <c r="H340" s="28">
        <v>41394</v>
      </c>
      <c r="I340" s="26">
        <f ca="1">DATEDIF(H340, TODAY(), "Y")</f>
        <v>10</v>
      </c>
      <c r="J340" s="26" t="s">
        <v>469</v>
      </c>
      <c r="K340" s="29">
        <v>44795</v>
      </c>
      <c r="L340" s="32" t="str">
        <f t="shared" si="41"/>
        <v>Aug</v>
      </c>
      <c r="M340" s="32" t="str">
        <f t="shared" si="42"/>
        <v>2022</v>
      </c>
      <c r="N340" s="10" t="s">
        <v>70</v>
      </c>
      <c r="O340" s="26" t="str">
        <f t="shared" si="43"/>
        <v>Fully Completed</v>
      </c>
      <c r="P340" s="10" t="str">
        <f t="shared" si="44"/>
        <v>Graduated</v>
      </c>
      <c r="Q340" s="26" t="str">
        <f t="shared" si="45"/>
        <v>YES</v>
      </c>
      <c r="R340" s="10"/>
      <c r="S340" s="10"/>
    </row>
    <row r="341" spans="1:19" s="26" customFormat="1" x14ac:dyDescent="0.25">
      <c r="A341" s="26" t="s">
        <v>616</v>
      </c>
      <c r="B341" s="26" t="s">
        <v>96</v>
      </c>
      <c r="C341" s="26" t="s">
        <v>21</v>
      </c>
      <c r="D341" s="26" t="s">
        <v>22</v>
      </c>
      <c r="E341" s="26" t="s">
        <v>284</v>
      </c>
      <c r="F341" s="27" t="s">
        <v>617</v>
      </c>
      <c r="G341" s="26" t="s">
        <v>14</v>
      </c>
      <c r="H341" s="28">
        <v>34255</v>
      </c>
      <c r="I341" s="26">
        <v>30</v>
      </c>
      <c r="J341" s="26" t="s">
        <v>618</v>
      </c>
      <c r="K341" s="29">
        <v>44825</v>
      </c>
      <c r="L341" s="32" t="str">
        <f t="shared" si="41"/>
        <v>Sep</v>
      </c>
      <c r="M341" s="32" t="str">
        <f t="shared" si="42"/>
        <v>2022</v>
      </c>
      <c r="N341" s="10" t="s">
        <v>15</v>
      </c>
      <c r="O341" s="26" t="str">
        <f t="shared" si="43"/>
        <v>word/excel/powerpoint</v>
      </c>
      <c r="P341" s="10" t="str">
        <f t="shared" si="44"/>
        <v>Not Completed</v>
      </c>
      <c r="Q341" s="26" t="str">
        <f t="shared" si="45"/>
        <v>NO</v>
      </c>
      <c r="R341" s="10"/>
      <c r="S341" s="10"/>
    </row>
    <row r="342" spans="1:19" s="26" customFormat="1" x14ac:dyDescent="0.25">
      <c r="A342" s="26" t="s">
        <v>863</v>
      </c>
      <c r="B342" s="26" t="s">
        <v>72</v>
      </c>
      <c r="C342" s="26" t="s">
        <v>283</v>
      </c>
      <c r="D342" s="26" t="s">
        <v>17</v>
      </c>
      <c r="E342" s="26" t="s">
        <v>89</v>
      </c>
      <c r="F342" s="27" t="s">
        <v>409</v>
      </c>
      <c r="G342" s="26" t="s">
        <v>38</v>
      </c>
      <c r="H342" s="28">
        <v>39995</v>
      </c>
      <c r="I342" s="26">
        <v>14</v>
      </c>
      <c r="J342" s="26" t="s">
        <v>410</v>
      </c>
      <c r="K342" s="29">
        <v>44795</v>
      </c>
      <c r="L342" s="32" t="str">
        <f t="shared" si="41"/>
        <v>Aug</v>
      </c>
      <c r="M342" s="32" t="str">
        <f t="shared" si="42"/>
        <v>2022</v>
      </c>
      <c r="N342" s="10" t="s">
        <v>70</v>
      </c>
      <c r="O342" s="26" t="str">
        <f t="shared" si="43"/>
        <v>Fully Completed</v>
      </c>
      <c r="P342" s="10" t="str">
        <f t="shared" si="44"/>
        <v>Graduated</v>
      </c>
      <c r="Q342" s="26" t="str">
        <f t="shared" si="45"/>
        <v>YES</v>
      </c>
      <c r="R342" s="10"/>
      <c r="S342" s="10"/>
    </row>
    <row r="343" spans="1:19" s="26" customFormat="1" x14ac:dyDescent="0.25">
      <c r="A343" s="26" t="s">
        <v>458</v>
      </c>
      <c r="B343" s="26" t="s">
        <v>1476</v>
      </c>
      <c r="C343" s="26" t="s">
        <v>21</v>
      </c>
      <c r="D343" s="26" t="s">
        <v>17</v>
      </c>
      <c r="E343" s="26" t="s">
        <v>267</v>
      </c>
      <c r="F343" s="27" t="s">
        <v>318</v>
      </c>
      <c r="G343" s="26" t="s">
        <v>37</v>
      </c>
      <c r="H343" s="28">
        <v>39240</v>
      </c>
      <c r="I343" s="26">
        <v>16</v>
      </c>
      <c r="J343" s="26" t="s">
        <v>319</v>
      </c>
      <c r="K343" s="29">
        <v>44641</v>
      </c>
      <c r="L343" s="32" t="str">
        <f t="shared" si="41"/>
        <v>Mar</v>
      </c>
      <c r="M343" s="32" t="str">
        <f t="shared" si="42"/>
        <v>2022</v>
      </c>
      <c r="N343" s="10" t="s">
        <v>70</v>
      </c>
      <c r="O343" s="26" t="str">
        <f t="shared" si="43"/>
        <v>Fully Completed</v>
      </c>
      <c r="P343" s="10" t="str">
        <f t="shared" si="44"/>
        <v>Graduated</v>
      </c>
      <c r="Q343" s="26" t="str">
        <f t="shared" si="45"/>
        <v>YES</v>
      </c>
      <c r="R343" s="10"/>
      <c r="S343" s="10"/>
    </row>
    <row r="344" spans="1:19" s="26" customFormat="1" x14ac:dyDescent="0.25">
      <c r="A344" s="26" t="s">
        <v>596</v>
      </c>
      <c r="B344" s="26" t="s">
        <v>1471</v>
      </c>
      <c r="C344" s="26" t="s">
        <v>283</v>
      </c>
      <c r="D344" s="26" t="s">
        <v>17</v>
      </c>
      <c r="E344" s="26" t="s">
        <v>48</v>
      </c>
      <c r="F344" s="27" t="s">
        <v>597</v>
      </c>
      <c r="G344" s="26" t="s">
        <v>50</v>
      </c>
      <c r="H344" s="28">
        <v>40744</v>
      </c>
      <c r="I344" s="26">
        <f ca="1">DATEDIF(H344, TODAY(), "Y")</f>
        <v>12</v>
      </c>
      <c r="J344" s="26" t="s">
        <v>204</v>
      </c>
      <c r="K344" s="29">
        <v>44733</v>
      </c>
      <c r="L344" s="32" t="str">
        <f t="shared" si="41"/>
        <v>Jun</v>
      </c>
      <c r="M344" s="32" t="str">
        <f t="shared" si="42"/>
        <v>2022</v>
      </c>
      <c r="N344" s="10" t="s">
        <v>15</v>
      </c>
      <c r="O344" s="26" t="str">
        <f t="shared" si="43"/>
        <v>word/excel/powerpoint</v>
      </c>
      <c r="P344" s="10" t="str">
        <f t="shared" si="44"/>
        <v>Not Completed</v>
      </c>
      <c r="Q344" s="26" t="str">
        <f t="shared" si="45"/>
        <v>NO</v>
      </c>
      <c r="R344" s="10"/>
      <c r="S344" s="10"/>
    </row>
    <row r="345" spans="1:19" s="26" customFormat="1" x14ac:dyDescent="0.25">
      <c r="A345" s="26" t="s">
        <v>858</v>
      </c>
      <c r="B345" s="26" t="s">
        <v>72</v>
      </c>
      <c r="C345" s="26" t="s">
        <v>275</v>
      </c>
      <c r="D345" s="26" t="s">
        <v>17</v>
      </c>
      <c r="E345" s="26" t="s">
        <v>284</v>
      </c>
      <c r="F345" s="27" t="s">
        <v>859</v>
      </c>
      <c r="G345" s="26" t="s">
        <v>37</v>
      </c>
      <c r="H345" s="28">
        <v>39567</v>
      </c>
      <c r="I345" s="26">
        <v>15</v>
      </c>
      <c r="J345" s="26" t="s">
        <v>860</v>
      </c>
      <c r="K345" s="29">
        <v>44673</v>
      </c>
      <c r="L345" s="32" t="str">
        <f t="shared" si="41"/>
        <v>Apr</v>
      </c>
      <c r="M345" s="32" t="str">
        <f t="shared" si="42"/>
        <v>2022</v>
      </c>
      <c r="N345" s="10" t="s">
        <v>70</v>
      </c>
      <c r="O345" s="26" t="str">
        <f t="shared" si="43"/>
        <v>Fully Completed</v>
      </c>
      <c r="P345" s="10" t="str">
        <f t="shared" si="44"/>
        <v>Graduated</v>
      </c>
      <c r="Q345" s="26" t="str">
        <f t="shared" si="45"/>
        <v>YES</v>
      </c>
      <c r="R345" s="10"/>
      <c r="S345" s="10"/>
    </row>
    <row r="346" spans="1:19" s="26" customFormat="1" x14ac:dyDescent="0.25">
      <c r="A346" s="26" t="s">
        <v>304</v>
      </c>
      <c r="B346" s="26" t="s">
        <v>19</v>
      </c>
      <c r="C346" s="26" t="s">
        <v>283</v>
      </c>
      <c r="D346" s="26" t="s">
        <v>22</v>
      </c>
      <c r="E346" s="26" t="s">
        <v>284</v>
      </c>
      <c r="F346" s="27" t="s">
        <v>305</v>
      </c>
      <c r="G346" s="26" t="s">
        <v>272</v>
      </c>
      <c r="H346" s="28">
        <v>40745</v>
      </c>
      <c r="I346" s="26">
        <f ca="1">DATEDIF(H346, TODAY(), "Y")</f>
        <v>12</v>
      </c>
      <c r="J346" s="26" t="s">
        <v>306</v>
      </c>
      <c r="K346" s="29">
        <v>44702</v>
      </c>
      <c r="L346" s="30" t="str">
        <f t="shared" si="41"/>
        <v>May</v>
      </c>
      <c r="M346" s="32" t="str">
        <f t="shared" si="42"/>
        <v>2022</v>
      </c>
      <c r="N346" s="10" t="s">
        <v>15</v>
      </c>
      <c r="O346" s="26" t="str">
        <f t="shared" si="43"/>
        <v>word/excel/powerpoint</v>
      </c>
      <c r="P346" s="10" t="str">
        <f t="shared" si="44"/>
        <v>Not Completed</v>
      </c>
      <c r="Q346" s="26" t="str">
        <f t="shared" si="45"/>
        <v>NO</v>
      </c>
      <c r="R346" s="10"/>
      <c r="S346" s="10"/>
    </row>
    <row r="347" spans="1:19" s="26" customFormat="1" x14ac:dyDescent="0.25">
      <c r="A347" s="26" t="s">
        <v>356</v>
      </c>
      <c r="B347" s="26" t="s">
        <v>19</v>
      </c>
      <c r="C347" s="26" t="s">
        <v>283</v>
      </c>
      <c r="D347" s="26" t="s">
        <v>17</v>
      </c>
      <c r="E347" s="26" t="s">
        <v>48</v>
      </c>
      <c r="F347" s="27" t="s">
        <v>357</v>
      </c>
      <c r="G347" s="26" t="s">
        <v>37</v>
      </c>
      <c r="H347" s="28">
        <v>39568</v>
      </c>
      <c r="I347" s="26">
        <f ca="1">DATEDIF(H347, TODAY(), "Y")</f>
        <v>15</v>
      </c>
      <c r="J347" s="26" t="s">
        <v>358</v>
      </c>
      <c r="K347" s="29">
        <v>44886</v>
      </c>
      <c r="L347" s="32" t="str">
        <f t="shared" si="41"/>
        <v>Nov</v>
      </c>
      <c r="M347" s="32" t="str">
        <f t="shared" si="42"/>
        <v>2022</v>
      </c>
      <c r="N347" s="10" t="s">
        <v>70</v>
      </c>
      <c r="O347" s="26" t="str">
        <f t="shared" si="43"/>
        <v>Fully Completed</v>
      </c>
      <c r="P347" s="10" t="str">
        <f t="shared" si="44"/>
        <v>Graduated</v>
      </c>
      <c r="Q347" s="26" t="str">
        <f t="shared" si="45"/>
        <v>YES</v>
      </c>
      <c r="R347" s="10"/>
      <c r="S347" s="10"/>
    </row>
    <row r="348" spans="1:19" s="26" customFormat="1" x14ac:dyDescent="0.25">
      <c r="A348" s="26" t="s">
        <v>866</v>
      </c>
      <c r="B348" s="26" t="s">
        <v>1469</v>
      </c>
      <c r="C348" s="26" t="s">
        <v>21</v>
      </c>
      <c r="D348" s="26" t="s">
        <v>17</v>
      </c>
      <c r="E348" s="26" t="s">
        <v>267</v>
      </c>
      <c r="F348" s="27" t="s">
        <v>318</v>
      </c>
      <c r="G348" s="26" t="s">
        <v>272</v>
      </c>
      <c r="H348" s="28">
        <v>41183</v>
      </c>
      <c r="I348" s="26">
        <v>11</v>
      </c>
      <c r="J348" s="26" t="s">
        <v>319</v>
      </c>
      <c r="K348" s="29">
        <v>44795</v>
      </c>
      <c r="L348" s="32" t="str">
        <f t="shared" si="41"/>
        <v>Aug</v>
      </c>
      <c r="M348" s="32" t="str">
        <f t="shared" si="42"/>
        <v>2022</v>
      </c>
      <c r="N348" s="10" t="s">
        <v>70</v>
      </c>
      <c r="O348" s="26" t="str">
        <f t="shared" si="43"/>
        <v>Fully Completed</v>
      </c>
      <c r="P348" s="10" t="str">
        <f t="shared" si="44"/>
        <v>Graduated</v>
      </c>
      <c r="Q348" s="26" t="str">
        <f t="shared" si="45"/>
        <v>YES</v>
      </c>
      <c r="R348" s="10"/>
      <c r="S348" s="10"/>
    </row>
    <row r="349" spans="1:19" s="26" customFormat="1" x14ac:dyDescent="0.25">
      <c r="A349" s="26" t="s">
        <v>677</v>
      </c>
      <c r="B349" s="26" t="s">
        <v>1468</v>
      </c>
      <c r="C349" s="26" t="s">
        <v>283</v>
      </c>
      <c r="D349" s="26" t="s">
        <v>17</v>
      </c>
      <c r="E349" s="26" t="s">
        <v>284</v>
      </c>
      <c r="F349" s="27" t="s">
        <v>678</v>
      </c>
      <c r="G349" s="26" t="s">
        <v>272</v>
      </c>
      <c r="H349" s="28">
        <v>40834</v>
      </c>
      <c r="I349" s="26">
        <f ca="1">DATEDIF(H349, TODAY(), "Y")</f>
        <v>12</v>
      </c>
      <c r="J349" s="26" t="s">
        <v>679</v>
      </c>
      <c r="K349" s="29">
        <v>44735</v>
      </c>
      <c r="L349" s="32" t="str">
        <f t="shared" si="41"/>
        <v>Jun</v>
      </c>
      <c r="M349" s="32" t="str">
        <f t="shared" si="42"/>
        <v>2022</v>
      </c>
      <c r="N349" s="10" t="s">
        <v>70</v>
      </c>
      <c r="O349" s="26" t="str">
        <f t="shared" si="43"/>
        <v>Fully Completed</v>
      </c>
      <c r="P349" s="10" t="str">
        <f t="shared" si="44"/>
        <v>Graduated</v>
      </c>
      <c r="Q349" s="26" t="str">
        <f t="shared" si="45"/>
        <v>YES</v>
      </c>
      <c r="R349" s="10"/>
      <c r="S349" s="10"/>
    </row>
    <row r="350" spans="1:19" s="26" customFormat="1" x14ac:dyDescent="0.25">
      <c r="A350" s="26" t="s">
        <v>814</v>
      </c>
      <c r="B350" s="26" t="s">
        <v>19</v>
      </c>
      <c r="C350" s="26" t="s">
        <v>283</v>
      </c>
      <c r="D350" s="26" t="s">
        <v>17</v>
      </c>
      <c r="E350" s="26" t="s">
        <v>267</v>
      </c>
      <c r="F350" s="27" t="s">
        <v>815</v>
      </c>
      <c r="G350" s="26" t="s">
        <v>38</v>
      </c>
      <c r="H350" s="28">
        <v>39710</v>
      </c>
      <c r="I350" s="26">
        <f ca="1">DATEDIF(H350, TODAY(), "Y")</f>
        <v>15</v>
      </c>
      <c r="J350" s="26" t="s">
        <v>816</v>
      </c>
      <c r="K350" s="29">
        <v>44764</v>
      </c>
      <c r="L350" s="32" t="str">
        <f t="shared" si="41"/>
        <v>Jul</v>
      </c>
      <c r="M350" s="32" t="str">
        <f t="shared" si="42"/>
        <v>2022</v>
      </c>
      <c r="N350" s="10" t="s">
        <v>39</v>
      </c>
      <c r="O350" s="26" t="str">
        <f t="shared" si="43"/>
        <v>Completed</v>
      </c>
      <c r="P350" s="10" t="str">
        <f t="shared" si="44"/>
        <v>Not Graduated</v>
      </c>
      <c r="Q350" s="26" t="str">
        <f t="shared" si="45"/>
        <v>NO</v>
      </c>
      <c r="R350" s="10"/>
      <c r="S350" s="10"/>
    </row>
    <row r="351" spans="1:19" s="26" customFormat="1" x14ac:dyDescent="0.25">
      <c r="A351" s="26" t="s">
        <v>408</v>
      </c>
      <c r="B351" s="26" t="s">
        <v>31</v>
      </c>
      <c r="C351" s="26" t="s">
        <v>283</v>
      </c>
      <c r="D351" s="26" t="s">
        <v>17</v>
      </c>
      <c r="E351" s="26" t="s">
        <v>288</v>
      </c>
      <c r="F351" s="27" t="s">
        <v>409</v>
      </c>
      <c r="G351" s="26" t="s">
        <v>37</v>
      </c>
      <c r="H351" s="28">
        <v>41063</v>
      </c>
      <c r="I351" s="26">
        <v>11</v>
      </c>
      <c r="J351" s="26" t="s">
        <v>410</v>
      </c>
      <c r="K351" s="29">
        <v>44794</v>
      </c>
      <c r="L351" s="32" t="str">
        <f t="shared" si="41"/>
        <v>Aug</v>
      </c>
      <c r="M351" s="32" t="str">
        <f t="shared" si="42"/>
        <v>2022</v>
      </c>
      <c r="N351" s="10" t="s">
        <v>70</v>
      </c>
      <c r="O351" s="26" t="str">
        <f t="shared" si="43"/>
        <v>Fully Completed</v>
      </c>
      <c r="P351" s="10" t="str">
        <f t="shared" si="44"/>
        <v>Graduated</v>
      </c>
      <c r="Q351" s="26" t="str">
        <f t="shared" si="45"/>
        <v>YES</v>
      </c>
      <c r="R351" s="10"/>
      <c r="S351" s="10"/>
    </row>
    <row r="352" spans="1:19" s="26" customFormat="1" x14ac:dyDescent="0.25">
      <c r="A352" s="26" t="s">
        <v>755</v>
      </c>
      <c r="B352" s="26" t="s">
        <v>72</v>
      </c>
      <c r="C352" s="26" t="s">
        <v>44</v>
      </c>
      <c r="D352" s="26" t="s">
        <v>17</v>
      </c>
      <c r="E352" s="26" t="s">
        <v>327</v>
      </c>
      <c r="F352" s="27" t="s">
        <v>753</v>
      </c>
      <c r="G352" s="26" t="s">
        <v>38</v>
      </c>
      <c r="H352" s="28">
        <v>38829</v>
      </c>
      <c r="I352" s="26">
        <f ca="1">DATEDIF(H352, TODAY(), "Y")</f>
        <v>17</v>
      </c>
      <c r="J352" s="26" t="s">
        <v>754</v>
      </c>
      <c r="K352" s="29">
        <v>44827</v>
      </c>
      <c r="L352" s="32" t="str">
        <f t="shared" si="41"/>
        <v>Sep</v>
      </c>
      <c r="M352" s="32" t="str">
        <f t="shared" si="42"/>
        <v>2022</v>
      </c>
      <c r="N352" s="10" t="s">
        <v>39</v>
      </c>
      <c r="O352" s="26" t="str">
        <f t="shared" si="43"/>
        <v>Completed</v>
      </c>
      <c r="P352" s="10" t="str">
        <f t="shared" si="44"/>
        <v>Not Graduated</v>
      </c>
      <c r="Q352" s="26" t="str">
        <f t="shared" si="45"/>
        <v>NO</v>
      </c>
      <c r="R352" s="10"/>
      <c r="S352" s="10"/>
    </row>
    <row r="353" spans="1:19" s="26" customFormat="1" x14ac:dyDescent="0.25">
      <c r="A353" s="26" t="s">
        <v>834</v>
      </c>
      <c r="B353" s="26" t="s">
        <v>19</v>
      </c>
      <c r="C353" s="26" t="s">
        <v>21</v>
      </c>
      <c r="D353" s="26" t="s">
        <v>17</v>
      </c>
      <c r="E353" s="26" t="s">
        <v>279</v>
      </c>
      <c r="F353" s="27" t="s">
        <v>308</v>
      </c>
      <c r="G353" s="26" t="s">
        <v>37</v>
      </c>
      <c r="H353" s="28">
        <v>39130</v>
      </c>
      <c r="I353" s="26">
        <v>17</v>
      </c>
      <c r="J353" s="26" t="s">
        <v>281</v>
      </c>
      <c r="K353" s="29">
        <v>44702</v>
      </c>
      <c r="L353" s="32" t="str">
        <f t="shared" si="41"/>
        <v>May</v>
      </c>
      <c r="M353" s="32" t="str">
        <f t="shared" si="42"/>
        <v>2022</v>
      </c>
      <c r="N353" s="10" t="s">
        <v>39</v>
      </c>
      <c r="O353" s="26" t="str">
        <f t="shared" si="43"/>
        <v>Completed</v>
      </c>
      <c r="P353" s="10" t="str">
        <f t="shared" si="44"/>
        <v>Not Graduated</v>
      </c>
      <c r="Q353" s="26" t="str">
        <f t="shared" si="45"/>
        <v>NO</v>
      </c>
      <c r="R353" s="10"/>
      <c r="S353" s="10"/>
    </row>
    <row r="354" spans="1:19" s="26" customFormat="1" x14ac:dyDescent="0.25">
      <c r="A354" s="26" t="s">
        <v>831</v>
      </c>
      <c r="B354" s="26" t="s">
        <v>1476</v>
      </c>
      <c r="C354" s="26" t="s">
        <v>275</v>
      </c>
      <c r="D354" s="26" t="s">
        <v>17</v>
      </c>
      <c r="E354" s="26" t="s">
        <v>284</v>
      </c>
      <c r="F354" s="27" t="s">
        <v>832</v>
      </c>
      <c r="G354" s="26" t="s">
        <v>38</v>
      </c>
      <c r="H354" s="28">
        <v>39614</v>
      </c>
      <c r="I354" s="26">
        <v>15</v>
      </c>
      <c r="J354" s="26" t="s">
        <v>833</v>
      </c>
      <c r="K354" s="29">
        <v>44795</v>
      </c>
      <c r="L354" s="32" t="str">
        <f t="shared" si="41"/>
        <v>Aug</v>
      </c>
      <c r="M354" s="32" t="str">
        <f t="shared" si="42"/>
        <v>2022</v>
      </c>
      <c r="N354" s="10" t="s">
        <v>15</v>
      </c>
      <c r="O354" s="26" t="str">
        <f t="shared" si="43"/>
        <v>word/excel/powerpoint</v>
      </c>
      <c r="P354" s="10" t="str">
        <f t="shared" si="44"/>
        <v>Not Completed</v>
      </c>
      <c r="Q354" s="26" t="str">
        <f t="shared" si="45"/>
        <v>NO</v>
      </c>
      <c r="R354" s="10"/>
      <c r="S354" s="10"/>
    </row>
    <row r="355" spans="1:19" s="26" customFormat="1" x14ac:dyDescent="0.25">
      <c r="A355" s="26" t="s">
        <v>467</v>
      </c>
      <c r="B355" s="26" t="s">
        <v>19</v>
      </c>
      <c r="C355" s="26" t="s">
        <v>21</v>
      </c>
      <c r="D355" s="26" t="s">
        <v>17</v>
      </c>
      <c r="E355" s="26" t="s">
        <v>267</v>
      </c>
      <c r="F355" s="27" t="s">
        <v>468</v>
      </c>
      <c r="G355" s="26" t="s">
        <v>50</v>
      </c>
      <c r="H355" s="28">
        <v>40267</v>
      </c>
      <c r="I355" s="26">
        <f ca="1">DATEDIF(H355, TODAY(), "Y")</f>
        <v>14</v>
      </c>
      <c r="J355" s="26" t="s">
        <v>469</v>
      </c>
      <c r="K355" s="29">
        <v>44702</v>
      </c>
      <c r="L355" s="32" t="str">
        <f t="shared" si="41"/>
        <v>May</v>
      </c>
      <c r="M355" s="32" t="str">
        <f t="shared" si="42"/>
        <v>2022</v>
      </c>
      <c r="N355" s="10" t="s">
        <v>70</v>
      </c>
      <c r="O355" s="26" t="str">
        <f t="shared" si="43"/>
        <v>Fully Completed</v>
      </c>
      <c r="P355" s="10" t="str">
        <f t="shared" si="44"/>
        <v>Graduated</v>
      </c>
      <c r="Q355" s="26" t="str">
        <f t="shared" si="45"/>
        <v>YES</v>
      </c>
      <c r="R355" s="10"/>
      <c r="S355" s="10"/>
    </row>
    <row r="356" spans="1:19" s="26" customFormat="1" x14ac:dyDescent="0.25">
      <c r="A356" s="26" t="s">
        <v>804</v>
      </c>
      <c r="B356" s="26" t="s">
        <v>19</v>
      </c>
      <c r="C356" s="26" t="s">
        <v>44</v>
      </c>
      <c r="D356" s="26" t="s">
        <v>17</v>
      </c>
      <c r="E356" s="26" t="s">
        <v>284</v>
      </c>
      <c r="F356" s="27" t="s">
        <v>805</v>
      </c>
      <c r="G356" s="26" t="s">
        <v>38</v>
      </c>
      <c r="H356" s="28">
        <v>39511</v>
      </c>
      <c r="I356" s="26">
        <v>16</v>
      </c>
      <c r="J356" s="26" t="s">
        <v>806</v>
      </c>
      <c r="K356" s="29">
        <v>44795</v>
      </c>
      <c r="L356" s="32" t="str">
        <f t="shared" si="41"/>
        <v>Aug</v>
      </c>
      <c r="M356" s="32" t="str">
        <f t="shared" si="42"/>
        <v>2022</v>
      </c>
      <c r="N356" s="10" t="s">
        <v>70</v>
      </c>
      <c r="O356" s="26" t="str">
        <f t="shared" si="43"/>
        <v>Fully Completed</v>
      </c>
      <c r="P356" s="10" t="str">
        <f t="shared" si="44"/>
        <v>Graduated</v>
      </c>
      <c r="Q356" s="26" t="str">
        <f t="shared" si="45"/>
        <v>YES</v>
      </c>
      <c r="R356" s="10"/>
      <c r="S356" s="10"/>
    </row>
    <row r="357" spans="1:19" s="26" customFormat="1" x14ac:dyDescent="0.25">
      <c r="A357" s="26" t="s">
        <v>537</v>
      </c>
      <c r="B357" s="26" t="s">
        <v>19</v>
      </c>
      <c r="C357" s="26" t="s">
        <v>283</v>
      </c>
      <c r="D357" s="26" t="s">
        <v>17</v>
      </c>
      <c r="E357" s="26" t="s">
        <v>284</v>
      </c>
      <c r="F357" s="27" t="s">
        <v>538</v>
      </c>
      <c r="G357" s="26" t="s">
        <v>38</v>
      </c>
      <c r="H357" s="28">
        <v>38097</v>
      </c>
      <c r="I357" s="26">
        <f ca="1">DATEDIF(H357, TODAY(), "Y")</f>
        <v>19</v>
      </c>
      <c r="J357" s="26" t="s">
        <v>539</v>
      </c>
      <c r="K357" s="29">
        <v>44733</v>
      </c>
      <c r="L357" s="32" t="str">
        <f t="shared" si="41"/>
        <v>Jun</v>
      </c>
      <c r="M357" s="32" t="str">
        <f t="shared" si="42"/>
        <v>2022</v>
      </c>
      <c r="N357" s="10" t="s">
        <v>70</v>
      </c>
      <c r="O357" s="26" t="str">
        <f t="shared" si="43"/>
        <v>Fully Completed</v>
      </c>
      <c r="P357" s="10" t="str">
        <f t="shared" si="44"/>
        <v>Graduated</v>
      </c>
      <c r="Q357" s="26" t="str">
        <f t="shared" si="45"/>
        <v>YES</v>
      </c>
      <c r="R357" s="10"/>
      <c r="S357" s="10"/>
    </row>
    <row r="358" spans="1:19" s="26" customFormat="1" x14ac:dyDescent="0.25">
      <c r="A358" s="26" t="s">
        <v>444</v>
      </c>
      <c r="B358" s="26" t="s">
        <v>1475</v>
      </c>
      <c r="C358" s="26" t="s">
        <v>21</v>
      </c>
      <c r="D358" s="26" t="s">
        <v>17</v>
      </c>
      <c r="E358" s="26" t="s">
        <v>267</v>
      </c>
      <c r="F358" s="27" t="s">
        <v>445</v>
      </c>
      <c r="G358" s="26" t="s">
        <v>37</v>
      </c>
      <c r="H358" s="28">
        <v>40264</v>
      </c>
      <c r="I358" s="26">
        <v>13</v>
      </c>
      <c r="J358" s="26" t="s">
        <v>446</v>
      </c>
      <c r="K358" s="29">
        <v>44641</v>
      </c>
      <c r="L358" s="32" t="str">
        <f t="shared" si="41"/>
        <v>Mar</v>
      </c>
      <c r="M358" s="32" t="str">
        <f t="shared" si="42"/>
        <v>2022</v>
      </c>
      <c r="N358" s="10" t="s">
        <v>39</v>
      </c>
      <c r="O358" s="26" t="str">
        <f t="shared" si="43"/>
        <v>Completed</v>
      </c>
      <c r="P358" s="10" t="str">
        <f t="shared" si="44"/>
        <v>Not Graduated</v>
      </c>
      <c r="Q358" s="26" t="str">
        <f t="shared" si="45"/>
        <v>NO</v>
      </c>
      <c r="R358" s="10"/>
      <c r="S358" s="10"/>
    </row>
    <row r="359" spans="1:19" s="26" customFormat="1" x14ac:dyDescent="0.25">
      <c r="A359" s="26" t="s">
        <v>926</v>
      </c>
      <c r="B359" s="26" t="s">
        <v>19</v>
      </c>
      <c r="C359" s="26" t="s">
        <v>283</v>
      </c>
      <c r="D359" s="26" t="s">
        <v>17</v>
      </c>
      <c r="E359" s="26" t="s">
        <v>89</v>
      </c>
      <c r="F359" s="27" t="s">
        <v>90</v>
      </c>
      <c r="G359" s="26" t="s">
        <v>38</v>
      </c>
      <c r="H359" s="28">
        <v>37785</v>
      </c>
      <c r="I359" s="26">
        <f ca="1">DATEDIF(H359, TODAY(), "Y")</f>
        <v>20</v>
      </c>
      <c r="J359" s="26" t="s">
        <v>927</v>
      </c>
      <c r="K359" s="29">
        <v>44795</v>
      </c>
      <c r="L359" s="32" t="str">
        <f t="shared" si="41"/>
        <v>Aug</v>
      </c>
      <c r="M359" s="32" t="str">
        <f t="shared" si="42"/>
        <v>2022</v>
      </c>
      <c r="N359" s="10" t="s">
        <v>70</v>
      </c>
      <c r="O359" s="26" t="str">
        <f t="shared" si="43"/>
        <v>Fully Completed</v>
      </c>
      <c r="P359" s="10" t="str">
        <f t="shared" si="44"/>
        <v>Graduated</v>
      </c>
      <c r="Q359" s="26" t="str">
        <f t="shared" si="45"/>
        <v>YES</v>
      </c>
      <c r="R359" s="10"/>
      <c r="S359" s="10"/>
    </row>
    <row r="360" spans="1:19" s="26" customFormat="1" x14ac:dyDescent="0.25">
      <c r="A360" s="26" t="s">
        <v>864</v>
      </c>
      <c r="B360" s="26" t="s">
        <v>19</v>
      </c>
      <c r="C360" s="26" t="s">
        <v>44</v>
      </c>
      <c r="D360" s="26" t="s">
        <v>22</v>
      </c>
      <c r="E360" s="26" t="s">
        <v>284</v>
      </c>
      <c r="F360" s="27" t="s">
        <v>666</v>
      </c>
      <c r="G360" s="26" t="s">
        <v>14</v>
      </c>
      <c r="H360" s="28">
        <v>38264</v>
      </c>
      <c r="I360" s="26">
        <f ca="1">DATEDIF(H360, TODAY(), "Y")</f>
        <v>19</v>
      </c>
      <c r="J360" s="26" t="s">
        <v>865</v>
      </c>
      <c r="K360" s="29">
        <v>44703</v>
      </c>
      <c r="L360" s="32" t="str">
        <f t="shared" si="41"/>
        <v>May</v>
      </c>
      <c r="M360" s="32" t="str">
        <f t="shared" si="42"/>
        <v>2022</v>
      </c>
      <c r="N360" s="10" t="s">
        <v>70</v>
      </c>
      <c r="O360" s="26" t="str">
        <f t="shared" si="43"/>
        <v>Fully Completed</v>
      </c>
      <c r="P360" s="10" t="str">
        <f t="shared" si="44"/>
        <v>Graduated</v>
      </c>
      <c r="Q360" s="26" t="str">
        <f t="shared" si="45"/>
        <v>YES</v>
      </c>
      <c r="R360" s="10"/>
      <c r="S360" s="10"/>
    </row>
    <row r="361" spans="1:19" s="26" customFormat="1" x14ac:dyDescent="0.25">
      <c r="A361" s="26" t="s">
        <v>896</v>
      </c>
      <c r="B361" s="26" t="s">
        <v>19</v>
      </c>
      <c r="C361" s="26" t="s">
        <v>44</v>
      </c>
      <c r="D361" s="26" t="s">
        <v>22</v>
      </c>
      <c r="E361" s="26" t="s">
        <v>267</v>
      </c>
      <c r="F361" s="27" t="s">
        <v>880</v>
      </c>
      <c r="G361" s="26" t="s">
        <v>38</v>
      </c>
      <c r="H361" s="28">
        <v>39030</v>
      </c>
      <c r="I361" s="26">
        <v>17</v>
      </c>
      <c r="J361" s="26" t="s">
        <v>881</v>
      </c>
      <c r="K361" s="29">
        <v>44854</v>
      </c>
      <c r="L361" s="32" t="str">
        <f t="shared" si="41"/>
        <v>Oct</v>
      </c>
      <c r="M361" s="32" t="str">
        <f t="shared" si="42"/>
        <v>2022</v>
      </c>
      <c r="N361" s="10" t="s">
        <v>15</v>
      </c>
      <c r="O361" s="26" t="str">
        <f t="shared" si="43"/>
        <v>word/excel/powerpoint</v>
      </c>
      <c r="P361" s="10" t="str">
        <f t="shared" si="44"/>
        <v>Not Completed</v>
      </c>
      <c r="Q361" s="26" t="str">
        <f t="shared" si="45"/>
        <v>NO</v>
      </c>
      <c r="R361" s="10"/>
      <c r="S361" s="10"/>
    </row>
    <row r="362" spans="1:19" s="26" customFormat="1" x14ac:dyDescent="0.25">
      <c r="A362" s="26" t="s">
        <v>819</v>
      </c>
      <c r="B362" s="26" t="s">
        <v>19</v>
      </c>
      <c r="C362" s="26" t="s">
        <v>283</v>
      </c>
      <c r="D362" s="26" t="s">
        <v>22</v>
      </c>
      <c r="E362" s="26" t="s">
        <v>89</v>
      </c>
      <c r="F362" s="27" t="s">
        <v>820</v>
      </c>
      <c r="G362" s="26" t="s">
        <v>37</v>
      </c>
      <c r="H362" s="28">
        <v>40196</v>
      </c>
      <c r="I362" s="26">
        <v>14</v>
      </c>
      <c r="J362" s="26" t="s">
        <v>821</v>
      </c>
      <c r="K362" s="29">
        <v>44795</v>
      </c>
      <c r="L362" s="32" t="str">
        <f t="shared" si="41"/>
        <v>Aug</v>
      </c>
      <c r="M362" s="32" t="str">
        <f t="shared" si="42"/>
        <v>2022</v>
      </c>
      <c r="N362" s="10" t="s">
        <v>15</v>
      </c>
      <c r="O362" s="26" t="str">
        <f t="shared" si="43"/>
        <v>word/excel/powerpoint</v>
      </c>
      <c r="P362" s="10" t="str">
        <f t="shared" si="44"/>
        <v>Not Completed</v>
      </c>
      <c r="Q362" s="26" t="str">
        <f t="shared" si="45"/>
        <v>NO</v>
      </c>
      <c r="R362" s="10"/>
      <c r="S362" s="10"/>
    </row>
    <row r="363" spans="1:19" s="26" customFormat="1" x14ac:dyDescent="0.25">
      <c r="A363" s="26" t="s">
        <v>311</v>
      </c>
      <c r="B363" s="26" t="s">
        <v>19</v>
      </c>
      <c r="C363" s="26" t="s">
        <v>21</v>
      </c>
      <c r="D363" s="26" t="s">
        <v>17</v>
      </c>
      <c r="E363" s="26" t="s">
        <v>279</v>
      </c>
      <c r="F363" s="27" t="s">
        <v>312</v>
      </c>
      <c r="G363" s="26" t="s">
        <v>50</v>
      </c>
      <c r="H363" s="28">
        <v>40043</v>
      </c>
      <c r="I363" s="26">
        <f ca="1">DATEDIF(H363, TODAY(), "Y")</f>
        <v>14</v>
      </c>
      <c r="J363" s="26" t="s">
        <v>313</v>
      </c>
      <c r="K363" s="29">
        <v>44641</v>
      </c>
      <c r="L363" s="32" t="str">
        <f t="shared" si="41"/>
        <v>Mar</v>
      </c>
      <c r="M363" s="32" t="str">
        <f t="shared" si="42"/>
        <v>2022</v>
      </c>
      <c r="N363" s="10" t="s">
        <v>235</v>
      </c>
      <c r="O363" s="26" t="str">
        <f t="shared" si="43"/>
        <v>Still Learning</v>
      </c>
      <c r="P363" s="10" t="str">
        <f t="shared" si="44"/>
        <v>Still Learning</v>
      </c>
      <c r="Q363" s="26" t="str">
        <f t="shared" si="45"/>
        <v>NO</v>
      </c>
      <c r="R363" s="10"/>
      <c r="S363" s="10"/>
    </row>
    <row r="364" spans="1:19" s="26" customFormat="1" x14ac:dyDescent="0.25">
      <c r="A364" s="26" t="s">
        <v>449</v>
      </c>
      <c r="B364" s="26" t="s">
        <v>19</v>
      </c>
      <c r="C364" s="26" t="s">
        <v>21</v>
      </c>
      <c r="D364" s="26" t="s">
        <v>17</v>
      </c>
      <c r="E364" s="26" t="s">
        <v>23</v>
      </c>
      <c r="F364" s="27" t="s">
        <v>450</v>
      </c>
      <c r="G364" s="26" t="s">
        <v>37</v>
      </c>
      <c r="H364" s="28">
        <v>39577</v>
      </c>
      <c r="I364" s="26">
        <f ca="1">DATEDIF(H364, TODAY(), "Y")</f>
        <v>15</v>
      </c>
      <c r="J364" s="26" t="s">
        <v>451</v>
      </c>
      <c r="K364" s="29">
        <v>44702</v>
      </c>
      <c r="L364" s="32" t="str">
        <f t="shared" si="41"/>
        <v>May</v>
      </c>
      <c r="M364" s="32" t="str">
        <f t="shared" si="42"/>
        <v>2022</v>
      </c>
      <c r="N364" s="10" t="s">
        <v>70</v>
      </c>
      <c r="O364" s="26" t="str">
        <f t="shared" si="43"/>
        <v>Fully Completed</v>
      </c>
      <c r="P364" s="10" t="str">
        <f t="shared" si="44"/>
        <v>Graduated</v>
      </c>
      <c r="Q364" s="26" t="str">
        <f t="shared" si="45"/>
        <v>YES</v>
      </c>
      <c r="R364" s="10"/>
      <c r="S364" s="10"/>
    </row>
    <row r="365" spans="1:19" s="26" customFormat="1" x14ac:dyDescent="0.25">
      <c r="A365" s="26" t="s">
        <v>431</v>
      </c>
      <c r="B365" s="26" t="s">
        <v>19</v>
      </c>
      <c r="C365" s="26" t="s">
        <v>283</v>
      </c>
      <c r="D365" s="26" t="s">
        <v>22</v>
      </c>
      <c r="E365" s="26" t="s">
        <v>279</v>
      </c>
      <c r="F365" s="27" t="s">
        <v>432</v>
      </c>
      <c r="G365" s="26" t="s">
        <v>37</v>
      </c>
      <c r="H365" s="28">
        <v>38786</v>
      </c>
      <c r="I365" s="26">
        <v>18</v>
      </c>
      <c r="J365" s="26" t="s">
        <v>433</v>
      </c>
      <c r="K365" s="29">
        <v>44672</v>
      </c>
      <c r="L365" s="32" t="str">
        <f t="shared" si="41"/>
        <v>Apr</v>
      </c>
      <c r="M365" s="32" t="str">
        <f t="shared" si="42"/>
        <v>2022</v>
      </c>
      <c r="N365" s="10" t="s">
        <v>15</v>
      </c>
      <c r="O365" s="26" t="str">
        <f t="shared" si="43"/>
        <v>word/excel/powerpoint</v>
      </c>
      <c r="P365" s="10" t="str">
        <f t="shared" si="44"/>
        <v>Not Completed</v>
      </c>
      <c r="Q365" s="26" t="str">
        <f t="shared" si="45"/>
        <v>NO</v>
      </c>
      <c r="R365" s="10"/>
      <c r="S365" s="10"/>
    </row>
    <row r="366" spans="1:19" s="26" customFormat="1" x14ac:dyDescent="0.25">
      <c r="A366" s="26" t="s">
        <v>309</v>
      </c>
      <c r="B366" s="26" t="s">
        <v>19</v>
      </c>
      <c r="C366" s="26" t="s">
        <v>283</v>
      </c>
      <c r="D366" s="26" t="s">
        <v>17</v>
      </c>
      <c r="E366" s="26" t="s">
        <v>288</v>
      </c>
      <c r="F366" s="27" t="s">
        <v>310</v>
      </c>
      <c r="G366" s="26" t="s">
        <v>37</v>
      </c>
      <c r="H366" s="28">
        <v>40511</v>
      </c>
      <c r="I366" s="26">
        <f ca="1">DATEDIF(H366, TODAY(), "Y")</f>
        <v>13</v>
      </c>
      <c r="J366" s="26" t="s">
        <v>33</v>
      </c>
      <c r="K366" s="29">
        <v>44672</v>
      </c>
      <c r="L366" s="32" t="str">
        <f t="shared" si="41"/>
        <v>Apr</v>
      </c>
      <c r="M366" s="32" t="str">
        <f t="shared" si="42"/>
        <v>2022</v>
      </c>
      <c r="N366" s="10" t="s">
        <v>70</v>
      </c>
      <c r="O366" s="26" t="str">
        <f t="shared" si="43"/>
        <v>Fully Completed</v>
      </c>
      <c r="P366" s="10" t="str">
        <f t="shared" si="44"/>
        <v>Graduated</v>
      </c>
      <c r="Q366" s="26" t="str">
        <f t="shared" si="45"/>
        <v>YES</v>
      </c>
      <c r="R366" s="10"/>
      <c r="S366" s="10"/>
    </row>
    <row r="367" spans="1:19" s="26" customFormat="1" x14ac:dyDescent="0.25">
      <c r="A367" s="26" t="s">
        <v>423</v>
      </c>
      <c r="B367" s="26" t="s">
        <v>1469</v>
      </c>
      <c r="C367" s="26" t="s">
        <v>275</v>
      </c>
      <c r="D367" s="26" t="s">
        <v>22</v>
      </c>
      <c r="E367" s="26" t="s">
        <v>267</v>
      </c>
      <c r="F367" s="27" t="s">
        <v>1474</v>
      </c>
      <c r="G367" s="26" t="s">
        <v>37</v>
      </c>
      <c r="H367" s="28">
        <v>38154</v>
      </c>
      <c r="I367" s="26">
        <v>19</v>
      </c>
      <c r="J367" s="26" t="s">
        <v>424</v>
      </c>
      <c r="K367" s="29">
        <v>44672</v>
      </c>
      <c r="L367" s="32" t="str">
        <f t="shared" si="41"/>
        <v>Apr</v>
      </c>
      <c r="M367" s="32" t="str">
        <f t="shared" si="42"/>
        <v>2022</v>
      </c>
      <c r="N367" s="10" t="s">
        <v>39</v>
      </c>
      <c r="O367" s="26" t="str">
        <f t="shared" si="43"/>
        <v>Completed</v>
      </c>
      <c r="P367" s="10" t="str">
        <f t="shared" si="44"/>
        <v>Not Graduated</v>
      </c>
      <c r="Q367" s="26" t="str">
        <f t="shared" si="45"/>
        <v>NO</v>
      </c>
      <c r="R367" s="10"/>
      <c r="S367" s="10"/>
    </row>
    <row r="368" spans="1:19" s="26" customFormat="1" x14ac:dyDescent="0.25">
      <c r="A368" s="26" t="s">
        <v>270</v>
      </c>
      <c r="B368" s="26" t="s">
        <v>19</v>
      </c>
      <c r="C368" s="26" t="s">
        <v>21</v>
      </c>
      <c r="D368" s="26" t="s">
        <v>22</v>
      </c>
      <c r="E368" s="26" t="s">
        <v>267</v>
      </c>
      <c r="F368" s="27" t="s">
        <v>271</v>
      </c>
      <c r="G368" s="26" t="s">
        <v>272</v>
      </c>
      <c r="H368" s="28">
        <v>40850</v>
      </c>
      <c r="I368" s="26">
        <f ca="1">DATEDIF(H368, TODAY(), "Y")</f>
        <v>12</v>
      </c>
      <c r="J368" s="26" t="s">
        <v>273</v>
      </c>
      <c r="K368" s="29">
        <v>44641</v>
      </c>
      <c r="L368" s="30" t="str">
        <f t="shared" si="41"/>
        <v>Mar</v>
      </c>
      <c r="M368" s="32" t="str">
        <f t="shared" si="42"/>
        <v>2022</v>
      </c>
      <c r="N368" s="10" t="s">
        <v>70</v>
      </c>
      <c r="O368" s="26" t="str">
        <f t="shared" si="43"/>
        <v>Fully Completed</v>
      </c>
      <c r="P368" s="10" t="str">
        <f t="shared" si="44"/>
        <v>Graduated</v>
      </c>
      <c r="Q368" s="26" t="str">
        <f t="shared" si="45"/>
        <v>YES</v>
      </c>
      <c r="R368" s="10"/>
      <c r="S368" s="10"/>
    </row>
    <row r="369" spans="1:19" s="26" customFormat="1" x14ac:dyDescent="0.25">
      <c r="A369" s="26" t="s">
        <v>413</v>
      </c>
      <c r="B369" s="26" t="s">
        <v>1472</v>
      </c>
      <c r="C369" s="26" t="s">
        <v>21</v>
      </c>
      <c r="D369" s="26" t="s">
        <v>22</v>
      </c>
      <c r="E369" s="26" t="s">
        <v>267</v>
      </c>
      <c r="F369" s="27" t="s">
        <v>271</v>
      </c>
      <c r="G369" s="26" t="s">
        <v>37</v>
      </c>
      <c r="H369" s="28">
        <v>39992</v>
      </c>
      <c r="I369" s="26">
        <f ca="1">DATEDIF(H369, TODAY(), "Y")</f>
        <v>14</v>
      </c>
      <c r="J369" s="26" t="s">
        <v>414</v>
      </c>
      <c r="K369" s="29">
        <v>44641</v>
      </c>
      <c r="L369" s="32" t="str">
        <f t="shared" si="41"/>
        <v>Mar</v>
      </c>
      <c r="M369" s="32" t="str">
        <f t="shared" si="42"/>
        <v>2022</v>
      </c>
      <c r="N369" s="10" t="s">
        <v>70</v>
      </c>
      <c r="O369" s="26" t="str">
        <f t="shared" si="43"/>
        <v>Fully Completed</v>
      </c>
      <c r="P369" s="10" t="str">
        <f t="shared" si="44"/>
        <v>Graduated</v>
      </c>
      <c r="Q369" s="26" t="str">
        <f t="shared" si="45"/>
        <v>YES</v>
      </c>
      <c r="R369" s="10"/>
      <c r="S369" s="10"/>
    </row>
    <row r="370" spans="1:19" s="26" customFormat="1" x14ac:dyDescent="0.25">
      <c r="A370" s="26" t="s">
        <v>851</v>
      </c>
      <c r="B370" s="26" t="s">
        <v>19</v>
      </c>
      <c r="C370" s="26" t="s">
        <v>283</v>
      </c>
      <c r="D370" s="26" t="s">
        <v>17</v>
      </c>
      <c r="E370" s="26" t="s">
        <v>852</v>
      </c>
      <c r="F370" s="27" t="s">
        <v>853</v>
      </c>
      <c r="G370" s="26" t="s">
        <v>38</v>
      </c>
      <c r="H370" s="28">
        <v>39972</v>
      </c>
      <c r="I370" s="26">
        <f ca="1">DATEDIF(H370, TODAY(), "Y")</f>
        <v>14</v>
      </c>
      <c r="J370" s="26" t="s">
        <v>854</v>
      </c>
      <c r="K370" s="29">
        <v>44764</v>
      </c>
      <c r="L370" s="32" t="str">
        <f t="shared" si="41"/>
        <v>Jul</v>
      </c>
      <c r="M370" s="32" t="str">
        <f t="shared" si="42"/>
        <v>2022</v>
      </c>
      <c r="N370" s="10" t="s">
        <v>70</v>
      </c>
      <c r="O370" s="26" t="str">
        <f t="shared" si="43"/>
        <v>Fully Completed</v>
      </c>
      <c r="P370" s="10" t="str">
        <f t="shared" si="44"/>
        <v>Graduated</v>
      </c>
      <c r="Q370" s="26" t="str">
        <f t="shared" si="45"/>
        <v>YES</v>
      </c>
      <c r="R370" s="10"/>
      <c r="S370" s="10"/>
    </row>
    <row r="371" spans="1:19" s="26" customFormat="1" x14ac:dyDescent="0.25">
      <c r="A371" s="26" t="s">
        <v>783</v>
      </c>
      <c r="B371" s="26" t="s">
        <v>19</v>
      </c>
      <c r="C371" s="26" t="s">
        <v>780</v>
      </c>
      <c r="D371" s="26" t="s">
        <v>17</v>
      </c>
      <c r="E371" s="26" t="s">
        <v>284</v>
      </c>
      <c r="F371" s="27" t="s">
        <v>784</v>
      </c>
      <c r="G371" s="26" t="s">
        <v>37</v>
      </c>
      <c r="H371" s="28">
        <v>40172</v>
      </c>
      <c r="I371" s="26">
        <v>14</v>
      </c>
      <c r="J371" s="26" t="s">
        <v>1477</v>
      </c>
      <c r="K371" s="29">
        <v>44795</v>
      </c>
      <c r="L371" s="32" t="str">
        <f t="shared" si="41"/>
        <v>Aug</v>
      </c>
      <c r="M371" s="32" t="str">
        <f t="shared" si="42"/>
        <v>2022</v>
      </c>
      <c r="N371" s="10" t="s">
        <v>15</v>
      </c>
      <c r="O371" s="26" t="str">
        <f t="shared" ref="O371:O402" si="46">IF(N371="mos","word/excel/powerpoint",IF(N371="corel draw/mos","Completed",IF(N371="full package","Fully Completed",IF(N371="ongoing","Still Learning"))))</f>
        <v>word/excel/powerpoint</v>
      </c>
      <c r="P371" s="10" t="str">
        <f t="shared" ref="P371:P402" si="47">IF(O371="word/excel/powerpoint","Not Completed",IF(O371="completed","Not Graduated",IF(O371="fully completed","Graduated",IF(O371="still learning","Still Learning"))))</f>
        <v>Not Completed</v>
      </c>
      <c r="Q371" s="26" t="str">
        <f t="shared" ref="Q371:Q402" si="48">IF(P371="not completed","NO",IF(P371="not graduated","NO",IF(P371="graduated","YES",IF(P371="still learning","NO"))))</f>
        <v>NO</v>
      </c>
      <c r="R371" s="10"/>
      <c r="S371" s="10"/>
    </row>
    <row r="372" spans="1:19" s="26" customFormat="1" x14ac:dyDescent="0.25">
      <c r="A372" s="26" t="s">
        <v>343</v>
      </c>
      <c r="B372" s="26" t="s">
        <v>19</v>
      </c>
      <c r="C372" s="26" t="s">
        <v>283</v>
      </c>
      <c r="D372" s="26" t="s">
        <v>17</v>
      </c>
      <c r="E372" s="26" t="s">
        <v>284</v>
      </c>
      <c r="F372" s="27" t="s">
        <v>344</v>
      </c>
      <c r="G372" s="26" t="s">
        <v>38</v>
      </c>
      <c r="H372" s="28">
        <v>38010</v>
      </c>
      <c r="I372" s="26">
        <f ca="1">DATEDIF(H372, TODAY(), "Y")</f>
        <v>20</v>
      </c>
      <c r="J372" s="26" t="s">
        <v>345</v>
      </c>
      <c r="K372" s="29">
        <v>44641</v>
      </c>
      <c r="L372" s="32" t="str">
        <f t="shared" si="41"/>
        <v>Mar</v>
      </c>
      <c r="M372" s="32" t="str">
        <f t="shared" si="42"/>
        <v>2022</v>
      </c>
      <c r="N372" s="10" t="s">
        <v>70</v>
      </c>
      <c r="O372" s="26" t="str">
        <f t="shared" si="46"/>
        <v>Fully Completed</v>
      </c>
      <c r="P372" s="10" t="str">
        <f t="shared" si="47"/>
        <v>Graduated</v>
      </c>
      <c r="Q372" s="26" t="str">
        <f t="shared" si="48"/>
        <v>YES</v>
      </c>
      <c r="R372" s="10"/>
      <c r="S372" s="10"/>
    </row>
    <row r="373" spans="1:19" s="26" customFormat="1" x14ac:dyDescent="0.25">
      <c r="A373" s="26" t="s">
        <v>699</v>
      </c>
      <c r="B373" s="26" t="s">
        <v>1469</v>
      </c>
      <c r="C373" s="26" t="s">
        <v>44</v>
      </c>
      <c r="D373" s="26" t="s">
        <v>22</v>
      </c>
      <c r="E373" s="26" t="s">
        <v>23</v>
      </c>
      <c r="F373" s="27" t="s">
        <v>700</v>
      </c>
      <c r="G373" s="26" t="s">
        <v>14</v>
      </c>
      <c r="H373" s="28">
        <v>34459</v>
      </c>
      <c r="I373" s="26">
        <v>29</v>
      </c>
      <c r="J373" s="26" t="s">
        <v>701</v>
      </c>
      <c r="K373" s="29">
        <v>44643</v>
      </c>
      <c r="L373" s="32" t="str">
        <f t="shared" si="41"/>
        <v>Mar</v>
      </c>
      <c r="M373" s="32" t="str">
        <f t="shared" si="42"/>
        <v>2022</v>
      </c>
      <c r="N373" s="10" t="s">
        <v>39</v>
      </c>
      <c r="O373" s="26" t="str">
        <f t="shared" si="46"/>
        <v>Completed</v>
      </c>
      <c r="P373" s="10" t="str">
        <f t="shared" si="47"/>
        <v>Not Graduated</v>
      </c>
      <c r="Q373" s="26" t="str">
        <f t="shared" si="48"/>
        <v>NO</v>
      </c>
      <c r="R373" s="10"/>
      <c r="S373" s="10"/>
    </row>
    <row r="374" spans="1:19" s="26" customFormat="1" x14ac:dyDescent="0.25">
      <c r="A374" s="26" t="s">
        <v>497</v>
      </c>
      <c r="B374" s="26" t="s">
        <v>72</v>
      </c>
      <c r="C374" s="26" t="s">
        <v>73</v>
      </c>
      <c r="D374" s="26" t="s">
        <v>17</v>
      </c>
      <c r="E374" s="26" t="s">
        <v>284</v>
      </c>
      <c r="F374" s="27" t="s">
        <v>498</v>
      </c>
      <c r="G374" s="26" t="s">
        <v>14</v>
      </c>
      <c r="H374" s="28">
        <v>37570</v>
      </c>
      <c r="I374" s="26">
        <v>21</v>
      </c>
      <c r="J374" s="26" t="s">
        <v>499</v>
      </c>
      <c r="K374" s="29">
        <v>44641</v>
      </c>
      <c r="L374" s="32" t="str">
        <f t="shared" si="41"/>
        <v>Mar</v>
      </c>
      <c r="M374" s="32" t="str">
        <f t="shared" si="42"/>
        <v>2022</v>
      </c>
      <c r="N374" s="10" t="s">
        <v>15</v>
      </c>
      <c r="O374" s="26" t="str">
        <f t="shared" si="46"/>
        <v>word/excel/powerpoint</v>
      </c>
      <c r="P374" s="10" t="str">
        <f t="shared" si="47"/>
        <v>Not Completed</v>
      </c>
      <c r="Q374" s="26" t="str">
        <f t="shared" si="48"/>
        <v>NO</v>
      </c>
      <c r="R374" s="10"/>
      <c r="S374" s="10"/>
    </row>
    <row r="375" spans="1:19" s="26" customFormat="1" x14ac:dyDescent="0.25">
      <c r="A375" s="26" t="s">
        <v>632</v>
      </c>
      <c r="B375" s="26" t="s">
        <v>19</v>
      </c>
      <c r="C375" s="26" t="s">
        <v>283</v>
      </c>
      <c r="D375" s="26" t="s">
        <v>17</v>
      </c>
      <c r="E375" s="26" t="s">
        <v>284</v>
      </c>
      <c r="F375" s="27" t="s">
        <v>633</v>
      </c>
      <c r="G375" s="26" t="s">
        <v>37</v>
      </c>
      <c r="H375" s="28">
        <v>40025</v>
      </c>
      <c r="I375" s="26">
        <f ca="1">DATEDIF(H375, TODAY(), "Y")</f>
        <v>14</v>
      </c>
      <c r="J375" s="26" t="s">
        <v>595</v>
      </c>
      <c r="K375" s="29">
        <v>44764</v>
      </c>
      <c r="L375" s="32" t="str">
        <f t="shared" si="41"/>
        <v>Jul</v>
      </c>
      <c r="M375" s="32" t="str">
        <f t="shared" si="42"/>
        <v>2022</v>
      </c>
      <c r="N375" s="10" t="s">
        <v>70</v>
      </c>
      <c r="O375" s="26" t="str">
        <f t="shared" si="46"/>
        <v>Fully Completed</v>
      </c>
      <c r="P375" s="10" t="str">
        <f t="shared" si="47"/>
        <v>Graduated</v>
      </c>
      <c r="Q375" s="26" t="str">
        <f t="shared" si="48"/>
        <v>YES</v>
      </c>
      <c r="R375" s="10"/>
      <c r="S375" s="10"/>
    </row>
    <row r="376" spans="1:19" s="26" customFormat="1" x14ac:dyDescent="0.25">
      <c r="A376" s="26" t="s">
        <v>887</v>
      </c>
      <c r="B376" s="26" t="s">
        <v>19</v>
      </c>
      <c r="C376" s="26" t="s">
        <v>283</v>
      </c>
      <c r="D376" s="26" t="s">
        <v>17</v>
      </c>
      <c r="E376" s="26" t="s">
        <v>483</v>
      </c>
      <c r="F376" s="27" t="s">
        <v>888</v>
      </c>
      <c r="G376" s="26" t="s">
        <v>38</v>
      </c>
      <c r="H376" s="28">
        <v>37924</v>
      </c>
      <c r="I376" s="26">
        <f ca="1">DATEDIF(H376, TODAY(), "Y")</f>
        <v>20</v>
      </c>
      <c r="J376" s="26" t="s">
        <v>889</v>
      </c>
      <c r="K376" s="29">
        <v>44854</v>
      </c>
      <c r="L376" s="32" t="str">
        <f t="shared" si="41"/>
        <v>Oct</v>
      </c>
      <c r="M376" s="32" t="str">
        <f t="shared" si="42"/>
        <v>2022</v>
      </c>
      <c r="N376" s="10" t="s">
        <v>70</v>
      </c>
      <c r="O376" s="26" t="str">
        <f t="shared" si="46"/>
        <v>Fully Completed</v>
      </c>
      <c r="P376" s="10" t="str">
        <f t="shared" si="47"/>
        <v>Graduated</v>
      </c>
      <c r="Q376" s="26" t="str">
        <f t="shared" si="48"/>
        <v>YES</v>
      </c>
      <c r="R376" s="10"/>
      <c r="S376" s="10"/>
    </row>
    <row r="377" spans="1:19" s="26" customFormat="1" x14ac:dyDescent="0.25">
      <c r="A377" s="26" t="s">
        <v>795</v>
      </c>
      <c r="B377" s="26" t="s">
        <v>35</v>
      </c>
      <c r="C377" s="26" t="s">
        <v>275</v>
      </c>
      <c r="D377" s="26" t="s">
        <v>17</v>
      </c>
      <c r="E377" s="26" t="s">
        <v>284</v>
      </c>
      <c r="F377" s="27" t="s">
        <v>796</v>
      </c>
      <c r="G377" s="26" t="s">
        <v>38</v>
      </c>
      <c r="H377" s="28">
        <v>39439</v>
      </c>
      <c r="I377" s="26">
        <v>16</v>
      </c>
      <c r="J377" s="26" t="s">
        <v>797</v>
      </c>
      <c r="K377" s="33">
        <v>44703</v>
      </c>
      <c r="L377" s="30" t="str">
        <f t="shared" si="41"/>
        <v>May</v>
      </c>
      <c r="M377" s="32" t="str">
        <f t="shared" si="42"/>
        <v>2022</v>
      </c>
      <c r="N377" s="10" t="s">
        <v>15</v>
      </c>
      <c r="O377" s="26" t="str">
        <f t="shared" si="46"/>
        <v>word/excel/powerpoint</v>
      </c>
      <c r="P377" s="10" t="str">
        <f t="shared" si="47"/>
        <v>Not Completed</v>
      </c>
      <c r="Q377" s="26" t="str">
        <f t="shared" si="48"/>
        <v>NO</v>
      </c>
      <c r="R377" s="10"/>
      <c r="S377" s="10"/>
    </row>
    <row r="378" spans="1:19" s="26" customFormat="1" x14ac:dyDescent="0.25">
      <c r="A378" s="26" t="s">
        <v>434</v>
      </c>
      <c r="B378" s="26" t="s">
        <v>19</v>
      </c>
      <c r="C378" s="26" t="s">
        <v>283</v>
      </c>
      <c r="D378" s="26" t="s">
        <v>22</v>
      </c>
      <c r="E378" s="26" t="s">
        <v>284</v>
      </c>
      <c r="F378" s="27" t="s">
        <v>435</v>
      </c>
      <c r="G378" s="26" t="s">
        <v>272</v>
      </c>
      <c r="H378" s="28">
        <v>40971</v>
      </c>
      <c r="I378" s="26">
        <f ca="1">DATEDIF(H378, TODAY(), "Y")</f>
        <v>12</v>
      </c>
      <c r="J378" s="26" t="s">
        <v>436</v>
      </c>
      <c r="K378" s="29">
        <v>44672</v>
      </c>
      <c r="L378" s="32" t="str">
        <f t="shared" si="41"/>
        <v>Apr</v>
      </c>
      <c r="M378" s="32" t="str">
        <f t="shared" si="42"/>
        <v>2022</v>
      </c>
      <c r="N378" s="10" t="s">
        <v>15</v>
      </c>
      <c r="O378" s="26" t="str">
        <f t="shared" si="46"/>
        <v>word/excel/powerpoint</v>
      </c>
      <c r="P378" s="10" t="str">
        <f t="shared" si="47"/>
        <v>Not Completed</v>
      </c>
      <c r="Q378" s="26" t="str">
        <f t="shared" si="48"/>
        <v>NO</v>
      </c>
      <c r="R378" s="10"/>
      <c r="S378" s="10"/>
    </row>
    <row r="379" spans="1:19" s="26" customFormat="1" x14ac:dyDescent="0.25">
      <c r="A379" s="26" t="s">
        <v>463</v>
      </c>
      <c r="B379" s="26" t="s">
        <v>35</v>
      </c>
      <c r="C379" s="26" t="s">
        <v>464</v>
      </c>
      <c r="D379" s="26" t="s">
        <v>17</v>
      </c>
      <c r="E379" s="26" t="s">
        <v>284</v>
      </c>
      <c r="F379" s="27" t="s">
        <v>465</v>
      </c>
      <c r="G379" s="26" t="s">
        <v>37</v>
      </c>
      <c r="H379" s="28">
        <v>40101</v>
      </c>
      <c r="I379" s="26">
        <v>14</v>
      </c>
      <c r="J379" s="26" t="s">
        <v>466</v>
      </c>
      <c r="K379" s="29">
        <v>44886</v>
      </c>
      <c r="L379" s="32" t="str">
        <f t="shared" si="41"/>
        <v>Nov</v>
      </c>
      <c r="M379" s="32" t="str">
        <f t="shared" si="42"/>
        <v>2022</v>
      </c>
      <c r="N379" s="10" t="s">
        <v>70</v>
      </c>
      <c r="O379" s="26" t="str">
        <f t="shared" si="46"/>
        <v>Fully Completed</v>
      </c>
      <c r="P379" s="10" t="str">
        <f t="shared" si="47"/>
        <v>Graduated</v>
      </c>
      <c r="Q379" s="26" t="str">
        <f t="shared" si="48"/>
        <v>YES</v>
      </c>
      <c r="R379" s="10"/>
      <c r="S379" s="10"/>
    </row>
    <row r="380" spans="1:19" s="26" customFormat="1" x14ac:dyDescent="0.25">
      <c r="A380" s="26" t="s">
        <v>326</v>
      </c>
      <c r="B380" s="26" t="s">
        <v>19</v>
      </c>
      <c r="C380" s="26" t="s">
        <v>283</v>
      </c>
      <c r="D380" s="26" t="s">
        <v>22</v>
      </c>
      <c r="E380" s="26" t="s">
        <v>327</v>
      </c>
      <c r="F380" s="27" t="s">
        <v>328</v>
      </c>
      <c r="G380" s="26" t="s">
        <v>37</v>
      </c>
      <c r="H380" s="28">
        <v>39534</v>
      </c>
      <c r="I380" s="26">
        <f ca="1">DATEDIF(H380, TODAY(), "Y")</f>
        <v>16</v>
      </c>
      <c r="J380" s="26" t="s">
        <v>329</v>
      </c>
      <c r="K380" s="29">
        <v>44794</v>
      </c>
      <c r="L380" s="32" t="str">
        <f t="shared" si="41"/>
        <v>Aug</v>
      </c>
      <c r="M380" s="32" t="str">
        <f t="shared" si="42"/>
        <v>2022</v>
      </c>
      <c r="N380" s="10" t="s">
        <v>70</v>
      </c>
      <c r="O380" s="26" t="str">
        <f t="shared" si="46"/>
        <v>Fully Completed</v>
      </c>
      <c r="P380" s="10" t="str">
        <f t="shared" si="47"/>
        <v>Graduated</v>
      </c>
      <c r="Q380" s="26" t="str">
        <f t="shared" si="48"/>
        <v>YES</v>
      </c>
      <c r="R380" s="10"/>
      <c r="S380" s="10"/>
    </row>
    <row r="381" spans="1:19" s="26" customFormat="1" x14ac:dyDescent="0.25">
      <c r="A381" s="26" t="s">
        <v>282</v>
      </c>
      <c r="B381" s="26" t="s">
        <v>19</v>
      </c>
      <c r="C381" s="26" t="s">
        <v>283</v>
      </c>
      <c r="D381" s="26" t="s">
        <v>17</v>
      </c>
      <c r="E381" s="26" t="s">
        <v>284</v>
      </c>
      <c r="F381" s="27" t="s">
        <v>285</v>
      </c>
      <c r="G381" s="26" t="s">
        <v>37</v>
      </c>
      <c r="H381" s="28">
        <v>40132</v>
      </c>
      <c r="I381" s="26">
        <v>14</v>
      </c>
      <c r="J381" s="26" t="s">
        <v>286</v>
      </c>
      <c r="K381" s="29">
        <v>44855</v>
      </c>
      <c r="L381" s="30" t="str">
        <f t="shared" si="41"/>
        <v>Oct</v>
      </c>
      <c r="M381" s="32" t="str">
        <f t="shared" si="42"/>
        <v>2022</v>
      </c>
      <c r="N381" s="10" t="s">
        <v>39</v>
      </c>
      <c r="O381" s="26" t="str">
        <f t="shared" si="46"/>
        <v>Completed</v>
      </c>
      <c r="P381" s="10" t="str">
        <f t="shared" si="47"/>
        <v>Not Graduated</v>
      </c>
      <c r="Q381" s="26" t="str">
        <f t="shared" si="48"/>
        <v>NO</v>
      </c>
      <c r="R381" s="10"/>
      <c r="S381" s="10"/>
    </row>
    <row r="382" spans="1:19" s="26" customFormat="1" x14ac:dyDescent="0.25">
      <c r="A382" s="26" t="s">
        <v>500</v>
      </c>
      <c r="B382" s="26" t="s">
        <v>166</v>
      </c>
      <c r="C382" s="26" t="s">
        <v>21</v>
      </c>
      <c r="D382" s="26" t="s">
        <v>22</v>
      </c>
      <c r="E382" s="26" t="s">
        <v>284</v>
      </c>
      <c r="F382" s="27" t="s">
        <v>501</v>
      </c>
      <c r="G382" s="26" t="s">
        <v>14</v>
      </c>
      <c r="H382" s="28">
        <v>35435</v>
      </c>
      <c r="I382" s="26">
        <f ca="1">DATEDIF(H382, TODAY(), "Y")</f>
        <v>27</v>
      </c>
      <c r="J382" s="26" t="s">
        <v>502</v>
      </c>
      <c r="K382" s="29">
        <v>44641</v>
      </c>
      <c r="L382" s="32" t="str">
        <f t="shared" si="41"/>
        <v>Mar</v>
      </c>
      <c r="M382" s="32" t="str">
        <f t="shared" si="42"/>
        <v>2022</v>
      </c>
      <c r="N382" s="10" t="s">
        <v>70</v>
      </c>
      <c r="O382" s="26" t="str">
        <f t="shared" si="46"/>
        <v>Fully Completed</v>
      </c>
      <c r="P382" s="10" t="str">
        <f t="shared" si="47"/>
        <v>Graduated</v>
      </c>
      <c r="Q382" s="26" t="str">
        <f t="shared" si="48"/>
        <v>YES</v>
      </c>
      <c r="R382" s="10"/>
      <c r="S382" s="10"/>
    </row>
    <row r="383" spans="1:19" s="26" customFormat="1" x14ac:dyDescent="0.25">
      <c r="A383" s="26" t="s">
        <v>492</v>
      </c>
      <c r="B383" s="26" t="s">
        <v>19</v>
      </c>
      <c r="C383" s="26" t="s">
        <v>283</v>
      </c>
      <c r="D383" s="26" t="s">
        <v>17</v>
      </c>
      <c r="E383" s="26" t="s">
        <v>23</v>
      </c>
      <c r="F383" s="27" t="s">
        <v>493</v>
      </c>
      <c r="G383" s="26" t="s">
        <v>14</v>
      </c>
      <c r="H383" s="28">
        <v>37248</v>
      </c>
      <c r="I383" s="26">
        <v>22</v>
      </c>
      <c r="J383" s="26" t="s">
        <v>494</v>
      </c>
      <c r="K383" s="29">
        <v>44641</v>
      </c>
      <c r="L383" s="32" t="str">
        <f t="shared" si="41"/>
        <v>Mar</v>
      </c>
      <c r="M383" s="32" t="str">
        <f t="shared" si="42"/>
        <v>2022</v>
      </c>
      <c r="N383" s="10" t="s">
        <v>70</v>
      </c>
      <c r="O383" s="26" t="str">
        <f t="shared" si="46"/>
        <v>Fully Completed</v>
      </c>
      <c r="P383" s="10" t="str">
        <f t="shared" si="47"/>
        <v>Graduated</v>
      </c>
      <c r="Q383" s="26" t="str">
        <f t="shared" si="48"/>
        <v>YES</v>
      </c>
      <c r="R383" s="10"/>
      <c r="S383" s="10"/>
    </row>
    <row r="384" spans="1:19" s="26" customFormat="1" x14ac:dyDescent="0.25">
      <c r="A384" s="26" t="s">
        <v>333</v>
      </c>
      <c r="B384" s="26" t="s">
        <v>77</v>
      </c>
      <c r="C384" s="26" t="s">
        <v>275</v>
      </c>
      <c r="D384" s="26" t="s">
        <v>22</v>
      </c>
      <c r="E384" s="26" t="s">
        <v>267</v>
      </c>
      <c r="F384" s="27" t="s">
        <v>334</v>
      </c>
      <c r="G384" s="26" t="s">
        <v>37</v>
      </c>
      <c r="H384" s="28">
        <v>38077</v>
      </c>
      <c r="I384" s="26">
        <f ca="1">DATEDIF(H384, TODAY(), "Y")</f>
        <v>20</v>
      </c>
      <c r="J384" s="26" t="s">
        <v>335</v>
      </c>
      <c r="K384" s="29">
        <v>44641</v>
      </c>
      <c r="L384" s="32" t="str">
        <f t="shared" si="41"/>
        <v>Mar</v>
      </c>
      <c r="M384" s="32" t="str">
        <f t="shared" si="42"/>
        <v>2022</v>
      </c>
      <c r="N384" s="10" t="s">
        <v>70</v>
      </c>
      <c r="O384" s="26" t="str">
        <f t="shared" si="46"/>
        <v>Fully Completed</v>
      </c>
      <c r="P384" s="10" t="str">
        <f t="shared" si="47"/>
        <v>Graduated</v>
      </c>
      <c r="Q384" s="26" t="str">
        <f t="shared" si="48"/>
        <v>YES</v>
      </c>
      <c r="R384" s="10"/>
      <c r="S384" s="10"/>
    </row>
    <row r="385" spans="1:19" s="26" customFormat="1" x14ac:dyDescent="0.25">
      <c r="A385" s="26" t="s">
        <v>659</v>
      </c>
      <c r="B385" s="26" t="s">
        <v>1469</v>
      </c>
      <c r="C385" s="26" t="s">
        <v>21</v>
      </c>
      <c r="D385" s="26" t="s">
        <v>17</v>
      </c>
      <c r="E385" s="26" t="s">
        <v>267</v>
      </c>
      <c r="F385" s="27" t="s">
        <v>660</v>
      </c>
      <c r="G385" s="26" t="s">
        <v>14</v>
      </c>
      <c r="H385" s="28">
        <v>36481</v>
      </c>
      <c r="I385" s="26">
        <f ca="1">DATEDIF(H385, TODAY(), "Y")</f>
        <v>24</v>
      </c>
      <c r="J385" s="26" t="s">
        <v>661</v>
      </c>
      <c r="K385" s="29">
        <v>44702</v>
      </c>
      <c r="L385" s="32" t="str">
        <f t="shared" si="41"/>
        <v>May</v>
      </c>
      <c r="M385" s="32" t="str">
        <f t="shared" si="42"/>
        <v>2022</v>
      </c>
      <c r="N385" s="10" t="s">
        <v>39</v>
      </c>
      <c r="O385" s="26" t="str">
        <f t="shared" si="46"/>
        <v>Completed</v>
      </c>
      <c r="P385" s="10" t="str">
        <f t="shared" si="47"/>
        <v>Not Graduated</v>
      </c>
      <c r="Q385" s="26" t="str">
        <f t="shared" si="48"/>
        <v>NO</v>
      </c>
      <c r="R385" s="10"/>
      <c r="S385" s="10"/>
    </row>
    <row r="386" spans="1:19" s="26" customFormat="1" x14ac:dyDescent="0.25">
      <c r="A386" s="26" t="s">
        <v>481</v>
      </c>
      <c r="B386" s="26" t="s">
        <v>19</v>
      </c>
      <c r="C386" s="26" t="s">
        <v>482</v>
      </c>
      <c r="D386" s="26" t="s">
        <v>17</v>
      </c>
      <c r="E386" s="26" t="s">
        <v>483</v>
      </c>
      <c r="F386" s="27" t="s">
        <v>484</v>
      </c>
      <c r="G386" s="26" t="s">
        <v>38</v>
      </c>
      <c r="H386" s="28">
        <v>37924</v>
      </c>
      <c r="I386" s="26">
        <f ca="1">DATEDIF(H386, TODAY(), "Y")</f>
        <v>20</v>
      </c>
      <c r="J386" s="26" t="s">
        <v>485</v>
      </c>
      <c r="K386" s="29">
        <v>44641</v>
      </c>
      <c r="L386" s="32" t="str">
        <f t="shared" si="41"/>
        <v>Mar</v>
      </c>
      <c r="M386" s="32" t="str">
        <f t="shared" si="42"/>
        <v>2022</v>
      </c>
      <c r="N386" s="10" t="s">
        <v>70</v>
      </c>
      <c r="O386" s="26" t="str">
        <f t="shared" si="46"/>
        <v>Fully Completed</v>
      </c>
      <c r="P386" s="10" t="str">
        <f t="shared" si="47"/>
        <v>Graduated</v>
      </c>
      <c r="Q386" s="26" t="str">
        <f t="shared" si="48"/>
        <v>YES</v>
      </c>
      <c r="R386" s="10"/>
      <c r="S386" s="10"/>
    </row>
    <row r="387" spans="1:19" s="26" customFormat="1" x14ac:dyDescent="0.25">
      <c r="A387" s="26" t="s">
        <v>683</v>
      </c>
      <c r="B387" s="26" t="s">
        <v>1469</v>
      </c>
      <c r="C387" s="26" t="s">
        <v>21</v>
      </c>
      <c r="D387" s="26" t="s">
        <v>17</v>
      </c>
      <c r="E387" s="26" t="s">
        <v>267</v>
      </c>
      <c r="F387" s="27" t="s">
        <v>684</v>
      </c>
      <c r="G387" s="26" t="s">
        <v>272</v>
      </c>
      <c r="H387" s="28">
        <v>40659</v>
      </c>
      <c r="I387" s="26">
        <v>12</v>
      </c>
      <c r="J387" s="26" t="s">
        <v>685</v>
      </c>
      <c r="K387" s="29">
        <v>44735</v>
      </c>
      <c r="L387" s="32" t="str">
        <f t="shared" ref="L387:L450" si="49">TEXT(K387,"mmm")</f>
        <v>Jun</v>
      </c>
      <c r="M387" s="32" t="str">
        <f t="shared" ref="M387:M450" si="50">TEXT(K387,"yyy")</f>
        <v>2022</v>
      </c>
      <c r="N387" s="10" t="s">
        <v>15</v>
      </c>
      <c r="O387" s="26" t="str">
        <f t="shared" si="46"/>
        <v>word/excel/powerpoint</v>
      </c>
      <c r="P387" s="10" t="str">
        <f t="shared" si="47"/>
        <v>Not Completed</v>
      </c>
      <c r="Q387" s="26" t="str">
        <f t="shared" si="48"/>
        <v>NO</v>
      </c>
      <c r="R387" s="10"/>
      <c r="S387" s="10"/>
    </row>
    <row r="388" spans="1:19" s="26" customFormat="1" x14ac:dyDescent="0.25">
      <c r="A388" s="26" t="s">
        <v>913</v>
      </c>
      <c r="B388" s="26" t="s">
        <v>19</v>
      </c>
      <c r="C388" s="26" t="s">
        <v>44</v>
      </c>
      <c r="D388" s="26" t="s">
        <v>22</v>
      </c>
      <c r="E388" s="26" t="s">
        <v>439</v>
      </c>
      <c r="F388" s="27" t="s">
        <v>914</v>
      </c>
      <c r="G388" s="26" t="s">
        <v>272</v>
      </c>
      <c r="H388" s="28">
        <v>41219</v>
      </c>
      <c r="I388" s="26">
        <v>11</v>
      </c>
      <c r="J388" s="26" t="s">
        <v>915</v>
      </c>
      <c r="K388" s="29">
        <v>44673</v>
      </c>
      <c r="L388" s="32" t="str">
        <f t="shared" si="49"/>
        <v>Apr</v>
      </c>
      <c r="M388" s="32" t="str">
        <f t="shared" si="50"/>
        <v>2022</v>
      </c>
      <c r="N388" s="10" t="s">
        <v>15</v>
      </c>
      <c r="O388" s="26" t="str">
        <f t="shared" si="46"/>
        <v>word/excel/powerpoint</v>
      </c>
      <c r="P388" s="10" t="str">
        <f t="shared" si="47"/>
        <v>Not Completed</v>
      </c>
      <c r="Q388" s="26" t="str">
        <f t="shared" si="48"/>
        <v>NO</v>
      </c>
      <c r="R388" s="10"/>
      <c r="S388" s="10"/>
    </row>
    <row r="389" spans="1:19" s="26" customFormat="1" x14ac:dyDescent="0.25">
      <c r="A389" s="26" t="s">
        <v>769</v>
      </c>
      <c r="B389" s="26" t="s">
        <v>31</v>
      </c>
      <c r="C389" s="26" t="s">
        <v>283</v>
      </c>
      <c r="D389" s="26" t="s">
        <v>22</v>
      </c>
      <c r="E389" s="26" t="s">
        <v>770</v>
      </c>
      <c r="F389" s="27" t="s">
        <v>771</v>
      </c>
      <c r="G389" s="26" t="s">
        <v>38</v>
      </c>
      <c r="H389" s="28">
        <v>39401</v>
      </c>
      <c r="I389" s="26">
        <f ca="1">DATEDIF(H389, TODAY(), "Y")</f>
        <v>16</v>
      </c>
      <c r="J389" s="26" t="s">
        <v>772</v>
      </c>
      <c r="K389" s="29">
        <v>44796</v>
      </c>
      <c r="L389" s="32" t="str">
        <f t="shared" si="49"/>
        <v>Aug</v>
      </c>
      <c r="M389" s="32" t="str">
        <f t="shared" si="50"/>
        <v>2022</v>
      </c>
      <c r="N389" s="10" t="s">
        <v>15</v>
      </c>
      <c r="O389" s="26" t="str">
        <f t="shared" si="46"/>
        <v>word/excel/powerpoint</v>
      </c>
      <c r="P389" s="10" t="str">
        <f t="shared" si="47"/>
        <v>Not Completed</v>
      </c>
      <c r="Q389" s="26" t="str">
        <f t="shared" si="48"/>
        <v>NO</v>
      </c>
      <c r="R389" s="10"/>
      <c r="S389" s="10"/>
    </row>
    <row r="390" spans="1:19" s="26" customFormat="1" x14ac:dyDescent="0.25">
      <c r="A390" s="26" t="s">
        <v>604</v>
      </c>
      <c r="B390" s="26" t="s">
        <v>19</v>
      </c>
      <c r="C390" s="26" t="s">
        <v>44</v>
      </c>
      <c r="D390" s="26" t="s">
        <v>17</v>
      </c>
      <c r="E390" s="26" t="s">
        <v>284</v>
      </c>
      <c r="F390" s="27" t="s">
        <v>605</v>
      </c>
      <c r="G390" s="26" t="s">
        <v>38</v>
      </c>
      <c r="H390" s="28">
        <v>38802</v>
      </c>
      <c r="I390" s="26">
        <f ca="1">DATEDIF(H390, TODAY(), "Y")</f>
        <v>18</v>
      </c>
      <c r="J390" s="26" t="s">
        <v>606</v>
      </c>
      <c r="K390" s="29">
        <v>44733</v>
      </c>
      <c r="L390" s="32" t="str">
        <f t="shared" si="49"/>
        <v>Jun</v>
      </c>
      <c r="M390" s="32" t="str">
        <f t="shared" si="50"/>
        <v>2022</v>
      </c>
      <c r="N390" s="10" t="s">
        <v>70</v>
      </c>
      <c r="O390" s="26" t="str">
        <f t="shared" si="46"/>
        <v>Fully Completed</v>
      </c>
      <c r="P390" s="10" t="str">
        <f t="shared" si="47"/>
        <v>Graduated</v>
      </c>
      <c r="Q390" s="26" t="str">
        <f t="shared" si="48"/>
        <v>YES</v>
      </c>
      <c r="R390" s="10"/>
      <c r="S390" s="10"/>
    </row>
    <row r="391" spans="1:19" s="26" customFormat="1" x14ac:dyDescent="0.25">
      <c r="A391" s="26" t="s">
        <v>752</v>
      </c>
      <c r="B391" s="26" t="s">
        <v>72</v>
      </c>
      <c r="C391" s="26" t="s">
        <v>44</v>
      </c>
      <c r="D391" s="26" t="s">
        <v>17</v>
      </c>
      <c r="E391" s="26" t="s">
        <v>327</v>
      </c>
      <c r="F391" s="27" t="s">
        <v>753</v>
      </c>
      <c r="G391" s="26" t="s">
        <v>38</v>
      </c>
      <c r="H391" s="28">
        <v>38829</v>
      </c>
      <c r="I391" s="26">
        <f ca="1">DATEDIF(H391, TODAY(), "Y")</f>
        <v>17</v>
      </c>
      <c r="J391" s="26" t="s">
        <v>754</v>
      </c>
      <c r="K391" s="29">
        <v>44827</v>
      </c>
      <c r="L391" s="32" t="str">
        <f t="shared" si="49"/>
        <v>Sep</v>
      </c>
      <c r="M391" s="32" t="str">
        <f t="shared" si="50"/>
        <v>2022</v>
      </c>
      <c r="N391" s="10" t="s">
        <v>15</v>
      </c>
      <c r="O391" s="26" t="str">
        <f t="shared" si="46"/>
        <v>word/excel/powerpoint</v>
      </c>
      <c r="P391" s="10" t="str">
        <f t="shared" si="47"/>
        <v>Not Completed</v>
      </c>
      <c r="Q391" s="26" t="str">
        <f t="shared" si="48"/>
        <v>NO</v>
      </c>
      <c r="R391" s="10"/>
      <c r="S391" s="10"/>
    </row>
    <row r="392" spans="1:19" s="26" customFormat="1" x14ac:dyDescent="0.25">
      <c r="A392" s="26" t="s">
        <v>905</v>
      </c>
      <c r="B392" s="26" t="s">
        <v>19</v>
      </c>
      <c r="C392" s="26" t="s">
        <v>44</v>
      </c>
      <c r="D392" s="26" t="s">
        <v>22</v>
      </c>
      <c r="E392" s="26" t="s">
        <v>89</v>
      </c>
      <c r="F392" s="27" t="s">
        <v>829</v>
      </c>
      <c r="G392" s="26" t="s">
        <v>37</v>
      </c>
      <c r="H392" s="28">
        <v>40286</v>
      </c>
      <c r="I392" s="26">
        <f ca="1">DATEDIF(H392, TODAY(), "Y")</f>
        <v>13</v>
      </c>
      <c r="J392" s="26" t="s">
        <v>906</v>
      </c>
      <c r="K392" s="29">
        <v>44764</v>
      </c>
      <c r="L392" s="32" t="str">
        <f t="shared" si="49"/>
        <v>Jul</v>
      </c>
      <c r="M392" s="32" t="str">
        <f t="shared" si="50"/>
        <v>2022</v>
      </c>
      <c r="N392" s="10" t="s">
        <v>70</v>
      </c>
      <c r="O392" s="26" t="str">
        <f t="shared" si="46"/>
        <v>Fully Completed</v>
      </c>
      <c r="P392" s="10" t="str">
        <f t="shared" si="47"/>
        <v>Graduated</v>
      </c>
      <c r="Q392" s="26" t="str">
        <f t="shared" si="48"/>
        <v>YES</v>
      </c>
      <c r="R392" s="10"/>
      <c r="S392" s="10"/>
    </row>
    <row r="393" spans="1:19" s="26" customFormat="1" x14ac:dyDescent="0.25">
      <c r="A393" s="26" t="s">
        <v>650</v>
      </c>
      <c r="B393" s="26" t="s">
        <v>19</v>
      </c>
      <c r="C393" s="26" t="s">
        <v>283</v>
      </c>
      <c r="D393" s="26" t="s">
        <v>17</v>
      </c>
      <c r="E393" s="26" t="s">
        <v>267</v>
      </c>
      <c r="F393" s="27" t="s">
        <v>651</v>
      </c>
      <c r="G393" s="26" t="s">
        <v>38</v>
      </c>
      <c r="H393" s="28">
        <v>36834</v>
      </c>
      <c r="I393" s="26">
        <f ca="1">DATEDIF(H393, TODAY(), "Y")</f>
        <v>23</v>
      </c>
      <c r="J393" s="26" t="s">
        <v>652</v>
      </c>
      <c r="K393" s="29">
        <v>44673</v>
      </c>
      <c r="L393" s="32" t="str">
        <f t="shared" si="49"/>
        <v>Apr</v>
      </c>
      <c r="M393" s="32" t="str">
        <f t="shared" si="50"/>
        <v>2022</v>
      </c>
      <c r="N393" s="10" t="s">
        <v>70</v>
      </c>
      <c r="O393" s="26" t="str">
        <f t="shared" si="46"/>
        <v>Fully Completed</v>
      </c>
      <c r="P393" s="10" t="str">
        <f t="shared" si="47"/>
        <v>Graduated</v>
      </c>
      <c r="Q393" s="26" t="str">
        <f t="shared" si="48"/>
        <v>YES</v>
      </c>
      <c r="R393" s="10"/>
      <c r="S393" s="10"/>
    </row>
    <row r="394" spans="1:19" s="26" customFormat="1" x14ac:dyDescent="0.25">
      <c r="A394" s="26" t="s">
        <v>786</v>
      </c>
      <c r="B394" s="26" t="s">
        <v>96</v>
      </c>
      <c r="C394" s="26" t="s">
        <v>21</v>
      </c>
      <c r="D394" s="26" t="s">
        <v>17</v>
      </c>
      <c r="E394" s="26" t="s">
        <v>267</v>
      </c>
      <c r="F394" s="27" t="s">
        <v>787</v>
      </c>
      <c r="G394" s="26" t="s">
        <v>50</v>
      </c>
      <c r="H394" s="28">
        <v>40481</v>
      </c>
      <c r="I394" s="26">
        <v>13</v>
      </c>
      <c r="J394" s="26" t="s">
        <v>788</v>
      </c>
      <c r="K394" s="29">
        <v>44795</v>
      </c>
      <c r="L394" s="32" t="str">
        <f t="shared" si="49"/>
        <v>Aug</v>
      </c>
      <c r="M394" s="32" t="str">
        <f t="shared" si="50"/>
        <v>2022</v>
      </c>
      <c r="N394" s="10" t="s">
        <v>70</v>
      </c>
      <c r="O394" s="26" t="str">
        <f t="shared" si="46"/>
        <v>Fully Completed</v>
      </c>
      <c r="P394" s="10" t="str">
        <f t="shared" si="47"/>
        <v>Graduated</v>
      </c>
      <c r="Q394" s="26" t="str">
        <f t="shared" si="48"/>
        <v>YES</v>
      </c>
      <c r="R394" s="10"/>
      <c r="S394" s="10"/>
    </row>
    <row r="395" spans="1:19" s="26" customFormat="1" x14ac:dyDescent="0.25">
      <c r="A395" s="26" t="s">
        <v>630</v>
      </c>
      <c r="B395" s="26" t="s">
        <v>19</v>
      </c>
      <c r="C395" s="26" t="s">
        <v>283</v>
      </c>
      <c r="D395" s="26" t="s">
        <v>17</v>
      </c>
      <c r="E395" s="26" t="s">
        <v>284</v>
      </c>
      <c r="F395" s="27" t="s">
        <v>614</v>
      </c>
      <c r="G395" s="26" t="s">
        <v>38</v>
      </c>
      <c r="H395" s="28">
        <v>38963</v>
      </c>
      <c r="I395" s="26">
        <v>17</v>
      </c>
      <c r="J395" s="26" t="s">
        <v>631</v>
      </c>
      <c r="K395" s="29">
        <v>44764</v>
      </c>
      <c r="L395" s="32" t="str">
        <f t="shared" si="49"/>
        <v>Jul</v>
      </c>
      <c r="M395" s="32" t="str">
        <f t="shared" si="50"/>
        <v>2022</v>
      </c>
      <c r="N395" s="10" t="s">
        <v>70</v>
      </c>
      <c r="O395" s="26" t="str">
        <f t="shared" si="46"/>
        <v>Fully Completed</v>
      </c>
      <c r="P395" s="10" t="str">
        <f t="shared" si="47"/>
        <v>Graduated</v>
      </c>
      <c r="Q395" s="26" t="str">
        <f t="shared" si="48"/>
        <v>YES</v>
      </c>
      <c r="R395" s="10"/>
      <c r="S395" s="10"/>
    </row>
    <row r="396" spans="1:19" s="26" customFormat="1" x14ac:dyDescent="0.25">
      <c r="A396" s="26" t="s">
        <v>668</v>
      </c>
      <c r="B396" s="26" t="s">
        <v>166</v>
      </c>
      <c r="C396" s="26" t="s">
        <v>21</v>
      </c>
      <c r="D396" s="26" t="s">
        <v>17</v>
      </c>
      <c r="E396" s="26" t="s">
        <v>284</v>
      </c>
      <c r="F396" s="27" t="s">
        <v>669</v>
      </c>
      <c r="G396" s="26" t="s">
        <v>37</v>
      </c>
      <c r="H396" s="28">
        <v>40725</v>
      </c>
      <c r="I396" s="26">
        <f ca="1">DATEDIF(H396, TODAY(), "Y")</f>
        <v>12</v>
      </c>
      <c r="J396" s="26" t="s">
        <v>670</v>
      </c>
      <c r="K396" s="29">
        <v>44702</v>
      </c>
      <c r="L396" s="32" t="str">
        <f t="shared" si="49"/>
        <v>May</v>
      </c>
      <c r="M396" s="32" t="str">
        <f t="shared" si="50"/>
        <v>2022</v>
      </c>
      <c r="N396" s="10" t="s">
        <v>235</v>
      </c>
      <c r="O396" s="26" t="str">
        <f t="shared" si="46"/>
        <v>Still Learning</v>
      </c>
      <c r="P396" s="10" t="str">
        <f t="shared" si="47"/>
        <v>Still Learning</v>
      </c>
      <c r="Q396" s="26" t="str">
        <f t="shared" si="48"/>
        <v>NO</v>
      </c>
      <c r="R396" s="10"/>
      <c r="S396" s="10"/>
    </row>
    <row r="397" spans="1:19" s="26" customFormat="1" x14ac:dyDescent="0.25">
      <c r="A397" s="26" t="s">
        <v>692</v>
      </c>
      <c r="B397" s="26" t="s">
        <v>35</v>
      </c>
      <c r="C397" s="26" t="s">
        <v>283</v>
      </c>
      <c r="D397" s="26" t="s">
        <v>22</v>
      </c>
      <c r="E397" s="26" t="s">
        <v>693</v>
      </c>
      <c r="F397" s="27" t="s">
        <v>694</v>
      </c>
      <c r="G397" s="26" t="s">
        <v>14</v>
      </c>
      <c r="H397" s="28">
        <v>28035</v>
      </c>
      <c r="I397" s="26">
        <v>47</v>
      </c>
      <c r="J397" s="26" t="s">
        <v>695</v>
      </c>
      <c r="K397" s="29">
        <v>44643</v>
      </c>
      <c r="L397" s="32" t="str">
        <f t="shared" si="49"/>
        <v>Mar</v>
      </c>
      <c r="M397" s="32" t="str">
        <f t="shared" si="50"/>
        <v>2022</v>
      </c>
      <c r="N397" s="10" t="s">
        <v>15</v>
      </c>
      <c r="O397" s="26" t="str">
        <f t="shared" si="46"/>
        <v>word/excel/powerpoint</v>
      </c>
      <c r="P397" s="10" t="str">
        <f t="shared" si="47"/>
        <v>Not Completed</v>
      </c>
      <c r="Q397" s="26" t="str">
        <f t="shared" si="48"/>
        <v>NO</v>
      </c>
      <c r="R397" s="10"/>
      <c r="S397" s="10"/>
    </row>
    <row r="398" spans="1:19" s="26" customFormat="1" x14ac:dyDescent="0.25">
      <c r="A398" s="26" t="s">
        <v>540</v>
      </c>
      <c r="B398" s="26" t="s">
        <v>19</v>
      </c>
      <c r="C398" s="26" t="s">
        <v>21</v>
      </c>
      <c r="D398" s="26" t="s">
        <v>22</v>
      </c>
      <c r="E398" s="26" t="s">
        <v>267</v>
      </c>
      <c r="F398" s="27" t="s">
        <v>541</v>
      </c>
      <c r="G398" s="26" t="s">
        <v>38</v>
      </c>
      <c r="H398" s="28">
        <v>36885</v>
      </c>
      <c r="I398" s="26">
        <f ca="1">DATEDIF(H398, TODAY(), "Y")</f>
        <v>23</v>
      </c>
      <c r="J398" s="26" t="s">
        <v>542</v>
      </c>
      <c r="K398" s="29">
        <v>44641</v>
      </c>
      <c r="L398" s="32" t="str">
        <f t="shared" si="49"/>
        <v>Mar</v>
      </c>
      <c r="M398" s="32" t="str">
        <f t="shared" si="50"/>
        <v>2022</v>
      </c>
      <c r="N398" s="10" t="s">
        <v>39</v>
      </c>
      <c r="O398" s="26" t="str">
        <f t="shared" si="46"/>
        <v>Completed</v>
      </c>
      <c r="P398" s="10" t="str">
        <f t="shared" si="47"/>
        <v>Not Graduated</v>
      </c>
      <c r="Q398" s="26" t="str">
        <f t="shared" si="48"/>
        <v>NO</v>
      </c>
      <c r="R398" s="10"/>
      <c r="S398" s="10"/>
    </row>
    <row r="399" spans="1:19" s="26" customFormat="1" x14ac:dyDescent="0.25">
      <c r="A399" s="26" t="s">
        <v>910</v>
      </c>
      <c r="B399" s="26" t="s">
        <v>19</v>
      </c>
      <c r="C399" s="26" t="s">
        <v>283</v>
      </c>
      <c r="D399" s="26" t="s">
        <v>22</v>
      </c>
      <c r="E399" s="26" t="s">
        <v>279</v>
      </c>
      <c r="F399" s="27" t="s">
        <v>911</v>
      </c>
      <c r="G399" s="26" t="s">
        <v>14</v>
      </c>
      <c r="H399" s="28">
        <v>32641</v>
      </c>
      <c r="I399" s="26">
        <v>34</v>
      </c>
      <c r="J399" s="26" t="s">
        <v>912</v>
      </c>
      <c r="K399" s="29">
        <v>44703</v>
      </c>
      <c r="L399" s="32" t="str">
        <f t="shared" si="49"/>
        <v>May</v>
      </c>
      <c r="M399" s="32" t="str">
        <f t="shared" si="50"/>
        <v>2022</v>
      </c>
      <c r="N399" s="10" t="s">
        <v>70</v>
      </c>
      <c r="O399" s="26" t="str">
        <f t="shared" si="46"/>
        <v>Fully Completed</v>
      </c>
      <c r="P399" s="10" t="str">
        <f t="shared" si="47"/>
        <v>Graduated</v>
      </c>
      <c r="Q399" s="26" t="str">
        <f t="shared" si="48"/>
        <v>YES</v>
      </c>
      <c r="R399" s="10"/>
      <c r="S399" s="10"/>
    </row>
    <row r="400" spans="1:19" s="26" customFormat="1" x14ac:dyDescent="0.25">
      <c r="A400" s="26" t="s">
        <v>648</v>
      </c>
      <c r="B400" s="26" t="s">
        <v>19</v>
      </c>
      <c r="C400" s="26" t="s">
        <v>21</v>
      </c>
      <c r="D400" s="26" t="s">
        <v>17</v>
      </c>
      <c r="E400" s="26" t="s">
        <v>340</v>
      </c>
      <c r="F400" s="27" t="s">
        <v>649</v>
      </c>
      <c r="G400" s="26" t="s">
        <v>38</v>
      </c>
      <c r="H400" s="28">
        <v>37921</v>
      </c>
      <c r="I400" s="26">
        <f ca="1">DATEDIF(H400, TODAY(), "Y")</f>
        <v>20</v>
      </c>
      <c r="J400" s="26" t="s">
        <v>342</v>
      </c>
      <c r="K400" s="29">
        <v>44795</v>
      </c>
      <c r="L400" s="32" t="str">
        <f t="shared" si="49"/>
        <v>Aug</v>
      </c>
      <c r="M400" s="32" t="str">
        <f t="shared" si="50"/>
        <v>2022</v>
      </c>
      <c r="N400" s="10" t="s">
        <v>70</v>
      </c>
      <c r="O400" s="26" t="str">
        <f t="shared" si="46"/>
        <v>Fully Completed</v>
      </c>
      <c r="P400" s="10" t="str">
        <f t="shared" si="47"/>
        <v>Graduated</v>
      </c>
      <c r="Q400" s="26" t="str">
        <f t="shared" si="48"/>
        <v>YES</v>
      </c>
      <c r="R400" s="10"/>
      <c r="S400" s="10"/>
    </row>
    <row r="401" spans="1:19" s="26" customFormat="1" x14ac:dyDescent="0.25">
      <c r="A401" s="26" t="s">
        <v>920</v>
      </c>
      <c r="B401" s="26" t="s">
        <v>19</v>
      </c>
      <c r="C401" s="26" t="s">
        <v>283</v>
      </c>
      <c r="D401" s="26" t="s">
        <v>22</v>
      </c>
      <c r="E401" s="26" t="s">
        <v>921</v>
      </c>
      <c r="F401" s="27" t="s">
        <v>922</v>
      </c>
      <c r="G401" s="26" t="s">
        <v>14</v>
      </c>
      <c r="H401" s="28">
        <v>31505</v>
      </c>
      <c r="I401" s="26">
        <f ca="1">DATEDIF(H401, TODAY(), "Y")</f>
        <v>38</v>
      </c>
      <c r="J401" s="26" t="s">
        <v>923</v>
      </c>
      <c r="K401" s="29">
        <v>44795</v>
      </c>
      <c r="L401" s="32" t="str">
        <f t="shared" si="49"/>
        <v>Aug</v>
      </c>
      <c r="M401" s="32" t="str">
        <f t="shared" si="50"/>
        <v>2022</v>
      </c>
      <c r="N401" s="10" t="s">
        <v>70</v>
      </c>
      <c r="O401" s="26" t="str">
        <f t="shared" si="46"/>
        <v>Fully Completed</v>
      </c>
      <c r="P401" s="10" t="str">
        <f t="shared" si="47"/>
        <v>Graduated</v>
      </c>
      <c r="Q401" s="26" t="str">
        <f t="shared" si="48"/>
        <v>YES</v>
      </c>
      <c r="R401" s="10"/>
      <c r="S401" s="10"/>
    </row>
    <row r="402" spans="1:19" s="26" customFormat="1" x14ac:dyDescent="0.25">
      <c r="A402" s="26" t="s">
        <v>658</v>
      </c>
      <c r="B402" s="26" t="s">
        <v>77</v>
      </c>
      <c r="C402" s="26" t="s">
        <v>21</v>
      </c>
      <c r="D402" s="26" t="s">
        <v>17</v>
      </c>
      <c r="E402" s="26" t="s">
        <v>327</v>
      </c>
      <c r="F402" s="27" t="s">
        <v>576</v>
      </c>
      <c r="G402" s="26" t="s">
        <v>37</v>
      </c>
      <c r="H402" s="28">
        <v>39181</v>
      </c>
      <c r="I402" s="26">
        <f ca="1">DATEDIF(H402, TODAY(), "Y")</f>
        <v>17</v>
      </c>
      <c r="J402" s="26" t="s">
        <v>577</v>
      </c>
      <c r="K402" s="29">
        <v>44672</v>
      </c>
      <c r="L402" s="32" t="str">
        <f t="shared" si="49"/>
        <v>Apr</v>
      </c>
      <c r="M402" s="32" t="str">
        <f t="shared" si="50"/>
        <v>2022</v>
      </c>
      <c r="N402" s="10" t="s">
        <v>70</v>
      </c>
      <c r="O402" s="26" t="str">
        <f t="shared" si="46"/>
        <v>Fully Completed</v>
      </c>
      <c r="P402" s="10" t="str">
        <f t="shared" si="47"/>
        <v>Graduated</v>
      </c>
      <c r="Q402" s="26" t="str">
        <f t="shared" si="48"/>
        <v>YES</v>
      </c>
      <c r="R402" s="10"/>
      <c r="S402" s="10"/>
    </row>
    <row r="403" spans="1:19" s="26" customFormat="1" x14ac:dyDescent="0.25">
      <c r="A403" s="26" t="s">
        <v>569</v>
      </c>
      <c r="B403" s="26" t="s">
        <v>19</v>
      </c>
      <c r="C403" s="26" t="s">
        <v>283</v>
      </c>
      <c r="D403" s="26" t="s">
        <v>22</v>
      </c>
      <c r="E403" s="26" t="s">
        <v>53</v>
      </c>
      <c r="F403" s="27" t="s">
        <v>570</v>
      </c>
      <c r="G403" s="26" t="s">
        <v>14</v>
      </c>
      <c r="H403" s="28">
        <v>28381</v>
      </c>
      <c r="I403" s="26">
        <v>46</v>
      </c>
      <c r="J403" s="26" t="s">
        <v>571</v>
      </c>
      <c r="K403" s="29">
        <v>44794</v>
      </c>
      <c r="L403" s="32" t="str">
        <f t="shared" si="49"/>
        <v>Aug</v>
      </c>
      <c r="M403" s="32" t="str">
        <f t="shared" si="50"/>
        <v>2022</v>
      </c>
      <c r="N403" s="10" t="s">
        <v>15</v>
      </c>
      <c r="O403" s="26" t="str">
        <f t="shared" ref="O403:O434" si="51">IF(N403="mos","word/excel/powerpoint",IF(N403="corel draw/mos","Completed",IF(N403="full package","Fully Completed",IF(N403="ongoing","Still Learning"))))</f>
        <v>word/excel/powerpoint</v>
      </c>
      <c r="P403" s="10" t="str">
        <f t="shared" ref="P403:P434" si="52">IF(O403="word/excel/powerpoint","Not Completed",IF(O403="completed","Not Graduated",IF(O403="fully completed","Graduated",IF(O403="still learning","Still Learning"))))</f>
        <v>Not Completed</v>
      </c>
      <c r="Q403" s="26" t="str">
        <f t="shared" ref="Q403:Q434" si="53">IF(P403="not completed","NO",IF(P403="not graduated","NO",IF(P403="graduated","YES",IF(P403="still learning","NO"))))</f>
        <v>NO</v>
      </c>
      <c r="R403" s="10"/>
      <c r="S403" s="10"/>
    </row>
    <row r="404" spans="1:19" s="26" customFormat="1" x14ac:dyDescent="0.25">
      <c r="A404" s="26" t="s">
        <v>588</v>
      </c>
      <c r="B404" s="26" t="s">
        <v>1469</v>
      </c>
      <c r="C404" s="26" t="s">
        <v>21</v>
      </c>
      <c r="D404" s="26" t="s">
        <v>17</v>
      </c>
      <c r="E404" s="26" t="s">
        <v>288</v>
      </c>
      <c r="F404" s="27" t="s">
        <v>310</v>
      </c>
      <c r="G404" s="26" t="s">
        <v>37</v>
      </c>
      <c r="H404" s="28">
        <v>40511</v>
      </c>
      <c r="I404" s="26">
        <v>13</v>
      </c>
      <c r="J404" s="26" t="s">
        <v>589</v>
      </c>
      <c r="K404" s="29">
        <v>44641</v>
      </c>
      <c r="L404" s="32" t="str">
        <f t="shared" si="49"/>
        <v>Mar</v>
      </c>
      <c r="M404" s="32" t="str">
        <f t="shared" si="50"/>
        <v>2022</v>
      </c>
      <c r="N404" s="10" t="s">
        <v>15</v>
      </c>
      <c r="O404" s="26" t="str">
        <f t="shared" si="51"/>
        <v>word/excel/powerpoint</v>
      </c>
      <c r="P404" s="10" t="str">
        <f t="shared" si="52"/>
        <v>Not Completed</v>
      </c>
      <c r="Q404" s="26" t="str">
        <f t="shared" si="53"/>
        <v>NO</v>
      </c>
      <c r="R404" s="10"/>
      <c r="S404" s="10"/>
    </row>
    <row r="405" spans="1:19" s="26" customFormat="1" x14ac:dyDescent="0.25">
      <c r="A405" s="26" t="s">
        <v>287</v>
      </c>
      <c r="B405" s="26" t="s">
        <v>19</v>
      </c>
      <c r="C405" s="26" t="s">
        <v>283</v>
      </c>
      <c r="D405" s="26" t="s">
        <v>17</v>
      </c>
      <c r="E405" s="26" t="s">
        <v>288</v>
      </c>
      <c r="F405" s="27" t="s">
        <v>289</v>
      </c>
      <c r="G405" s="26" t="s">
        <v>50</v>
      </c>
      <c r="H405" s="28">
        <v>40491</v>
      </c>
      <c r="I405" s="26">
        <f ca="1">DATEDIF(H405, TODAY(), "Y")</f>
        <v>13</v>
      </c>
      <c r="J405" s="26" t="s">
        <v>290</v>
      </c>
      <c r="K405" s="29">
        <v>44641</v>
      </c>
      <c r="L405" s="30" t="str">
        <f t="shared" si="49"/>
        <v>Mar</v>
      </c>
      <c r="M405" s="32" t="str">
        <f t="shared" si="50"/>
        <v>2022</v>
      </c>
      <c r="N405" s="10" t="s">
        <v>70</v>
      </c>
      <c r="O405" s="26" t="str">
        <f t="shared" si="51"/>
        <v>Fully Completed</v>
      </c>
      <c r="P405" s="10" t="str">
        <f t="shared" si="52"/>
        <v>Graduated</v>
      </c>
      <c r="Q405" s="26" t="str">
        <f t="shared" si="53"/>
        <v>YES</v>
      </c>
      <c r="R405" s="10"/>
      <c r="S405" s="10"/>
    </row>
    <row r="406" spans="1:19" s="26" customFormat="1" x14ac:dyDescent="0.25">
      <c r="A406" s="26" t="s">
        <v>822</v>
      </c>
      <c r="B406" s="26" t="s">
        <v>19</v>
      </c>
      <c r="C406" s="26" t="s">
        <v>283</v>
      </c>
      <c r="D406" s="26" t="s">
        <v>22</v>
      </c>
      <c r="E406" s="26" t="s">
        <v>89</v>
      </c>
      <c r="F406" s="27" t="s">
        <v>823</v>
      </c>
      <c r="G406" s="26" t="s">
        <v>37</v>
      </c>
      <c r="H406" s="28">
        <v>40838</v>
      </c>
      <c r="I406" s="26">
        <v>12</v>
      </c>
      <c r="J406" s="26" t="s">
        <v>824</v>
      </c>
      <c r="K406" s="29">
        <v>44795</v>
      </c>
      <c r="L406" s="32" t="str">
        <f t="shared" si="49"/>
        <v>Aug</v>
      </c>
      <c r="M406" s="32" t="str">
        <f t="shared" si="50"/>
        <v>2022</v>
      </c>
      <c r="N406" s="10" t="s">
        <v>70</v>
      </c>
      <c r="O406" s="26" t="str">
        <f t="shared" si="51"/>
        <v>Fully Completed</v>
      </c>
      <c r="P406" s="10" t="str">
        <f t="shared" si="52"/>
        <v>Graduated</v>
      </c>
      <c r="Q406" s="26" t="str">
        <f t="shared" si="53"/>
        <v>YES</v>
      </c>
      <c r="R406" s="10"/>
      <c r="S406" s="10"/>
    </row>
    <row r="407" spans="1:19" s="26" customFormat="1" x14ac:dyDescent="0.25">
      <c r="A407" s="26" t="s">
        <v>1337</v>
      </c>
      <c r="B407" s="26" t="s">
        <v>35</v>
      </c>
      <c r="C407" s="26" t="s">
        <v>464</v>
      </c>
      <c r="D407" s="26" t="s">
        <v>17</v>
      </c>
      <c r="E407" s="26" t="s">
        <v>347</v>
      </c>
      <c r="F407" s="27" t="s">
        <v>1338</v>
      </c>
      <c r="G407" s="26" t="s">
        <v>37</v>
      </c>
      <c r="H407" s="28">
        <v>40061</v>
      </c>
      <c r="I407" s="26">
        <f ca="1">DATEDIF(H407, TODAY(), "Y")</f>
        <v>14</v>
      </c>
      <c r="J407" s="26" t="s">
        <v>1339</v>
      </c>
      <c r="K407" s="29">
        <v>44774</v>
      </c>
      <c r="L407" s="26" t="str">
        <f t="shared" si="49"/>
        <v>Aug</v>
      </c>
      <c r="M407" s="31" t="str">
        <f t="shared" si="50"/>
        <v>2022</v>
      </c>
      <c r="N407" s="31" t="s">
        <v>15</v>
      </c>
      <c r="O407" s="26" t="str">
        <f t="shared" si="51"/>
        <v>word/excel/powerpoint</v>
      </c>
      <c r="P407" s="10" t="str">
        <f t="shared" si="52"/>
        <v>Not Completed</v>
      </c>
      <c r="Q407" s="26" t="str">
        <f t="shared" si="53"/>
        <v>NO</v>
      </c>
      <c r="R407" s="10"/>
      <c r="S407" s="10"/>
    </row>
    <row r="408" spans="1:19" s="26" customFormat="1" x14ac:dyDescent="0.25">
      <c r="A408" s="26" t="s">
        <v>546</v>
      </c>
      <c r="B408" s="26" t="s">
        <v>96</v>
      </c>
      <c r="C408" s="26" t="s">
        <v>283</v>
      </c>
      <c r="D408" s="26" t="s">
        <v>17</v>
      </c>
      <c r="E408" s="26" t="s">
        <v>284</v>
      </c>
      <c r="F408" s="27" t="s">
        <v>547</v>
      </c>
      <c r="G408" s="26" t="s">
        <v>37</v>
      </c>
      <c r="H408" s="28">
        <v>39072</v>
      </c>
      <c r="I408" s="26">
        <f ca="1">DATEDIF(H408, TODAY(), "Y")</f>
        <v>17</v>
      </c>
      <c r="J408" s="26" t="s">
        <v>548</v>
      </c>
      <c r="K408" s="29">
        <v>44641</v>
      </c>
      <c r="L408" s="32" t="str">
        <f t="shared" si="49"/>
        <v>Mar</v>
      </c>
      <c r="M408" s="32" t="str">
        <f t="shared" si="50"/>
        <v>2022</v>
      </c>
      <c r="N408" s="10" t="s">
        <v>235</v>
      </c>
      <c r="O408" s="26" t="str">
        <f t="shared" si="51"/>
        <v>Still Learning</v>
      </c>
      <c r="P408" s="10" t="str">
        <f t="shared" si="52"/>
        <v>Still Learning</v>
      </c>
      <c r="Q408" s="26" t="str">
        <f t="shared" si="53"/>
        <v>NO</v>
      </c>
      <c r="R408" s="10"/>
      <c r="S408" s="10"/>
    </row>
    <row r="409" spans="1:19" s="26" customFormat="1" x14ac:dyDescent="0.25">
      <c r="A409" s="26" t="s">
        <v>607</v>
      </c>
      <c r="B409" s="26" t="s">
        <v>19</v>
      </c>
      <c r="C409" s="26" t="s">
        <v>283</v>
      </c>
      <c r="D409" s="26" t="s">
        <v>22</v>
      </c>
      <c r="E409" s="26" t="s">
        <v>267</v>
      </c>
      <c r="F409" s="27" t="s">
        <v>608</v>
      </c>
      <c r="G409" s="26" t="s">
        <v>37</v>
      </c>
      <c r="H409" s="28">
        <v>40317</v>
      </c>
      <c r="I409" s="26">
        <f ca="1">DATEDIF(H409, TODAY(), "Y")</f>
        <v>13</v>
      </c>
      <c r="J409" s="26" t="s">
        <v>609</v>
      </c>
      <c r="K409" s="29">
        <v>44733</v>
      </c>
      <c r="L409" s="32" t="str">
        <f t="shared" si="49"/>
        <v>Jun</v>
      </c>
      <c r="M409" s="32" t="str">
        <f t="shared" si="50"/>
        <v>2022</v>
      </c>
      <c r="N409" s="10" t="s">
        <v>15</v>
      </c>
      <c r="O409" s="26" t="str">
        <f t="shared" si="51"/>
        <v>word/excel/powerpoint</v>
      </c>
      <c r="P409" s="10" t="str">
        <f t="shared" si="52"/>
        <v>Not Completed</v>
      </c>
      <c r="Q409" s="26" t="str">
        <f t="shared" si="53"/>
        <v>NO</v>
      </c>
      <c r="R409" s="10"/>
      <c r="S409" s="10"/>
    </row>
    <row r="410" spans="1:19" s="26" customFormat="1" x14ac:dyDescent="0.25">
      <c r="A410" s="26" t="s">
        <v>640</v>
      </c>
      <c r="B410" s="26" t="s">
        <v>19</v>
      </c>
      <c r="C410" s="26" t="s">
        <v>21</v>
      </c>
      <c r="D410" s="26" t="s">
        <v>17</v>
      </c>
      <c r="E410" s="26" t="s">
        <v>23</v>
      </c>
      <c r="F410" s="27" t="s">
        <v>450</v>
      </c>
      <c r="G410" s="26" t="s">
        <v>50</v>
      </c>
      <c r="H410" s="28">
        <v>40646</v>
      </c>
      <c r="I410" s="26">
        <f ca="1">DATEDIF(H410, TODAY(), "Y")</f>
        <v>12</v>
      </c>
      <c r="J410" s="26" t="s">
        <v>641</v>
      </c>
      <c r="K410" s="29">
        <v>44795</v>
      </c>
      <c r="L410" s="32" t="str">
        <f t="shared" si="49"/>
        <v>Aug</v>
      </c>
      <c r="M410" s="32" t="str">
        <f t="shared" si="50"/>
        <v>2022</v>
      </c>
      <c r="N410" s="10" t="s">
        <v>70</v>
      </c>
      <c r="O410" s="26" t="str">
        <f t="shared" si="51"/>
        <v>Fully Completed</v>
      </c>
      <c r="P410" s="10" t="str">
        <f t="shared" si="52"/>
        <v>Graduated</v>
      </c>
      <c r="Q410" s="26" t="str">
        <f t="shared" si="53"/>
        <v>YES</v>
      </c>
      <c r="R410" s="10"/>
      <c r="S410" s="10"/>
    </row>
    <row r="411" spans="1:19" s="26" customFormat="1" x14ac:dyDescent="0.25">
      <c r="A411" s="26" t="s">
        <v>846</v>
      </c>
      <c r="B411" s="26" t="s">
        <v>1475</v>
      </c>
      <c r="C411" s="26" t="s">
        <v>44</v>
      </c>
      <c r="D411" s="26" t="s">
        <v>17</v>
      </c>
      <c r="E411" s="26" t="s">
        <v>284</v>
      </c>
      <c r="F411" s="27" t="s">
        <v>847</v>
      </c>
      <c r="G411" s="26" t="s">
        <v>38</v>
      </c>
      <c r="H411" s="28">
        <v>39203</v>
      </c>
      <c r="I411" s="26">
        <v>16</v>
      </c>
      <c r="J411" s="26" t="s">
        <v>603</v>
      </c>
      <c r="K411" s="29">
        <v>44795</v>
      </c>
      <c r="L411" s="32" t="str">
        <f t="shared" si="49"/>
        <v>Aug</v>
      </c>
      <c r="M411" s="32" t="str">
        <f t="shared" si="50"/>
        <v>2022</v>
      </c>
      <c r="N411" s="10" t="s">
        <v>70</v>
      </c>
      <c r="O411" s="26" t="str">
        <f t="shared" si="51"/>
        <v>Fully Completed</v>
      </c>
      <c r="P411" s="10" t="str">
        <f t="shared" si="52"/>
        <v>Graduated</v>
      </c>
      <c r="Q411" s="26" t="str">
        <f t="shared" si="53"/>
        <v>YES</v>
      </c>
      <c r="R411" s="10"/>
      <c r="S411" s="10"/>
    </row>
    <row r="412" spans="1:19" s="26" customFormat="1" x14ac:dyDescent="0.25">
      <c r="A412" s="26" t="s">
        <v>773</v>
      </c>
      <c r="B412" s="26" t="s">
        <v>19</v>
      </c>
      <c r="C412" s="26" t="s">
        <v>283</v>
      </c>
      <c r="D412" s="26" t="s">
        <v>22</v>
      </c>
      <c r="E412" s="26" t="s">
        <v>279</v>
      </c>
      <c r="F412" s="27" t="s">
        <v>774</v>
      </c>
      <c r="G412" s="26" t="s">
        <v>37</v>
      </c>
      <c r="H412" s="28">
        <v>40927</v>
      </c>
      <c r="I412" s="26">
        <f ca="1">DATEDIF(H412, TODAY(), "Y")</f>
        <v>12</v>
      </c>
      <c r="J412" s="26" t="s">
        <v>775</v>
      </c>
      <c r="K412" s="29">
        <v>44796</v>
      </c>
      <c r="L412" s="32" t="str">
        <f t="shared" si="49"/>
        <v>Aug</v>
      </c>
      <c r="M412" s="32" t="str">
        <f t="shared" si="50"/>
        <v>2022</v>
      </c>
      <c r="N412" s="10" t="s">
        <v>70</v>
      </c>
      <c r="O412" s="26" t="str">
        <f t="shared" si="51"/>
        <v>Fully Completed</v>
      </c>
      <c r="P412" s="10" t="str">
        <f t="shared" si="52"/>
        <v>Graduated</v>
      </c>
      <c r="Q412" s="26" t="str">
        <f t="shared" si="53"/>
        <v>YES</v>
      </c>
      <c r="R412" s="10"/>
      <c r="S412" s="10"/>
    </row>
    <row r="413" spans="1:19" s="26" customFormat="1" x14ac:dyDescent="0.25">
      <c r="A413" s="26" t="s">
        <v>601</v>
      </c>
      <c r="B413" s="26" t="s">
        <v>19</v>
      </c>
      <c r="C413" s="26" t="s">
        <v>283</v>
      </c>
      <c r="D413" s="26" t="s">
        <v>17</v>
      </c>
      <c r="E413" s="26" t="s">
        <v>347</v>
      </c>
      <c r="F413" s="27" t="s">
        <v>602</v>
      </c>
      <c r="G413" s="26" t="s">
        <v>14</v>
      </c>
      <c r="H413" s="28">
        <v>37012</v>
      </c>
      <c r="I413" s="26">
        <f ca="1">DATEDIF(H413, TODAY(), "Y")</f>
        <v>22</v>
      </c>
      <c r="J413" s="26" t="s">
        <v>603</v>
      </c>
      <c r="K413" s="29">
        <v>44702</v>
      </c>
      <c r="L413" s="32" t="str">
        <f t="shared" si="49"/>
        <v>May</v>
      </c>
      <c r="M413" s="32" t="str">
        <f t="shared" si="50"/>
        <v>2022</v>
      </c>
      <c r="N413" s="10" t="s">
        <v>70</v>
      </c>
      <c r="O413" s="26" t="str">
        <f t="shared" si="51"/>
        <v>Fully Completed</v>
      </c>
      <c r="P413" s="10" t="str">
        <f t="shared" si="52"/>
        <v>Graduated</v>
      </c>
      <c r="Q413" s="26" t="str">
        <f t="shared" si="53"/>
        <v>YES</v>
      </c>
      <c r="R413" s="10"/>
      <c r="S413" s="10"/>
    </row>
    <row r="414" spans="1:19" s="26" customFormat="1" x14ac:dyDescent="0.25">
      <c r="A414" s="26" t="s">
        <v>662</v>
      </c>
      <c r="B414" s="26" t="s">
        <v>19</v>
      </c>
      <c r="C414" s="26" t="s">
        <v>283</v>
      </c>
      <c r="D414" s="26" t="s">
        <v>22</v>
      </c>
      <c r="E414" s="26" t="s">
        <v>347</v>
      </c>
      <c r="F414" s="27" t="s">
        <v>663</v>
      </c>
      <c r="G414" s="26" t="s">
        <v>38</v>
      </c>
      <c r="H414" s="28">
        <v>39360</v>
      </c>
      <c r="I414" s="26">
        <f ca="1">DATEDIF(H414, TODAY(), "Y")</f>
        <v>16</v>
      </c>
      <c r="J414" s="26" t="s">
        <v>664</v>
      </c>
      <c r="K414" s="29">
        <v>44641</v>
      </c>
      <c r="L414" s="32" t="str">
        <f t="shared" si="49"/>
        <v>Mar</v>
      </c>
      <c r="M414" s="32" t="str">
        <f t="shared" si="50"/>
        <v>2022</v>
      </c>
      <c r="N414" s="10" t="s">
        <v>70</v>
      </c>
      <c r="O414" s="26" t="str">
        <f t="shared" si="51"/>
        <v>Fully Completed</v>
      </c>
      <c r="P414" s="10" t="str">
        <f t="shared" si="52"/>
        <v>Graduated</v>
      </c>
      <c r="Q414" s="26" t="str">
        <f t="shared" si="53"/>
        <v>YES</v>
      </c>
      <c r="R414" s="10"/>
      <c r="S414" s="10"/>
    </row>
    <row r="415" spans="1:19" s="26" customFormat="1" x14ac:dyDescent="0.25">
      <c r="A415" s="26" t="s">
        <v>415</v>
      </c>
      <c r="B415" s="26" t="s">
        <v>31</v>
      </c>
      <c r="C415" s="26" t="s">
        <v>21</v>
      </c>
      <c r="D415" s="26" t="s">
        <v>17</v>
      </c>
      <c r="E415" s="26" t="s">
        <v>267</v>
      </c>
      <c r="F415" s="27" t="s">
        <v>268</v>
      </c>
      <c r="G415" s="26" t="s">
        <v>50</v>
      </c>
      <c r="H415" s="28">
        <v>40455</v>
      </c>
      <c r="I415" s="26">
        <v>13</v>
      </c>
      <c r="J415" s="26" t="s">
        <v>416</v>
      </c>
      <c r="K415" s="29">
        <v>44641</v>
      </c>
      <c r="L415" s="32" t="str">
        <f t="shared" si="49"/>
        <v>Mar</v>
      </c>
      <c r="M415" s="32" t="str">
        <f t="shared" si="50"/>
        <v>2022</v>
      </c>
      <c r="N415" s="10" t="s">
        <v>70</v>
      </c>
      <c r="O415" s="26" t="str">
        <f t="shared" si="51"/>
        <v>Fully Completed</v>
      </c>
      <c r="P415" s="10" t="str">
        <f t="shared" si="52"/>
        <v>Graduated</v>
      </c>
      <c r="Q415" s="26" t="str">
        <f t="shared" si="53"/>
        <v>YES</v>
      </c>
      <c r="R415" s="10"/>
      <c r="S415" s="10"/>
    </row>
    <row r="416" spans="1:19" s="26" customFormat="1" x14ac:dyDescent="0.25">
      <c r="A416" s="26" t="s">
        <v>320</v>
      </c>
      <c r="B416" s="26" t="s">
        <v>1469</v>
      </c>
      <c r="C416" s="26" t="s">
        <v>283</v>
      </c>
      <c r="D416" s="26" t="s">
        <v>17</v>
      </c>
      <c r="E416" s="26" t="s">
        <v>284</v>
      </c>
      <c r="F416" s="27" t="s">
        <v>321</v>
      </c>
      <c r="G416" s="26" t="s">
        <v>37</v>
      </c>
      <c r="H416" s="28">
        <v>39596</v>
      </c>
      <c r="I416" s="26">
        <f ca="1">DATEDIF(H416, TODAY(), "Y")</f>
        <v>15</v>
      </c>
      <c r="J416" s="26" t="s">
        <v>322</v>
      </c>
      <c r="K416" s="29">
        <v>44763</v>
      </c>
      <c r="L416" s="32" t="str">
        <f t="shared" si="49"/>
        <v>Jul</v>
      </c>
      <c r="M416" s="32" t="str">
        <f t="shared" si="50"/>
        <v>2022</v>
      </c>
      <c r="N416" s="10" t="s">
        <v>70</v>
      </c>
      <c r="O416" s="26" t="str">
        <f t="shared" si="51"/>
        <v>Fully Completed</v>
      </c>
      <c r="P416" s="10" t="str">
        <f t="shared" si="52"/>
        <v>Graduated</v>
      </c>
      <c r="Q416" s="26" t="str">
        <f t="shared" si="53"/>
        <v>YES</v>
      </c>
      <c r="R416" s="10"/>
      <c r="S416" s="10"/>
    </row>
    <row r="417" spans="1:19" s="26" customFormat="1" x14ac:dyDescent="0.25">
      <c r="A417" s="26" t="s">
        <v>776</v>
      </c>
      <c r="B417" s="26" t="s">
        <v>19</v>
      </c>
      <c r="C417" s="26" t="s">
        <v>283</v>
      </c>
      <c r="D417" s="26" t="s">
        <v>22</v>
      </c>
      <c r="E417" s="26" t="s">
        <v>347</v>
      </c>
      <c r="F417" s="27" t="s">
        <v>777</v>
      </c>
      <c r="G417" s="26" t="s">
        <v>14</v>
      </c>
      <c r="H417" s="28">
        <v>33074</v>
      </c>
      <c r="I417" s="26">
        <v>33</v>
      </c>
      <c r="J417" s="26" t="s">
        <v>778</v>
      </c>
      <c r="K417" s="29">
        <v>44703</v>
      </c>
      <c r="L417" s="32" t="str">
        <f t="shared" si="49"/>
        <v>May</v>
      </c>
      <c r="M417" s="32" t="str">
        <f t="shared" si="50"/>
        <v>2022</v>
      </c>
      <c r="N417" s="10" t="s">
        <v>70</v>
      </c>
      <c r="O417" s="26" t="str">
        <f t="shared" si="51"/>
        <v>Fully Completed</v>
      </c>
      <c r="P417" s="10" t="str">
        <f t="shared" si="52"/>
        <v>Graduated</v>
      </c>
      <c r="Q417" s="26" t="str">
        <f t="shared" si="53"/>
        <v>YES</v>
      </c>
      <c r="R417" s="10"/>
      <c r="S417" s="10"/>
    </row>
    <row r="418" spans="1:19" s="26" customFormat="1" x14ac:dyDescent="0.25">
      <c r="A418" s="26" t="s">
        <v>637</v>
      </c>
      <c r="B418" s="26" t="s">
        <v>19</v>
      </c>
      <c r="C418" s="26" t="s">
        <v>21</v>
      </c>
      <c r="D418" s="26" t="s">
        <v>22</v>
      </c>
      <c r="E418" s="26" t="s">
        <v>284</v>
      </c>
      <c r="F418" s="27" t="s">
        <v>638</v>
      </c>
      <c r="G418" s="26" t="s">
        <v>37</v>
      </c>
      <c r="H418" s="28">
        <v>40869</v>
      </c>
      <c r="I418" s="26">
        <f ca="1">DATEDIF(H418, TODAY(), "Y")</f>
        <v>12</v>
      </c>
      <c r="J418" s="26" t="s">
        <v>639</v>
      </c>
      <c r="K418" s="29">
        <v>44795</v>
      </c>
      <c r="L418" s="32" t="str">
        <f t="shared" si="49"/>
        <v>Aug</v>
      </c>
      <c r="M418" s="32" t="str">
        <f t="shared" si="50"/>
        <v>2022</v>
      </c>
      <c r="N418" s="10" t="s">
        <v>70</v>
      </c>
      <c r="O418" s="26" t="str">
        <f t="shared" si="51"/>
        <v>Fully Completed</v>
      </c>
      <c r="P418" s="10" t="str">
        <f t="shared" si="52"/>
        <v>Graduated</v>
      </c>
      <c r="Q418" s="26" t="str">
        <f t="shared" si="53"/>
        <v>YES</v>
      </c>
      <c r="R418" s="10"/>
      <c r="S418" s="10"/>
    </row>
    <row r="419" spans="1:19" s="26" customFormat="1" x14ac:dyDescent="0.25">
      <c r="A419" s="26" t="s">
        <v>716</v>
      </c>
      <c r="B419" s="26" t="s">
        <v>19</v>
      </c>
      <c r="C419" s="26" t="s">
        <v>44</v>
      </c>
      <c r="D419" s="26" t="s">
        <v>17</v>
      </c>
      <c r="E419" s="26" t="s">
        <v>284</v>
      </c>
      <c r="F419" s="27" t="s">
        <v>717</v>
      </c>
      <c r="G419" s="26" t="s">
        <v>38</v>
      </c>
      <c r="H419" s="28">
        <v>39292</v>
      </c>
      <c r="I419" s="26">
        <f ca="1">DATEDIF(H419, TODAY(), "Y")</f>
        <v>16</v>
      </c>
      <c r="J419" s="26" t="s">
        <v>718</v>
      </c>
      <c r="K419" s="29">
        <v>44674</v>
      </c>
      <c r="L419" s="32" t="str">
        <f t="shared" si="49"/>
        <v>Apr</v>
      </c>
      <c r="M419" s="32" t="str">
        <f t="shared" si="50"/>
        <v>2022</v>
      </c>
      <c r="N419" s="10" t="s">
        <v>39</v>
      </c>
      <c r="O419" s="26" t="str">
        <f t="shared" si="51"/>
        <v>Completed</v>
      </c>
      <c r="P419" s="10" t="str">
        <f t="shared" si="52"/>
        <v>Not Graduated</v>
      </c>
      <c r="Q419" s="26" t="str">
        <f t="shared" si="53"/>
        <v>NO</v>
      </c>
      <c r="R419" s="10"/>
      <c r="S419" s="10"/>
    </row>
    <row r="420" spans="1:19" s="26" customFormat="1" x14ac:dyDescent="0.25">
      <c r="A420" s="26" t="s">
        <v>330</v>
      </c>
      <c r="B420" s="26" t="s">
        <v>19</v>
      </c>
      <c r="C420" s="26" t="s">
        <v>21</v>
      </c>
      <c r="D420" s="26" t="s">
        <v>22</v>
      </c>
      <c r="E420" s="26" t="s">
        <v>284</v>
      </c>
      <c r="F420" s="27" t="s">
        <v>296</v>
      </c>
      <c r="G420" s="26" t="s">
        <v>331</v>
      </c>
      <c r="H420" s="28">
        <v>39591</v>
      </c>
      <c r="I420" s="26">
        <f ca="1">DATEDIF(H420, TODAY(), "Y")</f>
        <v>15</v>
      </c>
      <c r="J420" s="26" t="s">
        <v>332</v>
      </c>
      <c r="K420" s="29">
        <v>44733</v>
      </c>
      <c r="L420" s="32" t="str">
        <f t="shared" si="49"/>
        <v>Jun</v>
      </c>
      <c r="M420" s="32" t="str">
        <f t="shared" si="50"/>
        <v>2022</v>
      </c>
      <c r="N420" s="10" t="s">
        <v>15</v>
      </c>
      <c r="O420" s="26" t="str">
        <f t="shared" si="51"/>
        <v>word/excel/powerpoint</v>
      </c>
      <c r="P420" s="10" t="str">
        <f t="shared" si="52"/>
        <v>Not Completed</v>
      </c>
      <c r="Q420" s="26" t="str">
        <f t="shared" si="53"/>
        <v>NO</v>
      </c>
      <c r="R420" s="10"/>
      <c r="S420" s="10"/>
    </row>
    <row r="421" spans="1:19" s="26" customFormat="1" x14ac:dyDescent="0.25">
      <c r="A421" s="26" t="s">
        <v>486</v>
      </c>
      <c r="B421" s="26" t="s">
        <v>19</v>
      </c>
      <c r="C421" s="26" t="s">
        <v>283</v>
      </c>
      <c r="D421" s="26" t="s">
        <v>17</v>
      </c>
      <c r="E421" s="26" t="s">
        <v>284</v>
      </c>
      <c r="F421" s="27" t="s">
        <v>487</v>
      </c>
      <c r="G421" s="26" t="s">
        <v>38</v>
      </c>
      <c r="H421" s="28">
        <v>38479</v>
      </c>
      <c r="I421" s="26">
        <f ca="1">DATEDIF(H421, TODAY(), "Y")</f>
        <v>18</v>
      </c>
      <c r="J421" s="26" t="s">
        <v>488</v>
      </c>
      <c r="K421" s="29">
        <v>44641</v>
      </c>
      <c r="L421" s="32" t="str">
        <f t="shared" si="49"/>
        <v>Mar</v>
      </c>
      <c r="M421" s="32" t="str">
        <f t="shared" si="50"/>
        <v>2022</v>
      </c>
      <c r="N421" s="10" t="s">
        <v>70</v>
      </c>
      <c r="O421" s="26" t="str">
        <f t="shared" si="51"/>
        <v>Fully Completed</v>
      </c>
      <c r="P421" s="10" t="str">
        <f t="shared" si="52"/>
        <v>Graduated</v>
      </c>
      <c r="Q421" s="26" t="str">
        <f t="shared" si="53"/>
        <v>YES</v>
      </c>
      <c r="R421" s="10"/>
      <c r="S421" s="10"/>
    </row>
    <row r="422" spans="1:19" s="26" customFormat="1" x14ac:dyDescent="0.25">
      <c r="A422" s="26" t="s">
        <v>882</v>
      </c>
      <c r="B422" s="26" t="s">
        <v>1469</v>
      </c>
      <c r="C422" s="26" t="s">
        <v>21</v>
      </c>
      <c r="D422" s="26" t="s">
        <v>22</v>
      </c>
      <c r="E422" s="26" t="s">
        <v>267</v>
      </c>
      <c r="F422" s="27" t="s">
        <v>883</v>
      </c>
      <c r="G422" s="26" t="s">
        <v>14</v>
      </c>
      <c r="H422" s="28">
        <v>37414</v>
      </c>
      <c r="I422" s="26">
        <v>21</v>
      </c>
      <c r="J422" s="26" t="s">
        <v>884</v>
      </c>
      <c r="K422" s="29">
        <v>44824</v>
      </c>
      <c r="L422" s="32" t="str">
        <f t="shared" si="49"/>
        <v>Sep</v>
      </c>
      <c r="M422" s="32" t="str">
        <f t="shared" si="50"/>
        <v>2022</v>
      </c>
      <c r="N422" s="10" t="s">
        <v>70</v>
      </c>
      <c r="O422" s="26" t="str">
        <f t="shared" si="51"/>
        <v>Fully Completed</v>
      </c>
      <c r="P422" s="10" t="str">
        <f t="shared" si="52"/>
        <v>Graduated</v>
      </c>
      <c r="Q422" s="26" t="str">
        <f t="shared" si="53"/>
        <v>YES</v>
      </c>
      <c r="R422" s="10"/>
      <c r="S422" s="10"/>
    </row>
    <row r="423" spans="1:19" s="26" customFormat="1" x14ac:dyDescent="0.25">
      <c r="A423" s="26" t="s">
        <v>64</v>
      </c>
      <c r="B423" s="26" t="s">
        <v>19</v>
      </c>
      <c r="C423" s="26" t="s">
        <v>21</v>
      </c>
      <c r="D423" s="26" t="s">
        <v>17</v>
      </c>
      <c r="E423" s="26" t="s">
        <v>284</v>
      </c>
      <c r="F423" s="27" t="s">
        <v>809</v>
      </c>
      <c r="G423" s="26" t="s">
        <v>14</v>
      </c>
      <c r="H423" s="28">
        <v>33413</v>
      </c>
      <c r="I423" s="26">
        <f ca="1">DATEDIF(H423, TODAY(), "Y")</f>
        <v>32</v>
      </c>
      <c r="J423" s="26" t="s">
        <v>810</v>
      </c>
      <c r="K423" s="29">
        <v>44826</v>
      </c>
      <c r="L423" s="32" t="str">
        <f t="shared" si="49"/>
        <v>Sep</v>
      </c>
      <c r="M423" s="32" t="str">
        <f t="shared" si="50"/>
        <v>2022</v>
      </c>
      <c r="N423" s="10" t="s">
        <v>70</v>
      </c>
      <c r="O423" s="26" t="str">
        <f t="shared" si="51"/>
        <v>Fully Completed</v>
      </c>
      <c r="P423" s="10" t="str">
        <f t="shared" si="52"/>
        <v>Graduated</v>
      </c>
      <c r="Q423" s="26" t="str">
        <f t="shared" si="53"/>
        <v>YES</v>
      </c>
      <c r="R423" s="10"/>
      <c r="S423" s="10"/>
    </row>
    <row r="424" spans="1:19" s="26" customFormat="1" x14ac:dyDescent="0.25">
      <c r="A424" s="26" t="s">
        <v>460</v>
      </c>
      <c r="B424" s="26" t="s">
        <v>31</v>
      </c>
      <c r="C424" s="26" t="s">
        <v>283</v>
      </c>
      <c r="D424" s="26" t="s">
        <v>22</v>
      </c>
      <c r="E424" s="26" t="s">
        <v>267</v>
      </c>
      <c r="F424" s="27" t="s">
        <v>461</v>
      </c>
      <c r="G424" s="26" t="s">
        <v>38</v>
      </c>
      <c r="H424" s="28">
        <v>38831</v>
      </c>
      <c r="I424" s="26">
        <f ca="1">DATEDIF(H424, TODAY(), "Y")</f>
        <v>17</v>
      </c>
      <c r="J424" s="26" t="s">
        <v>462</v>
      </c>
      <c r="K424" s="29">
        <v>44733</v>
      </c>
      <c r="L424" s="32" t="str">
        <f t="shared" si="49"/>
        <v>Jun</v>
      </c>
      <c r="M424" s="32" t="str">
        <f t="shared" si="50"/>
        <v>2022</v>
      </c>
      <c r="N424" s="10" t="s">
        <v>15</v>
      </c>
      <c r="O424" s="26" t="str">
        <f t="shared" si="51"/>
        <v>word/excel/powerpoint</v>
      </c>
      <c r="P424" s="10" t="str">
        <f t="shared" si="52"/>
        <v>Not Completed</v>
      </c>
      <c r="Q424" s="26" t="str">
        <f t="shared" si="53"/>
        <v>NO</v>
      </c>
      <c r="R424" s="10"/>
      <c r="S424" s="10"/>
    </row>
    <row r="425" spans="1:19" s="26" customFormat="1" x14ac:dyDescent="0.25">
      <c r="A425" s="26" t="s">
        <v>740</v>
      </c>
      <c r="B425" s="26" t="s">
        <v>19</v>
      </c>
      <c r="C425" s="26" t="s">
        <v>283</v>
      </c>
      <c r="D425" s="26" t="s">
        <v>17</v>
      </c>
      <c r="E425" s="26" t="s">
        <v>347</v>
      </c>
      <c r="F425" s="27" t="s">
        <v>741</v>
      </c>
      <c r="G425" s="26" t="s">
        <v>38</v>
      </c>
      <c r="H425" s="28">
        <v>39586</v>
      </c>
      <c r="I425" s="26">
        <f ca="1">DATEDIF(H425, TODAY(), "Y")</f>
        <v>15</v>
      </c>
      <c r="J425" s="26" t="s">
        <v>742</v>
      </c>
      <c r="K425" s="29">
        <v>44614</v>
      </c>
      <c r="L425" s="32" t="str">
        <f t="shared" si="49"/>
        <v>Feb</v>
      </c>
      <c r="M425" s="32" t="str">
        <f t="shared" si="50"/>
        <v>2022</v>
      </c>
      <c r="N425" s="10" t="s">
        <v>70</v>
      </c>
      <c r="O425" s="26" t="str">
        <f t="shared" si="51"/>
        <v>Fully Completed</v>
      </c>
      <c r="P425" s="10" t="str">
        <f t="shared" si="52"/>
        <v>Graduated</v>
      </c>
      <c r="Q425" s="26" t="str">
        <f t="shared" si="53"/>
        <v>YES</v>
      </c>
      <c r="R425" s="10"/>
      <c r="S425" s="10"/>
    </row>
    <row r="426" spans="1:19" s="26" customFormat="1" x14ac:dyDescent="0.25">
      <c r="A426" s="26" t="s">
        <v>389</v>
      </c>
      <c r="B426" s="26" t="s">
        <v>19</v>
      </c>
      <c r="C426" s="26" t="s">
        <v>283</v>
      </c>
      <c r="D426" s="26" t="s">
        <v>17</v>
      </c>
      <c r="E426" s="26" t="s">
        <v>390</v>
      </c>
      <c r="F426" s="27" t="s">
        <v>391</v>
      </c>
      <c r="G426" s="26" t="s">
        <v>37</v>
      </c>
      <c r="H426" s="28">
        <v>39064</v>
      </c>
      <c r="I426" s="26">
        <v>17</v>
      </c>
      <c r="J426" s="26" t="s">
        <v>392</v>
      </c>
      <c r="K426" s="29">
        <v>44763</v>
      </c>
      <c r="L426" s="32" t="str">
        <f t="shared" si="49"/>
        <v>Jul</v>
      </c>
      <c r="M426" s="32" t="str">
        <f t="shared" si="50"/>
        <v>2022</v>
      </c>
      <c r="N426" s="10" t="s">
        <v>70</v>
      </c>
      <c r="O426" s="26" t="str">
        <f t="shared" si="51"/>
        <v>Fully Completed</v>
      </c>
      <c r="P426" s="10" t="str">
        <f t="shared" si="52"/>
        <v>Graduated</v>
      </c>
      <c r="Q426" s="26" t="str">
        <f t="shared" si="53"/>
        <v>YES</v>
      </c>
      <c r="R426" s="10"/>
      <c r="S426" s="10"/>
    </row>
    <row r="427" spans="1:19" s="26" customFormat="1" x14ac:dyDescent="0.25">
      <c r="A427" s="26" t="s">
        <v>840</v>
      </c>
      <c r="B427" s="26" t="s">
        <v>1467</v>
      </c>
      <c r="C427" s="26" t="s">
        <v>283</v>
      </c>
      <c r="D427" s="26" t="s">
        <v>17</v>
      </c>
      <c r="E427" s="26" t="s">
        <v>327</v>
      </c>
      <c r="F427" s="27" t="s">
        <v>841</v>
      </c>
      <c r="G427" s="26" t="s">
        <v>38</v>
      </c>
      <c r="H427" s="28">
        <v>38863</v>
      </c>
      <c r="I427" s="26">
        <f ca="1">DATEDIF(H427, TODAY(), "Y")</f>
        <v>17</v>
      </c>
      <c r="J427" s="26" t="s">
        <v>842</v>
      </c>
      <c r="K427" s="29">
        <v>44795</v>
      </c>
      <c r="L427" s="32" t="str">
        <f t="shared" si="49"/>
        <v>Aug</v>
      </c>
      <c r="M427" s="32" t="str">
        <f t="shared" si="50"/>
        <v>2022</v>
      </c>
      <c r="N427" s="10" t="s">
        <v>70</v>
      </c>
      <c r="O427" s="26" t="str">
        <f t="shared" si="51"/>
        <v>Fully Completed</v>
      </c>
      <c r="P427" s="10" t="str">
        <f t="shared" si="52"/>
        <v>Graduated</v>
      </c>
      <c r="Q427" s="26" t="str">
        <f t="shared" si="53"/>
        <v>YES</v>
      </c>
      <c r="R427" s="10"/>
      <c r="S427" s="10"/>
    </row>
    <row r="428" spans="1:19" s="26" customFormat="1" x14ac:dyDescent="0.25">
      <c r="A428" s="26" t="s">
        <v>383</v>
      </c>
      <c r="B428" s="26" t="s">
        <v>96</v>
      </c>
      <c r="C428" s="26" t="s">
        <v>283</v>
      </c>
      <c r="D428" s="26" t="s">
        <v>17</v>
      </c>
      <c r="E428" s="26" t="s">
        <v>292</v>
      </c>
      <c r="F428" s="27" t="s">
        <v>384</v>
      </c>
      <c r="G428" s="26" t="s">
        <v>37</v>
      </c>
      <c r="H428" s="28">
        <v>39450</v>
      </c>
      <c r="I428" s="26">
        <v>16</v>
      </c>
      <c r="J428" s="26" t="s">
        <v>385</v>
      </c>
      <c r="K428" s="29">
        <v>44733</v>
      </c>
      <c r="L428" s="32" t="str">
        <f t="shared" si="49"/>
        <v>Jun</v>
      </c>
      <c r="M428" s="32" t="str">
        <f t="shared" si="50"/>
        <v>2022</v>
      </c>
      <c r="N428" s="10" t="s">
        <v>70</v>
      </c>
      <c r="O428" s="26" t="str">
        <f t="shared" si="51"/>
        <v>Fully Completed</v>
      </c>
      <c r="P428" s="10" t="str">
        <f t="shared" si="52"/>
        <v>Graduated</v>
      </c>
      <c r="Q428" s="26" t="str">
        <f t="shared" si="53"/>
        <v>YES</v>
      </c>
      <c r="R428" s="10"/>
      <c r="S428" s="10"/>
    </row>
    <row r="429" spans="1:19" s="26" customFormat="1" x14ac:dyDescent="0.25">
      <c r="A429" s="26" t="s">
        <v>861</v>
      </c>
      <c r="B429" s="26" t="s">
        <v>19</v>
      </c>
      <c r="C429" s="26" t="s">
        <v>21</v>
      </c>
      <c r="D429" s="26" t="s">
        <v>17</v>
      </c>
      <c r="E429" s="26" t="s">
        <v>284</v>
      </c>
      <c r="F429" s="27" t="s">
        <v>862</v>
      </c>
      <c r="G429" s="26" t="s">
        <v>38</v>
      </c>
      <c r="H429" s="28">
        <v>39309</v>
      </c>
      <c r="I429" s="26">
        <v>16</v>
      </c>
      <c r="J429" s="26" t="s">
        <v>721</v>
      </c>
      <c r="K429" s="29">
        <v>44826</v>
      </c>
      <c r="L429" s="32" t="str">
        <f t="shared" si="49"/>
        <v>Sep</v>
      </c>
      <c r="M429" s="32" t="str">
        <f t="shared" si="50"/>
        <v>2022</v>
      </c>
      <c r="N429" s="10" t="s">
        <v>70</v>
      </c>
      <c r="O429" s="26" t="str">
        <f t="shared" si="51"/>
        <v>Fully Completed</v>
      </c>
      <c r="P429" s="10" t="str">
        <f t="shared" si="52"/>
        <v>Graduated</v>
      </c>
      <c r="Q429" s="26" t="str">
        <f t="shared" si="53"/>
        <v>YES</v>
      </c>
      <c r="R429" s="10"/>
      <c r="S429" s="10"/>
    </row>
    <row r="430" spans="1:19" s="26" customFormat="1" x14ac:dyDescent="0.25">
      <c r="A430" s="26" t="s">
        <v>762</v>
      </c>
      <c r="B430" s="26" t="s">
        <v>19</v>
      </c>
      <c r="C430" s="26" t="s">
        <v>283</v>
      </c>
      <c r="D430" s="26" t="s">
        <v>22</v>
      </c>
      <c r="E430" s="26" t="s">
        <v>288</v>
      </c>
      <c r="F430" s="27" t="s">
        <v>299</v>
      </c>
      <c r="G430" s="26" t="s">
        <v>38</v>
      </c>
      <c r="H430" s="28">
        <v>39933</v>
      </c>
      <c r="I430" s="26">
        <f ca="1">DATEDIF(H430, TODAY(), "Y")</f>
        <v>14</v>
      </c>
      <c r="J430" s="26" t="s">
        <v>300</v>
      </c>
      <c r="K430" s="29">
        <v>44827</v>
      </c>
      <c r="L430" s="32" t="str">
        <f t="shared" si="49"/>
        <v>Sep</v>
      </c>
      <c r="M430" s="32" t="str">
        <f t="shared" si="50"/>
        <v>2022</v>
      </c>
      <c r="N430" s="10" t="s">
        <v>39</v>
      </c>
      <c r="O430" s="26" t="str">
        <f t="shared" si="51"/>
        <v>Completed</v>
      </c>
      <c r="P430" s="10" t="str">
        <f t="shared" si="52"/>
        <v>Not Graduated</v>
      </c>
      <c r="Q430" s="26" t="str">
        <f t="shared" si="53"/>
        <v>NO</v>
      </c>
      <c r="R430" s="10"/>
      <c r="S430" s="10"/>
    </row>
    <row r="431" spans="1:19" s="26" customFormat="1" x14ac:dyDescent="0.25">
      <c r="A431" s="26" t="s">
        <v>835</v>
      </c>
      <c r="B431" s="26" t="s">
        <v>19</v>
      </c>
      <c r="C431" s="26" t="s">
        <v>21</v>
      </c>
      <c r="D431" s="26" t="s">
        <v>22</v>
      </c>
      <c r="E431" s="26" t="s">
        <v>279</v>
      </c>
      <c r="F431" s="27" t="s">
        <v>836</v>
      </c>
      <c r="G431" s="26" t="s">
        <v>50</v>
      </c>
      <c r="H431" s="28">
        <v>41235</v>
      </c>
      <c r="I431" s="26">
        <f ca="1">DATEDIF(H431, TODAY(), "Y")</f>
        <v>11</v>
      </c>
      <c r="J431" s="26" t="s">
        <v>837</v>
      </c>
      <c r="K431" s="29">
        <v>44615</v>
      </c>
      <c r="L431" s="32" t="str">
        <f t="shared" si="49"/>
        <v>Feb</v>
      </c>
      <c r="M431" s="32" t="str">
        <f t="shared" si="50"/>
        <v>2022</v>
      </c>
      <c r="N431" s="10" t="s">
        <v>70</v>
      </c>
      <c r="O431" s="26" t="str">
        <f t="shared" si="51"/>
        <v>Fully Completed</v>
      </c>
      <c r="P431" s="10" t="str">
        <f t="shared" si="52"/>
        <v>Graduated</v>
      </c>
      <c r="Q431" s="26" t="str">
        <f t="shared" si="53"/>
        <v>YES</v>
      </c>
      <c r="R431" s="10"/>
      <c r="S431" s="10"/>
    </row>
    <row r="432" spans="1:19" s="26" customFormat="1" x14ac:dyDescent="0.25">
      <c r="A432" s="26" t="s">
        <v>898</v>
      </c>
      <c r="B432" s="26" t="s">
        <v>72</v>
      </c>
      <c r="C432" s="26" t="s">
        <v>283</v>
      </c>
      <c r="D432" s="26" t="s">
        <v>22</v>
      </c>
      <c r="E432" s="26" t="s">
        <v>284</v>
      </c>
      <c r="F432" s="27" t="s">
        <v>899</v>
      </c>
      <c r="G432" s="26" t="s">
        <v>38</v>
      </c>
      <c r="H432" s="28">
        <v>38701</v>
      </c>
      <c r="I432" s="26">
        <f ca="1">DATEDIF(H432, TODAY(), "Y")</f>
        <v>18</v>
      </c>
      <c r="J432" s="26" t="s">
        <v>900</v>
      </c>
      <c r="K432" s="29">
        <v>44824</v>
      </c>
      <c r="L432" s="32" t="str">
        <f t="shared" si="49"/>
        <v>Sep</v>
      </c>
      <c r="M432" s="32" t="str">
        <f t="shared" si="50"/>
        <v>2022</v>
      </c>
      <c r="N432" s="10" t="s">
        <v>70</v>
      </c>
      <c r="O432" s="26" t="str">
        <f t="shared" si="51"/>
        <v>Fully Completed</v>
      </c>
      <c r="P432" s="10" t="str">
        <f t="shared" si="52"/>
        <v>Graduated</v>
      </c>
      <c r="Q432" s="26" t="str">
        <f t="shared" si="53"/>
        <v>YES</v>
      </c>
      <c r="R432" s="10"/>
      <c r="S432" s="10"/>
    </row>
    <row r="433" spans="1:19" s="26" customFormat="1" x14ac:dyDescent="0.25">
      <c r="A433" s="26" t="s">
        <v>645</v>
      </c>
      <c r="B433" s="26" t="s">
        <v>19</v>
      </c>
      <c r="C433" s="26" t="s">
        <v>275</v>
      </c>
      <c r="D433" s="26" t="s">
        <v>17</v>
      </c>
      <c r="E433" s="26" t="s">
        <v>279</v>
      </c>
      <c r="F433" s="27" t="s">
        <v>646</v>
      </c>
      <c r="G433" s="26" t="s">
        <v>37</v>
      </c>
      <c r="H433" s="28">
        <v>39776</v>
      </c>
      <c r="I433" s="26">
        <v>15</v>
      </c>
      <c r="J433" s="26" t="s">
        <v>647</v>
      </c>
      <c r="K433" s="29">
        <v>44795</v>
      </c>
      <c r="L433" s="32" t="str">
        <f t="shared" si="49"/>
        <v>Aug</v>
      </c>
      <c r="M433" s="32" t="str">
        <f t="shared" si="50"/>
        <v>2022</v>
      </c>
      <c r="N433" s="10" t="s">
        <v>15</v>
      </c>
      <c r="O433" s="26" t="str">
        <f t="shared" si="51"/>
        <v>word/excel/powerpoint</v>
      </c>
      <c r="P433" s="10" t="str">
        <f t="shared" si="52"/>
        <v>Not Completed</v>
      </c>
      <c r="Q433" s="26" t="str">
        <f t="shared" si="53"/>
        <v>NO</v>
      </c>
      <c r="R433" s="10"/>
      <c r="S433" s="10"/>
    </row>
    <row r="434" spans="1:19" s="26" customFormat="1" x14ac:dyDescent="0.25">
      <c r="A434" s="26" t="s">
        <v>785</v>
      </c>
      <c r="B434" s="26" t="s">
        <v>1469</v>
      </c>
      <c r="C434" s="26" t="s">
        <v>283</v>
      </c>
      <c r="D434" s="26" t="s">
        <v>17</v>
      </c>
      <c r="E434" s="26" t="s">
        <v>288</v>
      </c>
      <c r="F434" s="27" t="s">
        <v>409</v>
      </c>
      <c r="G434" s="26" t="s">
        <v>38</v>
      </c>
      <c r="H434" s="28">
        <v>39192</v>
      </c>
      <c r="I434" s="26">
        <v>16</v>
      </c>
      <c r="J434" s="26" t="s">
        <v>410</v>
      </c>
      <c r="K434" s="29">
        <v>44827</v>
      </c>
      <c r="L434" s="32" t="str">
        <f t="shared" si="49"/>
        <v>Sep</v>
      </c>
      <c r="M434" s="32" t="str">
        <f t="shared" si="50"/>
        <v>2022</v>
      </c>
      <c r="N434" s="10" t="s">
        <v>15</v>
      </c>
      <c r="O434" s="26" t="str">
        <f t="shared" si="51"/>
        <v>word/excel/powerpoint</v>
      </c>
      <c r="P434" s="10" t="str">
        <f t="shared" si="52"/>
        <v>Not Completed</v>
      </c>
      <c r="Q434" s="26" t="str">
        <f t="shared" si="53"/>
        <v>NO</v>
      </c>
      <c r="R434" s="10"/>
      <c r="S434" s="10"/>
    </row>
    <row r="435" spans="1:19" s="26" customFormat="1" x14ac:dyDescent="0.25">
      <c r="A435" s="26" t="s">
        <v>895</v>
      </c>
      <c r="B435" s="26" t="s">
        <v>19</v>
      </c>
      <c r="C435" s="26" t="s">
        <v>21</v>
      </c>
      <c r="D435" s="26" t="s">
        <v>17</v>
      </c>
      <c r="E435" s="26" t="s">
        <v>284</v>
      </c>
      <c r="F435" s="27" t="s">
        <v>573</v>
      </c>
      <c r="G435" s="26" t="s">
        <v>37</v>
      </c>
      <c r="H435" s="28">
        <v>39256</v>
      </c>
      <c r="I435" s="26">
        <f ca="1">DATEDIF(H435, TODAY(), "Y")</f>
        <v>16</v>
      </c>
      <c r="J435" s="26" t="s">
        <v>574</v>
      </c>
      <c r="K435" s="29">
        <v>44824</v>
      </c>
      <c r="L435" s="32" t="str">
        <f t="shared" si="49"/>
        <v>Sep</v>
      </c>
      <c r="M435" s="32" t="str">
        <f t="shared" si="50"/>
        <v>2022</v>
      </c>
      <c r="N435" s="10" t="s">
        <v>70</v>
      </c>
      <c r="O435" s="26" t="str">
        <f t="shared" ref="O435:O466" si="54">IF(N435="mos","word/excel/powerpoint",IF(N435="corel draw/mos","Completed",IF(N435="full package","Fully Completed",IF(N435="ongoing","Still Learning"))))</f>
        <v>Fully Completed</v>
      </c>
      <c r="P435" s="10" t="str">
        <f t="shared" ref="P435:P466" si="55">IF(O435="word/excel/powerpoint","Not Completed",IF(O435="completed","Not Graduated",IF(O435="fully completed","Graduated",IF(O435="still learning","Still Learning"))))</f>
        <v>Graduated</v>
      </c>
      <c r="Q435" s="26" t="str">
        <f t="shared" ref="Q435:Q466" si="56">IF(P435="not completed","NO",IF(P435="not graduated","NO",IF(P435="graduated","YES",IF(P435="still learning","NO"))))</f>
        <v>YES</v>
      </c>
      <c r="R435" s="10"/>
      <c r="S435" s="10"/>
    </row>
    <row r="436" spans="1:19" s="26" customFormat="1" x14ac:dyDescent="0.25">
      <c r="A436" s="26" t="s">
        <v>622</v>
      </c>
      <c r="B436" s="26" t="s">
        <v>19</v>
      </c>
      <c r="C436" s="26" t="s">
        <v>283</v>
      </c>
      <c r="D436" s="26" t="s">
        <v>22</v>
      </c>
      <c r="E436" s="26" t="s">
        <v>267</v>
      </c>
      <c r="F436" s="27" t="s">
        <v>623</v>
      </c>
      <c r="G436" s="26" t="s">
        <v>14</v>
      </c>
      <c r="H436" s="28">
        <v>36183</v>
      </c>
      <c r="I436" s="26">
        <f ca="1">DATEDIF(H436, TODAY(), "Y")</f>
        <v>25</v>
      </c>
      <c r="J436" s="26" t="s">
        <v>621</v>
      </c>
      <c r="K436" s="29">
        <v>44764</v>
      </c>
      <c r="L436" s="32" t="str">
        <f t="shared" si="49"/>
        <v>Jul</v>
      </c>
      <c r="M436" s="32" t="str">
        <f t="shared" si="50"/>
        <v>2022</v>
      </c>
      <c r="N436" s="10" t="s">
        <v>70</v>
      </c>
      <c r="O436" s="26" t="str">
        <f t="shared" si="54"/>
        <v>Fully Completed</v>
      </c>
      <c r="P436" s="10" t="str">
        <f t="shared" si="55"/>
        <v>Graduated</v>
      </c>
      <c r="Q436" s="26" t="str">
        <f t="shared" si="56"/>
        <v>YES</v>
      </c>
      <c r="R436" s="10"/>
      <c r="S436" s="10"/>
    </row>
    <row r="437" spans="1:19" s="26" customFormat="1" x14ac:dyDescent="0.25">
      <c r="A437" s="26" t="s">
        <v>901</v>
      </c>
      <c r="B437" s="26" t="s">
        <v>72</v>
      </c>
      <c r="C437" s="26" t="s">
        <v>21</v>
      </c>
      <c r="D437" s="26" t="s">
        <v>17</v>
      </c>
      <c r="E437" s="26" t="s">
        <v>279</v>
      </c>
      <c r="F437" s="27" t="s">
        <v>180</v>
      </c>
      <c r="G437" s="26" t="s">
        <v>50</v>
      </c>
      <c r="H437" s="28">
        <v>40862</v>
      </c>
      <c r="I437" s="26">
        <v>12</v>
      </c>
      <c r="J437" s="26" t="s">
        <v>706</v>
      </c>
      <c r="K437" s="29">
        <v>44734</v>
      </c>
      <c r="L437" s="32" t="str">
        <f t="shared" si="49"/>
        <v>Jun</v>
      </c>
      <c r="M437" s="32" t="str">
        <f t="shared" si="50"/>
        <v>2022</v>
      </c>
      <c r="N437" s="10" t="s">
        <v>70</v>
      </c>
      <c r="O437" s="26" t="str">
        <f t="shared" si="54"/>
        <v>Fully Completed</v>
      </c>
      <c r="P437" s="10" t="str">
        <f t="shared" si="55"/>
        <v>Graduated</v>
      </c>
      <c r="Q437" s="26" t="str">
        <f t="shared" si="56"/>
        <v>YES</v>
      </c>
      <c r="R437" s="10"/>
      <c r="S437" s="10"/>
    </row>
    <row r="438" spans="1:19" s="26" customFormat="1" x14ac:dyDescent="0.25">
      <c r="A438" s="26" t="s">
        <v>779</v>
      </c>
      <c r="B438" s="26" t="s">
        <v>19</v>
      </c>
      <c r="C438" s="26" t="s">
        <v>780</v>
      </c>
      <c r="D438" s="26" t="s">
        <v>17</v>
      </c>
      <c r="E438" s="26" t="s">
        <v>284</v>
      </c>
      <c r="F438" s="27" t="s">
        <v>781</v>
      </c>
      <c r="G438" s="26" t="s">
        <v>38</v>
      </c>
      <c r="H438" s="28">
        <v>39339</v>
      </c>
      <c r="I438" s="26">
        <v>16</v>
      </c>
      <c r="J438" s="26" t="s">
        <v>782</v>
      </c>
      <c r="K438" s="29">
        <v>44795</v>
      </c>
      <c r="L438" s="32" t="str">
        <f t="shared" si="49"/>
        <v>Aug</v>
      </c>
      <c r="M438" s="32" t="str">
        <f t="shared" si="50"/>
        <v>2022</v>
      </c>
      <c r="N438" s="10" t="s">
        <v>70</v>
      </c>
      <c r="O438" s="26" t="str">
        <f t="shared" si="54"/>
        <v>Fully Completed</v>
      </c>
      <c r="P438" s="10" t="str">
        <f t="shared" si="55"/>
        <v>Graduated</v>
      </c>
      <c r="Q438" s="26" t="str">
        <f t="shared" si="56"/>
        <v>YES</v>
      </c>
      <c r="R438" s="10"/>
      <c r="S438" s="10"/>
    </row>
    <row r="439" spans="1:19" s="26" customFormat="1" x14ac:dyDescent="0.25">
      <c r="A439" s="26" t="s">
        <v>879</v>
      </c>
      <c r="B439" s="26" t="s">
        <v>31</v>
      </c>
      <c r="C439" s="26" t="s">
        <v>44</v>
      </c>
      <c r="D439" s="26" t="s">
        <v>17</v>
      </c>
      <c r="E439" s="26" t="s">
        <v>267</v>
      </c>
      <c r="F439" s="27" t="s">
        <v>880</v>
      </c>
      <c r="G439" s="26" t="s">
        <v>38</v>
      </c>
      <c r="H439" s="28">
        <v>38421</v>
      </c>
      <c r="I439" s="26">
        <v>19</v>
      </c>
      <c r="J439" s="26" t="s">
        <v>881</v>
      </c>
      <c r="K439" s="29">
        <v>44824</v>
      </c>
      <c r="L439" s="32" t="str">
        <f t="shared" si="49"/>
        <v>Sep</v>
      </c>
      <c r="M439" s="32" t="str">
        <f t="shared" si="50"/>
        <v>2022</v>
      </c>
      <c r="N439" s="10" t="s">
        <v>70</v>
      </c>
      <c r="O439" s="26" t="str">
        <f t="shared" si="54"/>
        <v>Fully Completed</v>
      </c>
      <c r="P439" s="10" t="str">
        <f t="shared" si="55"/>
        <v>Graduated</v>
      </c>
      <c r="Q439" s="26" t="str">
        <f t="shared" si="56"/>
        <v>YES</v>
      </c>
      <c r="R439" s="10"/>
      <c r="S439" s="10"/>
    </row>
    <row r="440" spans="1:19" s="26" customFormat="1" x14ac:dyDescent="0.25">
      <c r="A440" s="26" t="s">
        <v>530</v>
      </c>
      <c r="B440" s="26" t="s">
        <v>19</v>
      </c>
      <c r="C440" s="26" t="s">
        <v>283</v>
      </c>
      <c r="D440" s="26" t="s">
        <v>17</v>
      </c>
      <c r="E440" s="26" t="s">
        <v>284</v>
      </c>
      <c r="F440" s="27" t="s">
        <v>531</v>
      </c>
      <c r="G440" s="26" t="s">
        <v>37</v>
      </c>
      <c r="H440" s="28">
        <v>38356</v>
      </c>
      <c r="I440" s="26">
        <f ca="1">DATEDIF(H440, TODAY(), "Y")</f>
        <v>19</v>
      </c>
      <c r="J440" s="26" t="s">
        <v>532</v>
      </c>
      <c r="K440" s="29">
        <v>44641</v>
      </c>
      <c r="L440" s="32" t="str">
        <f t="shared" si="49"/>
        <v>Mar</v>
      </c>
      <c r="M440" s="32" t="str">
        <f t="shared" si="50"/>
        <v>2022</v>
      </c>
      <c r="N440" s="10" t="s">
        <v>70</v>
      </c>
      <c r="O440" s="26" t="str">
        <f t="shared" si="54"/>
        <v>Fully Completed</v>
      </c>
      <c r="P440" s="10" t="str">
        <f t="shared" si="55"/>
        <v>Graduated</v>
      </c>
      <c r="Q440" s="26" t="str">
        <f t="shared" si="56"/>
        <v>YES</v>
      </c>
      <c r="R440" s="10"/>
      <c r="S440" s="10"/>
    </row>
    <row r="441" spans="1:19" s="26" customFormat="1" x14ac:dyDescent="0.25">
      <c r="A441" s="26" t="s">
        <v>402</v>
      </c>
      <c r="B441" s="26" t="s">
        <v>19</v>
      </c>
      <c r="C441" s="26" t="s">
        <v>283</v>
      </c>
      <c r="D441" s="26" t="s">
        <v>17</v>
      </c>
      <c r="E441" s="26" t="s">
        <v>284</v>
      </c>
      <c r="F441" s="27" t="s">
        <v>403</v>
      </c>
      <c r="G441" s="26" t="s">
        <v>50</v>
      </c>
      <c r="H441" s="28">
        <v>40561</v>
      </c>
      <c r="I441" s="26">
        <f ca="1">DATEDIF(H441, TODAY(), "Y")</f>
        <v>13</v>
      </c>
      <c r="J441" s="26" t="s">
        <v>404</v>
      </c>
      <c r="K441" s="29">
        <v>44641</v>
      </c>
      <c r="L441" s="32" t="str">
        <f t="shared" si="49"/>
        <v>Mar</v>
      </c>
      <c r="M441" s="32" t="str">
        <f t="shared" si="50"/>
        <v>2022</v>
      </c>
      <c r="N441" s="10" t="s">
        <v>15</v>
      </c>
      <c r="O441" s="26" t="str">
        <f t="shared" si="54"/>
        <v>word/excel/powerpoint</v>
      </c>
      <c r="P441" s="10" t="str">
        <f t="shared" si="55"/>
        <v>Not Completed</v>
      </c>
      <c r="Q441" s="26" t="str">
        <f t="shared" si="56"/>
        <v>NO</v>
      </c>
      <c r="R441" s="10"/>
      <c r="S441" s="10"/>
    </row>
    <row r="442" spans="1:19" s="26" customFormat="1" x14ac:dyDescent="0.25">
      <c r="A442" s="26" t="s">
        <v>713</v>
      </c>
      <c r="B442" s="26" t="s">
        <v>19</v>
      </c>
      <c r="C442" s="26" t="s">
        <v>283</v>
      </c>
      <c r="D442" s="26" t="s">
        <v>17</v>
      </c>
      <c r="E442" s="26" t="s">
        <v>267</v>
      </c>
      <c r="F442" s="27" t="s">
        <v>714</v>
      </c>
      <c r="G442" s="26" t="s">
        <v>37</v>
      </c>
      <c r="H442" s="28">
        <v>41173</v>
      </c>
      <c r="I442" s="26">
        <v>11</v>
      </c>
      <c r="J442" s="26" t="s">
        <v>715</v>
      </c>
      <c r="K442" s="29">
        <v>44796</v>
      </c>
      <c r="L442" s="32" t="str">
        <f t="shared" si="49"/>
        <v>Aug</v>
      </c>
      <c r="M442" s="32" t="str">
        <f t="shared" si="50"/>
        <v>2022</v>
      </c>
      <c r="N442" s="10" t="s">
        <v>235</v>
      </c>
      <c r="O442" s="26" t="str">
        <f t="shared" si="54"/>
        <v>Still Learning</v>
      </c>
      <c r="P442" s="10" t="str">
        <f t="shared" si="55"/>
        <v>Still Learning</v>
      </c>
      <c r="Q442" s="26" t="str">
        <f t="shared" si="56"/>
        <v>NO</v>
      </c>
      <c r="R442" s="10"/>
      <c r="S442" s="10"/>
    </row>
    <row r="443" spans="1:19" s="26" customFormat="1" x14ac:dyDescent="0.25">
      <c r="A443" s="26" t="s">
        <v>549</v>
      </c>
      <c r="B443" s="26" t="s">
        <v>1467</v>
      </c>
      <c r="C443" s="36" t="s">
        <v>44</v>
      </c>
      <c r="D443" s="26" t="s">
        <v>22</v>
      </c>
      <c r="E443" s="26" t="s">
        <v>267</v>
      </c>
      <c r="F443" s="27" t="s">
        <v>550</v>
      </c>
      <c r="G443" s="26" t="s">
        <v>37</v>
      </c>
      <c r="H443" s="28">
        <v>39355</v>
      </c>
      <c r="I443" s="26">
        <f ca="1">DATEDIF(H443, TODAY(), "Y")</f>
        <v>16</v>
      </c>
      <c r="J443" s="26" t="s">
        <v>551</v>
      </c>
      <c r="K443" s="29">
        <v>44641</v>
      </c>
      <c r="L443" s="32" t="str">
        <f t="shared" si="49"/>
        <v>Mar</v>
      </c>
      <c r="M443" s="32" t="str">
        <f t="shared" si="50"/>
        <v>2022</v>
      </c>
      <c r="N443" s="10" t="s">
        <v>15</v>
      </c>
      <c r="O443" s="26" t="str">
        <f t="shared" si="54"/>
        <v>word/excel/powerpoint</v>
      </c>
      <c r="P443" s="10" t="str">
        <f t="shared" si="55"/>
        <v>Not Completed</v>
      </c>
      <c r="Q443" s="26" t="str">
        <f t="shared" si="56"/>
        <v>NO</v>
      </c>
      <c r="R443" s="10"/>
      <c r="S443" s="10"/>
    </row>
    <row r="444" spans="1:19" s="26" customFormat="1" x14ac:dyDescent="0.25">
      <c r="A444" s="26" t="s">
        <v>339</v>
      </c>
      <c r="B444" s="26" t="s">
        <v>19</v>
      </c>
      <c r="C444" s="26" t="s">
        <v>21</v>
      </c>
      <c r="D444" s="26" t="s">
        <v>17</v>
      </c>
      <c r="E444" s="26" t="s">
        <v>340</v>
      </c>
      <c r="F444" s="27" t="s">
        <v>341</v>
      </c>
      <c r="G444" s="26" t="s">
        <v>38</v>
      </c>
      <c r="H444" s="28">
        <v>39312</v>
      </c>
      <c r="I444" s="26">
        <f ca="1">DATEDIF(H444, TODAY(), "Y")</f>
        <v>16</v>
      </c>
      <c r="J444" s="26" t="s">
        <v>342</v>
      </c>
      <c r="K444" s="29">
        <v>44733</v>
      </c>
      <c r="L444" s="32" t="str">
        <f t="shared" si="49"/>
        <v>Jun</v>
      </c>
      <c r="M444" s="32" t="str">
        <f t="shared" si="50"/>
        <v>2022</v>
      </c>
      <c r="N444" s="10" t="s">
        <v>70</v>
      </c>
      <c r="O444" s="26" t="str">
        <f t="shared" si="54"/>
        <v>Fully Completed</v>
      </c>
      <c r="P444" s="10" t="str">
        <f t="shared" si="55"/>
        <v>Graduated</v>
      </c>
      <c r="Q444" s="26" t="str">
        <f t="shared" si="56"/>
        <v>YES</v>
      </c>
      <c r="R444" s="10"/>
      <c r="S444" s="10"/>
    </row>
    <row r="445" spans="1:19" s="26" customFormat="1" x14ac:dyDescent="0.25">
      <c r="A445" s="26" t="s">
        <v>907</v>
      </c>
      <c r="B445" s="26" t="s">
        <v>19</v>
      </c>
      <c r="C445" s="26" t="s">
        <v>283</v>
      </c>
      <c r="D445" s="26" t="s">
        <v>22</v>
      </c>
      <c r="E445" s="26" t="s">
        <v>284</v>
      </c>
      <c r="F445" s="27" t="s">
        <v>908</v>
      </c>
      <c r="G445" s="26" t="s">
        <v>14</v>
      </c>
      <c r="H445" s="28">
        <v>38711</v>
      </c>
      <c r="I445" s="26">
        <v>18</v>
      </c>
      <c r="J445" s="26" t="s">
        <v>909</v>
      </c>
      <c r="K445" s="29">
        <v>44887</v>
      </c>
      <c r="L445" s="32" t="str">
        <f t="shared" si="49"/>
        <v>Nov</v>
      </c>
      <c r="M445" s="32" t="str">
        <f t="shared" si="50"/>
        <v>2022</v>
      </c>
      <c r="N445" s="10" t="s">
        <v>39</v>
      </c>
      <c r="O445" s="26" t="str">
        <f t="shared" si="54"/>
        <v>Completed</v>
      </c>
      <c r="P445" s="10" t="str">
        <f t="shared" si="55"/>
        <v>Not Graduated</v>
      </c>
      <c r="Q445" s="26" t="str">
        <f t="shared" si="56"/>
        <v>NO</v>
      </c>
      <c r="R445" s="10"/>
      <c r="S445" s="10"/>
    </row>
    <row r="446" spans="1:19" s="26" customFormat="1" x14ac:dyDescent="0.25">
      <c r="A446" s="26" t="s">
        <v>459</v>
      </c>
      <c r="B446" s="26" t="s">
        <v>96</v>
      </c>
      <c r="C446" s="26" t="s">
        <v>44</v>
      </c>
      <c r="D446" s="26" t="s">
        <v>17</v>
      </c>
      <c r="E446" s="26" t="s">
        <v>284</v>
      </c>
      <c r="F446" s="27" t="s">
        <v>337</v>
      </c>
      <c r="G446" s="26" t="s">
        <v>37</v>
      </c>
      <c r="H446" s="28">
        <v>38834</v>
      </c>
      <c r="I446" s="26">
        <v>17</v>
      </c>
      <c r="J446" s="26" t="s">
        <v>338</v>
      </c>
      <c r="K446" s="29">
        <v>44763</v>
      </c>
      <c r="L446" s="32" t="str">
        <f t="shared" si="49"/>
        <v>Jul</v>
      </c>
      <c r="M446" s="32" t="str">
        <f t="shared" si="50"/>
        <v>2022</v>
      </c>
      <c r="N446" s="10" t="s">
        <v>15</v>
      </c>
      <c r="O446" s="26" t="str">
        <f t="shared" si="54"/>
        <v>word/excel/powerpoint</v>
      </c>
      <c r="P446" s="10" t="str">
        <f t="shared" si="55"/>
        <v>Not Completed</v>
      </c>
      <c r="Q446" s="26" t="str">
        <f t="shared" si="56"/>
        <v>NO</v>
      </c>
      <c r="R446" s="10"/>
      <c r="S446" s="10"/>
    </row>
    <row r="447" spans="1:19" s="26" customFormat="1" x14ac:dyDescent="0.25">
      <c r="A447" s="26" t="s">
        <v>917</v>
      </c>
      <c r="B447" s="26" t="s">
        <v>19</v>
      </c>
      <c r="C447" s="26" t="s">
        <v>275</v>
      </c>
      <c r="D447" s="26" t="s">
        <v>17</v>
      </c>
      <c r="E447" s="26" t="s">
        <v>284</v>
      </c>
      <c r="F447" s="27" t="s">
        <v>859</v>
      </c>
      <c r="G447" s="26" t="s">
        <v>50</v>
      </c>
      <c r="H447" s="28">
        <v>40693</v>
      </c>
      <c r="I447" s="26">
        <v>12</v>
      </c>
      <c r="J447" s="26" t="s">
        <v>918</v>
      </c>
      <c r="K447" s="29">
        <v>44673</v>
      </c>
      <c r="L447" s="32" t="str">
        <f t="shared" si="49"/>
        <v>Apr</v>
      </c>
      <c r="M447" s="32" t="str">
        <f t="shared" si="50"/>
        <v>2022</v>
      </c>
      <c r="N447" s="10" t="s">
        <v>15</v>
      </c>
      <c r="O447" s="26" t="str">
        <f t="shared" si="54"/>
        <v>word/excel/powerpoint</v>
      </c>
      <c r="P447" s="10" t="str">
        <f t="shared" si="55"/>
        <v>Not Completed</v>
      </c>
      <c r="Q447" s="26" t="str">
        <f t="shared" si="56"/>
        <v>NO</v>
      </c>
      <c r="R447" s="10"/>
      <c r="S447" s="10"/>
    </row>
    <row r="448" spans="1:19" s="26" customFormat="1" x14ac:dyDescent="0.25">
      <c r="A448" s="26" t="s">
        <v>792</v>
      </c>
      <c r="B448" s="26" t="s">
        <v>19</v>
      </c>
      <c r="C448" s="26" t="s">
        <v>283</v>
      </c>
      <c r="D448" s="26" t="s">
        <v>17</v>
      </c>
      <c r="E448" s="26" t="s">
        <v>267</v>
      </c>
      <c r="F448" s="27" t="s">
        <v>793</v>
      </c>
      <c r="G448" s="26" t="s">
        <v>38</v>
      </c>
      <c r="H448" s="28">
        <v>39539</v>
      </c>
      <c r="I448" s="26">
        <f t="shared" ref="I448:I455" ca="1" si="57">DATEDIF(H448, TODAY(), "Y")</f>
        <v>16</v>
      </c>
      <c r="J448" s="26" t="s">
        <v>794</v>
      </c>
      <c r="K448" s="29">
        <v>44795</v>
      </c>
      <c r="L448" s="32" t="str">
        <f t="shared" si="49"/>
        <v>Aug</v>
      </c>
      <c r="M448" s="32" t="str">
        <f t="shared" si="50"/>
        <v>2022</v>
      </c>
      <c r="N448" s="10" t="s">
        <v>70</v>
      </c>
      <c r="O448" s="26" t="str">
        <f t="shared" si="54"/>
        <v>Fully Completed</v>
      </c>
      <c r="P448" s="10" t="str">
        <f t="shared" si="55"/>
        <v>Graduated</v>
      </c>
      <c r="Q448" s="26" t="str">
        <f t="shared" si="56"/>
        <v>YES</v>
      </c>
      <c r="R448" s="10"/>
      <c r="S448" s="10"/>
    </row>
    <row r="449" spans="1:19" s="26" customFormat="1" x14ac:dyDescent="0.25">
      <c r="A449" s="26" t="s">
        <v>763</v>
      </c>
      <c r="B449" s="26" t="s">
        <v>19</v>
      </c>
      <c r="C449" s="26" t="s">
        <v>283</v>
      </c>
      <c r="D449" s="26" t="s">
        <v>22</v>
      </c>
      <c r="E449" s="26" t="s">
        <v>439</v>
      </c>
      <c r="F449" s="27" t="s">
        <v>764</v>
      </c>
      <c r="G449" s="26" t="s">
        <v>37</v>
      </c>
      <c r="H449" s="28">
        <v>40787</v>
      </c>
      <c r="I449" s="26">
        <f t="shared" ca="1" si="57"/>
        <v>12</v>
      </c>
      <c r="J449" s="26" t="s">
        <v>765</v>
      </c>
      <c r="K449" s="29">
        <v>44796</v>
      </c>
      <c r="L449" s="32" t="str">
        <f t="shared" si="49"/>
        <v>Aug</v>
      </c>
      <c r="M449" s="32" t="str">
        <f t="shared" si="50"/>
        <v>2022</v>
      </c>
      <c r="N449" s="10" t="s">
        <v>39</v>
      </c>
      <c r="O449" s="26" t="str">
        <f t="shared" si="54"/>
        <v>Completed</v>
      </c>
      <c r="P449" s="10" t="str">
        <f t="shared" si="55"/>
        <v>Not Graduated</v>
      </c>
      <c r="Q449" s="26" t="str">
        <f t="shared" si="56"/>
        <v>NO</v>
      </c>
      <c r="R449" s="10"/>
      <c r="S449" s="10"/>
    </row>
    <row r="450" spans="1:19" s="26" customFormat="1" x14ac:dyDescent="0.25">
      <c r="A450" s="26" t="s">
        <v>1298</v>
      </c>
      <c r="B450" s="26" t="s">
        <v>19</v>
      </c>
      <c r="C450" s="26" t="s">
        <v>283</v>
      </c>
      <c r="D450" s="26" t="s">
        <v>22</v>
      </c>
      <c r="E450" s="26" t="s">
        <v>284</v>
      </c>
      <c r="F450" s="27" t="s">
        <v>1299</v>
      </c>
      <c r="G450" s="26" t="s">
        <v>37</v>
      </c>
      <c r="H450" s="28">
        <v>38421</v>
      </c>
      <c r="I450" s="26">
        <f t="shared" ca="1" si="57"/>
        <v>19</v>
      </c>
      <c r="J450" s="26" t="s">
        <v>1300</v>
      </c>
      <c r="K450" s="29">
        <v>45231</v>
      </c>
      <c r="L450" s="32" t="str">
        <f t="shared" si="49"/>
        <v>Nov</v>
      </c>
      <c r="M450" s="32" t="str">
        <f t="shared" si="50"/>
        <v>2023</v>
      </c>
      <c r="N450" s="31" t="s">
        <v>39</v>
      </c>
      <c r="O450" s="26" t="str">
        <f t="shared" si="54"/>
        <v>Completed</v>
      </c>
      <c r="P450" s="10" t="str">
        <f t="shared" si="55"/>
        <v>Not Graduated</v>
      </c>
      <c r="Q450" s="26" t="str">
        <f t="shared" si="56"/>
        <v>NO</v>
      </c>
      <c r="R450" s="10"/>
      <c r="S450" s="10"/>
    </row>
    <row r="451" spans="1:19" s="26" customFormat="1" x14ac:dyDescent="0.25">
      <c r="A451" s="26" t="s">
        <v>1349</v>
      </c>
      <c r="B451" s="26" t="s">
        <v>19</v>
      </c>
      <c r="C451" s="26" t="s">
        <v>283</v>
      </c>
      <c r="D451" s="26" t="s">
        <v>17</v>
      </c>
      <c r="E451" s="26" t="s">
        <v>89</v>
      </c>
      <c r="F451" s="27" t="s">
        <v>1350</v>
      </c>
      <c r="G451" s="26" t="s">
        <v>37</v>
      </c>
      <c r="H451" s="28">
        <v>38581</v>
      </c>
      <c r="I451" s="26">
        <f t="shared" ca="1" si="57"/>
        <v>18</v>
      </c>
      <c r="J451" s="26" t="s">
        <v>1351</v>
      </c>
      <c r="K451" s="29">
        <v>45231</v>
      </c>
      <c r="L451" s="26" t="str">
        <f t="shared" ref="L451:L504" si="58">TEXT(K451,"mmm")</f>
        <v>Nov</v>
      </c>
      <c r="M451" s="31" t="str">
        <f t="shared" ref="M451:M504" si="59">TEXT(K451,"yyy")</f>
        <v>2023</v>
      </c>
      <c r="N451" s="31" t="s">
        <v>235</v>
      </c>
      <c r="O451" s="26" t="str">
        <f t="shared" si="54"/>
        <v>Still Learning</v>
      </c>
      <c r="P451" s="10" t="str">
        <f t="shared" si="55"/>
        <v>Still Learning</v>
      </c>
      <c r="Q451" s="26" t="str">
        <f t="shared" si="56"/>
        <v>NO</v>
      </c>
      <c r="R451" s="10"/>
      <c r="S451" s="10"/>
    </row>
    <row r="452" spans="1:19" s="26" customFormat="1" x14ac:dyDescent="0.25">
      <c r="A452" s="26" t="s">
        <v>1289</v>
      </c>
      <c r="B452" s="26" t="s">
        <v>19</v>
      </c>
      <c r="C452" s="26" t="s">
        <v>283</v>
      </c>
      <c r="D452" s="26" t="s">
        <v>22</v>
      </c>
      <c r="E452" s="26" t="s">
        <v>89</v>
      </c>
      <c r="F452" s="27" t="s">
        <v>1290</v>
      </c>
      <c r="G452" s="26" t="s">
        <v>38</v>
      </c>
      <c r="H452" s="28">
        <v>37226</v>
      </c>
      <c r="I452" s="26">
        <f t="shared" ca="1" si="57"/>
        <v>22</v>
      </c>
      <c r="J452" s="26" t="s">
        <v>1291</v>
      </c>
      <c r="K452" s="29">
        <v>45231</v>
      </c>
      <c r="L452" s="32" t="str">
        <f t="shared" si="58"/>
        <v>Nov</v>
      </c>
      <c r="M452" s="32" t="str">
        <f t="shared" si="59"/>
        <v>2023</v>
      </c>
      <c r="N452" s="31" t="s">
        <v>70</v>
      </c>
      <c r="O452" s="26" t="str">
        <f t="shared" si="54"/>
        <v>Fully Completed</v>
      </c>
      <c r="P452" s="10" t="str">
        <f t="shared" si="55"/>
        <v>Graduated</v>
      </c>
      <c r="Q452" s="26" t="str">
        <f t="shared" si="56"/>
        <v>YES</v>
      </c>
      <c r="R452" s="10"/>
      <c r="S452" s="10"/>
    </row>
    <row r="453" spans="1:19" s="26" customFormat="1" x14ac:dyDescent="0.25">
      <c r="A453" s="26" t="s">
        <v>1157</v>
      </c>
      <c r="B453" s="26" t="s">
        <v>19</v>
      </c>
      <c r="C453" s="26" t="s">
        <v>283</v>
      </c>
      <c r="D453" s="26" t="s">
        <v>22</v>
      </c>
      <c r="E453" s="26" t="s">
        <v>284</v>
      </c>
      <c r="F453" s="27" t="s">
        <v>1158</v>
      </c>
      <c r="G453" s="26" t="s">
        <v>38</v>
      </c>
      <c r="H453" s="28">
        <v>36738</v>
      </c>
      <c r="I453" s="26">
        <f t="shared" ca="1" si="57"/>
        <v>23</v>
      </c>
      <c r="J453" s="26" t="s">
        <v>1159</v>
      </c>
      <c r="K453" s="29">
        <v>45231</v>
      </c>
      <c r="L453" s="32" t="str">
        <f t="shared" si="58"/>
        <v>Nov</v>
      </c>
      <c r="M453" s="32" t="str">
        <f t="shared" si="59"/>
        <v>2023</v>
      </c>
      <c r="N453" s="10" t="s">
        <v>39</v>
      </c>
      <c r="O453" s="26" t="str">
        <f t="shared" si="54"/>
        <v>Completed</v>
      </c>
      <c r="P453" s="10" t="str">
        <f t="shared" si="55"/>
        <v>Not Graduated</v>
      </c>
      <c r="Q453" s="26" t="str">
        <f t="shared" si="56"/>
        <v>NO</v>
      </c>
      <c r="R453" s="10"/>
      <c r="S453" s="10"/>
    </row>
    <row r="454" spans="1:19" s="26" customFormat="1" x14ac:dyDescent="0.25">
      <c r="A454" s="26" t="s">
        <v>1304</v>
      </c>
      <c r="B454" s="26" t="s">
        <v>19</v>
      </c>
      <c r="C454" s="26" t="s">
        <v>283</v>
      </c>
      <c r="D454" s="26" t="s">
        <v>22</v>
      </c>
      <c r="E454" s="26" t="s">
        <v>284</v>
      </c>
      <c r="F454" s="27" t="s">
        <v>1305</v>
      </c>
      <c r="G454" s="26" t="s">
        <v>38</v>
      </c>
      <c r="H454" s="28">
        <v>37941</v>
      </c>
      <c r="I454" s="26">
        <f t="shared" ca="1" si="57"/>
        <v>20</v>
      </c>
      <c r="J454" s="26" t="s">
        <v>1306</v>
      </c>
      <c r="K454" s="29">
        <v>45231</v>
      </c>
      <c r="L454" s="32" t="str">
        <f t="shared" si="58"/>
        <v>Nov</v>
      </c>
      <c r="M454" s="32" t="str">
        <f t="shared" si="59"/>
        <v>2023</v>
      </c>
      <c r="N454" s="31" t="s">
        <v>70</v>
      </c>
      <c r="O454" s="26" t="str">
        <f t="shared" si="54"/>
        <v>Fully Completed</v>
      </c>
      <c r="P454" s="10" t="str">
        <f t="shared" si="55"/>
        <v>Graduated</v>
      </c>
      <c r="Q454" s="26" t="str">
        <f t="shared" si="56"/>
        <v>YES</v>
      </c>
      <c r="R454" s="10"/>
      <c r="S454" s="10"/>
    </row>
    <row r="455" spans="1:19" s="26" customFormat="1" x14ac:dyDescent="0.25">
      <c r="A455" s="26" t="s">
        <v>533</v>
      </c>
      <c r="B455" s="26" t="s">
        <v>19</v>
      </c>
      <c r="C455" s="26" t="s">
        <v>283</v>
      </c>
      <c r="D455" s="26" t="s">
        <v>22</v>
      </c>
      <c r="E455" s="26" t="s">
        <v>347</v>
      </c>
      <c r="F455" s="27" t="s">
        <v>534</v>
      </c>
      <c r="G455" s="26" t="s">
        <v>37</v>
      </c>
      <c r="H455" s="28">
        <v>39360</v>
      </c>
      <c r="I455" s="26">
        <f t="shared" ca="1" si="57"/>
        <v>16</v>
      </c>
      <c r="J455" s="26" t="s">
        <v>535</v>
      </c>
      <c r="K455" s="29">
        <v>45006</v>
      </c>
      <c r="L455" s="32" t="str">
        <f t="shared" si="58"/>
        <v>Mar</v>
      </c>
      <c r="M455" s="32" t="str">
        <f t="shared" si="59"/>
        <v>2023</v>
      </c>
      <c r="N455" s="10" t="s">
        <v>15</v>
      </c>
      <c r="O455" s="26" t="str">
        <f t="shared" si="54"/>
        <v>word/excel/powerpoint</v>
      </c>
      <c r="P455" s="10" t="str">
        <f t="shared" si="55"/>
        <v>Not Completed</v>
      </c>
      <c r="Q455" s="26" t="str">
        <f t="shared" si="56"/>
        <v>NO</v>
      </c>
      <c r="R455" s="10"/>
      <c r="S455" s="10"/>
    </row>
    <row r="456" spans="1:19" s="26" customFormat="1" x14ac:dyDescent="0.25">
      <c r="A456" s="26" t="s">
        <v>1151</v>
      </c>
      <c r="B456" s="26" t="s">
        <v>216</v>
      </c>
      <c r="C456" s="26" t="s">
        <v>283</v>
      </c>
      <c r="D456" s="26" t="s">
        <v>17</v>
      </c>
      <c r="E456" s="26" t="s">
        <v>279</v>
      </c>
      <c r="F456" s="27" t="s">
        <v>1152</v>
      </c>
      <c r="G456" s="26" t="s">
        <v>38</v>
      </c>
      <c r="H456" s="28">
        <v>36003</v>
      </c>
      <c r="I456" s="26">
        <v>25</v>
      </c>
      <c r="J456" s="26" t="s">
        <v>1153</v>
      </c>
      <c r="K456" s="29">
        <v>45139</v>
      </c>
      <c r="L456" s="32" t="str">
        <f t="shared" si="58"/>
        <v>Aug</v>
      </c>
      <c r="M456" s="32" t="str">
        <f t="shared" si="59"/>
        <v>2023</v>
      </c>
      <c r="N456" s="10" t="s">
        <v>15</v>
      </c>
      <c r="O456" s="26" t="str">
        <f t="shared" si="54"/>
        <v>word/excel/powerpoint</v>
      </c>
      <c r="P456" s="10" t="str">
        <f t="shared" si="55"/>
        <v>Not Completed</v>
      </c>
      <c r="Q456" s="26" t="str">
        <f t="shared" si="56"/>
        <v>NO</v>
      </c>
      <c r="R456" s="10"/>
      <c r="S456" s="10"/>
    </row>
    <row r="457" spans="1:19" s="26" customFormat="1" x14ac:dyDescent="0.25">
      <c r="A457" s="26" t="s">
        <v>1160</v>
      </c>
      <c r="B457" s="26" t="s">
        <v>19</v>
      </c>
      <c r="C457" s="26" t="s">
        <v>283</v>
      </c>
      <c r="D457" s="26" t="s">
        <v>22</v>
      </c>
      <c r="E457" s="26" t="s">
        <v>1161</v>
      </c>
      <c r="F457" s="27" t="s">
        <v>1162</v>
      </c>
      <c r="G457" s="26" t="s">
        <v>14</v>
      </c>
      <c r="H457" s="28">
        <v>36509</v>
      </c>
      <c r="I457" s="26">
        <f t="shared" ref="I457:I469" ca="1" si="60">DATEDIF(H457, TODAY(), "Y")</f>
        <v>24</v>
      </c>
      <c r="J457" s="26" t="s">
        <v>1163</v>
      </c>
      <c r="K457" s="29">
        <v>45231</v>
      </c>
      <c r="L457" s="32" t="str">
        <f t="shared" si="58"/>
        <v>Nov</v>
      </c>
      <c r="M457" s="32" t="str">
        <f t="shared" si="59"/>
        <v>2023</v>
      </c>
      <c r="N457" s="10" t="s">
        <v>39</v>
      </c>
      <c r="O457" s="26" t="str">
        <f t="shared" si="54"/>
        <v>Completed</v>
      </c>
      <c r="P457" s="10" t="str">
        <f t="shared" si="55"/>
        <v>Not Graduated</v>
      </c>
      <c r="Q457" s="26" t="str">
        <f t="shared" si="56"/>
        <v>NO</v>
      </c>
      <c r="R457" s="10"/>
      <c r="S457" s="10"/>
    </row>
    <row r="458" spans="1:19" s="26" customFormat="1" x14ac:dyDescent="0.25">
      <c r="A458" s="26" t="s">
        <v>1313</v>
      </c>
      <c r="B458" s="26" t="s">
        <v>19</v>
      </c>
      <c r="C458" s="26" t="s">
        <v>21</v>
      </c>
      <c r="D458" s="26" t="s">
        <v>17</v>
      </c>
      <c r="E458" s="26" t="s">
        <v>267</v>
      </c>
      <c r="F458" s="27" t="s">
        <v>1474</v>
      </c>
      <c r="G458" s="26" t="s">
        <v>38</v>
      </c>
      <c r="H458" s="28">
        <v>36438</v>
      </c>
      <c r="I458" s="26">
        <f t="shared" ca="1" si="60"/>
        <v>24</v>
      </c>
      <c r="J458" s="26" t="s">
        <v>1314</v>
      </c>
      <c r="K458" s="29">
        <v>45047</v>
      </c>
      <c r="L458" s="32" t="str">
        <f t="shared" si="58"/>
        <v>May</v>
      </c>
      <c r="M458" s="32" t="str">
        <f t="shared" si="59"/>
        <v>2023</v>
      </c>
      <c r="N458" s="31" t="s">
        <v>15</v>
      </c>
      <c r="O458" s="26" t="str">
        <f t="shared" si="54"/>
        <v>word/excel/powerpoint</v>
      </c>
      <c r="P458" s="10" t="str">
        <f t="shared" si="55"/>
        <v>Not Completed</v>
      </c>
      <c r="Q458" s="26" t="str">
        <f t="shared" si="56"/>
        <v>NO</v>
      </c>
      <c r="R458" s="10"/>
      <c r="S458" s="10"/>
    </row>
    <row r="459" spans="1:19" s="26" customFormat="1" x14ac:dyDescent="0.25">
      <c r="A459" s="26" t="s">
        <v>1310</v>
      </c>
      <c r="B459" s="26" t="s">
        <v>19</v>
      </c>
      <c r="C459" s="26" t="s">
        <v>283</v>
      </c>
      <c r="D459" s="26" t="s">
        <v>22</v>
      </c>
      <c r="E459" s="26" t="s">
        <v>284</v>
      </c>
      <c r="F459" s="27" t="s">
        <v>1311</v>
      </c>
      <c r="G459" s="26" t="s">
        <v>14</v>
      </c>
      <c r="H459" s="28">
        <v>39831</v>
      </c>
      <c r="I459" s="26">
        <f t="shared" ca="1" si="60"/>
        <v>15</v>
      </c>
      <c r="J459" s="26" t="s">
        <v>1312</v>
      </c>
      <c r="K459" s="29">
        <v>45231</v>
      </c>
      <c r="L459" s="32" t="str">
        <f t="shared" si="58"/>
        <v>Nov</v>
      </c>
      <c r="M459" s="32" t="str">
        <f t="shared" si="59"/>
        <v>2023</v>
      </c>
      <c r="N459" s="31" t="s">
        <v>70</v>
      </c>
      <c r="O459" s="26" t="str">
        <f t="shared" si="54"/>
        <v>Fully Completed</v>
      </c>
      <c r="P459" s="10" t="str">
        <f t="shared" si="55"/>
        <v>Graduated</v>
      </c>
      <c r="Q459" s="26" t="str">
        <f t="shared" si="56"/>
        <v>YES</v>
      </c>
      <c r="R459" s="10"/>
      <c r="S459" s="10"/>
    </row>
    <row r="460" spans="1:19" s="26" customFormat="1" x14ac:dyDescent="0.25">
      <c r="A460" s="26" t="s">
        <v>1412</v>
      </c>
      <c r="B460" s="26" t="s">
        <v>31</v>
      </c>
      <c r="C460" s="26" t="s">
        <v>474</v>
      </c>
      <c r="D460" s="26" t="s">
        <v>22</v>
      </c>
      <c r="E460" s="26" t="s">
        <v>89</v>
      </c>
      <c r="F460" s="27" t="s">
        <v>1413</v>
      </c>
      <c r="G460" s="26" t="s">
        <v>14</v>
      </c>
      <c r="H460" s="28">
        <v>36393</v>
      </c>
      <c r="I460" s="26">
        <f t="shared" ca="1" si="60"/>
        <v>24</v>
      </c>
      <c r="J460" s="26" t="s">
        <v>1414</v>
      </c>
      <c r="K460" s="29">
        <v>44986</v>
      </c>
      <c r="L460" s="32" t="str">
        <f t="shared" si="58"/>
        <v>Mar</v>
      </c>
      <c r="M460" s="32" t="str">
        <f t="shared" si="59"/>
        <v>2023</v>
      </c>
      <c r="N460" s="31" t="s">
        <v>235</v>
      </c>
      <c r="O460" s="26" t="str">
        <f t="shared" si="54"/>
        <v>Still Learning</v>
      </c>
      <c r="P460" s="10" t="str">
        <f t="shared" si="55"/>
        <v>Still Learning</v>
      </c>
      <c r="Q460" s="26" t="str">
        <f t="shared" si="56"/>
        <v>NO</v>
      </c>
      <c r="R460" s="10"/>
      <c r="S460" s="10"/>
    </row>
    <row r="461" spans="1:19" s="26" customFormat="1" x14ac:dyDescent="0.25">
      <c r="A461" s="26" t="s">
        <v>890</v>
      </c>
      <c r="B461" s="26" t="s">
        <v>19</v>
      </c>
      <c r="C461" s="26" t="s">
        <v>44</v>
      </c>
      <c r="D461" s="26" t="s">
        <v>17</v>
      </c>
      <c r="E461" s="26" t="s">
        <v>284</v>
      </c>
      <c r="F461" s="27" t="s">
        <v>891</v>
      </c>
      <c r="G461" s="26" t="s">
        <v>37</v>
      </c>
      <c r="H461" s="28">
        <v>39391</v>
      </c>
      <c r="I461" s="26">
        <f t="shared" ca="1" si="60"/>
        <v>16</v>
      </c>
      <c r="J461" s="26" t="s">
        <v>892</v>
      </c>
      <c r="K461" s="29">
        <v>45189</v>
      </c>
      <c r="L461" s="32" t="str">
        <f t="shared" si="58"/>
        <v>Sep</v>
      </c>
      <c r="M461" s="32" t="str">
        <f t="shared" si="59"/>
        <v>2023</v>
      </c>
      <c r="N461" s="10" t="s">
        <v>70</v>
      </c>
      <c r="O461" s="26" t="str">
        <f t="shared" si="54"/>
        <v>Fully Completed</v>
      </c>
      <c r="P461" s="10" t="str">
        <f t="shared" si="55"/>
        <v>Graduated</v>
      </c>
      <c r="Q461" s="26" t="str">
        <f t="shared" si="56"/>
        <v>YES</v>
      </c>
      <c r="R461" s="10"/>
      <c r="S461" s="10"/>
    </row>
    <row r="462" spans="1:19" s="26" customFormat="1" x14ac:dyDescent="0.25">
      <c r="A462" s="26" t="s">
        <v>893</v>
      </c>
      <c r="B462" s="26" t="s">
        <v>19</v>
      </c>
      <c r="C462" s="26" t="s">
        <v>21</v>
      </c>
      <c r="D462" s="26" t="s">
        <v>17</v>
      </c>
      <c r="E462" s="26" t="s">
        <v>23</v>
      </c>
      <c r="F462" s="27" t="s">
        <v>157</v>
      </c>
      <c r="G462" s="26" t="s">
        <v>38</v>
      </c>
      <c r="H462" s="28">
        <v>38138</v>
      </c>
      <c r="I462" s="26">
        <f t="shared" ca="1" si="60"/>
        <v>19</v>
      </c>
      <c r="J462" s="26" t="s">
        <v>894</v>
      </c>
      <c r="K462" s="29">
        <v>45189</v>
      </c>
      <c r="L462" s="32" t="str">
        <f t="shared" si="58"/>
        <v>Sep</v>
      </c>
      <c r="M462" s="32" t="str">
        <f t="shared" si="59"/>
        <v>2023</v>
      </c>
      <c r="N462" s="10" t="s">
        <v>70</v>
      </c>
      <c r="O462" s="26" t="str">
        <f t="shared" si="54"/>
        <v>Fully Completed</v>
      </c>
      <c r="P462" s="10" t="str">
        <f t="shared" si="55"/>
        <v>Graduated</v>
      </c>
      <c r="Q462" s="26" t="str">
        <f t="shared" si="56"/>
        <v>YES</v>
      </c>
      <c r="R462" s="10"/>
      <c r="S462" s="10"/>
    </row>
    <row r="463" spans="1:19" s="26" customFormat="1" x14ac:dyDescent="0.25">
      <c r="A463" s="26" t="s">
        <v>749</v>
      </c>
      <c r="B463" s="26" t="s">
        <v>19</v>
      </c>
      <c r="C463" s="26" t="s">
        <v>21</v>
      </c>
      <c r="D463" s="26" t="s">
        <v>17</v>
      </c>
      <c r="E463" s="26" t="s">
        <v>267</v>
      </c>
      <c r="F463" s="27" t="s">
        <v>750</v>
      </c>
      <c r="G463" s="26" t="s">
        <v>37</v>
      </c>
      <c r="H463" s="28">
        <v>41122</v>
      </c>
      <c r="I463" s="26">
        <f t="shared" ca="1" si="60"/>
        <v>11</v>
      </c>
      <c r="J463" s="26" t="s">
        <v>751</v>
      </c>
      <c r="K463" s="29">
        <v>45160</v>
      </c>
      <c r="L463" s="32" t="str">
        <f t="shared" si="58"/>
        <v>Aug</v>
      </c>
      <c r="M463" s="32" t="str">
        <f t="shared" si="59"/>
        <v>2023</v>
      </c>
      <c r="N463" s="10" t="s">
        <v>70</v>
      </c>
      <c r="O463" s="26" t="str">
        <f t="shared" si="54"/>
        <v>Fully Completed</v>
      </c>
      <c r="P463" s="10" t="str">
        <f t="shared" si="55"/>
        <v>Graduated</v>
      </c>
      <c r="Q463" s="26" t="str">
        <f t="shared" si="56"/>
        <v>YES</v>
      </c>
      <c r="R463" s="10"/>
      <c r="S463" s="10"/>
    </row>
    <row r="464" spans="1:19" s="26" customFormat="1" x14ac:dyDescent="0.25">
      <c r="A464" s="26" t="s">
        <v>1341</v>
      </c>
      <c r="B464" s="26" t="s">
        <v>19</v>
      </c>
      <c r="C464" s="26" t="s">
        <v>275</v>
      </c>
      <c r="D464" s="26" t="s">
        <v>17</v>
      </c>
      <c r="E464" s="26" t="s">
        <v>225</v>
      </c>
      <c r="F464" s="27" t="s">
        <v>1474</v>
      </c>
      <c r="G464" s="26" t="s">
        <v>154</v>
      </c>
      <c r="H464" s="28">
        <v>34936</v>
      </c>
      <c r="I464" s="26">
        <f t="shared" ca="1" si="60"/>
        <v>28</v>
      </c>
      <c r="J464" s="26" t="s">
        <v>1342</v>
      </c>
      <c r="K464" s="29">
        <v>45108</v>
      </c>
      <c r="L464" s="26" t="str">
        <f t="shared" si="58"/>
        <v>Jul</v>
      </c>
      <c r="M464" s="31" t="str">
        <f t="shared" si="59"/>
        <v>2023</v>
      </c>
      <c r="N464" s="31" t="s">
        <v>15</v>
      </c>
      <c r="O464" s="26" t="str">
        <f t="shared" si="54"/>
        <v>word/excel/powerpoint</v>
      </c>
      <c r="P464" s="10" t="str">
        <f t="shared" si="55"/>
        <v>Not Completed</v>
      </c>
      <c r="Q464" s="26" t="str">
        <f t="shared" si="56"/>
        <v>NO</v>
      </c>
      <c r="R464" s="10"/>
      <c r="S464" s="10"/>
    </row>
    <row r="465" spans="1:19" s="26" customFormat="1" x14ac:dyDescent="0.25">
      <c r="A465" s="26" t="s">
        <v>705</v>
      </c>
      <c r="B465" s="26" t="s">
        <v>96</v>
      </c>
      <c r="C465" s="26" t="s">
        <v>21</v>
      </c>
      <c r="D465" s="26" t="s">
        <v>22</v>
      </c>
      <c r="E465" s="26" t="s">
        <v>279</v>
      </c>
      <c r="F465" s="27" t="s">
        <v>180</v>
      </c>
      <c r="G465" s="26" t="s">
        <v>272</v>
      </c>
      <c r="H465" s="28">
        <v>41576</v>
      </c>
      <c r="I465" s="26">
        <f t="shared" ca="1" si="60"/>
        <v>10</v>
      </c>
      <c r="J465" s="26" t="s">
        <v>706</v>
      </c>
      <c r="K465" s="29">
        <v>44949</v>
      </c>
      <c r="L465" s="32" t="str">
        <f t="shared" si="58"/>
        <v>Jan</v>
      </c>
      <c r="M465" s="32" t="str">
        <f t="shared" si="59"/>
        <v>2023</v>
      </c>
      <c r="N465" s="10" t="s">
        <v>235</v>
      </c>
      <c r="O465" s="26" t="str">
        <f t="shared" si="54"/>
        <v>Still Learning</v>
      </c>
      <c r="P465" s="10" t="str">
        <f t="shared" si="55"/>
        <v>Still Learning</v>
      </c>
      <c r="Q465" s="26" t="str">
        <f t="shared" si="56"/>
        <v>NO</v>
      </c>
      <c r="R465" s="10"/>
      <c r="S465" s="10"/>
    </row>
    <row r="466" spans="1:19" s="26" customFormat="1" x14ac:dyDescent="0.25">
      <c r="A466" s="26" t="s">
        <v>1274</v>
      </c>
      <c r="B466" s="26" t="s">
        <v>19</v>
      </c>
      <c r="C466" s="26" t="s">
        <v>283</v>
      </c>
      <c r="D466" s="26" t="s">
        <v>17</v>
      </c>
      <c r="E466" s="26" t="s">
        <v>267</v>
      </c>
      <c r="F466" s="27" t="s">
        <v>1275</v>
      </c>
      <c r="G466" s="26" t="s">
        <v>272</v>
      </c>
      <c r="H466" s="28">
        <v>40335</v>
      </c>
      <c r="I466" s="26">
        <f t="shared" ca="1" si="60"/>
        <v>13</v>
      </c>
      <c r="J466" s="26" t="s">
        <v>1276</v>
      </c>
      <c r="K466" s="29">
        <v>45231</v>
      </c>
      <c r="L466" s="32" t="str">
        <f t="shared" si="58"/>
        <v>Nov</v>
      </c>
      <c r="M466" s="32" t="str">
        <f t="shared" si="59"/>
        <v>2023</v>
      </c>
      <c r="N466" s="31" t="s">
        <v>15</v>
      </c>
      <c r="O466" s="26" t="str">
        <f t="shared" si="54"/>
        <v>word/excel/powerpoint</v>
      </c>
      <c r="P466" s="10" t="str">
        <f t="shared" si="55"/>
        <v>Not Completed</v>
      </c>
      <c r="Q466" s="26" t="str">
        <f t="shared" si="56"/>
        <v>NO</v>
      </c>
      <c r="R466" s="10"/>
      <c r="S466" s="10"/>
    </row>
    <row r="467" spans="1:19" s="26" customFormat="1" x14ac:dyDescent="0.25">
      <c r="A467" s="26" t="s">
        <v>722</v>
      </c>
      <c r="B467" s="26" t="s">
        <v>19</v>
      </c>
      <c r="C467" s="26" t="s">
        <v>21</v>
      </c>
      <c r="D467" s="26" t="s">
        <v>22</v>
      </c>
      <c r="E467" s="26" t="s">
        <v>267</v>
      </c>
      <c r="F467" s="27" t="s">
        <v>723</v>
      </c>
      <c r="G467" s="26" t="s">
        <v>14</v>
      </c>
      <c r="H467" s="28">
        <v>37457</v>
      </c>
      <c r="I467" s="26">
        <f t="shared" ca="1" si="60"/>
        <v>21</v>
      </c>
      <c r="J467" s="26" t="s">
        <v>724</v>
      </c>
      <c r="K467" s="29">
        <v>45069</v>
      </c>
      <c r="L467" s="32" t="str">
        <f t="shared" si="58"/>
        <v>May</v>
      </c>
      <c r="M467" s="32" t="str">
        <f t="shared" si="59"/>
        <v>2023</v>
      </c>
      <c r="N467" s="10" t="s">
        <v>39</v>
      </c>
      <c r="O467" s="26" t="str">
        <f t="shared" ref="O467:O498" si="61">IF(N467="mos","word/excel/powerpoint",IF(N467="corel draw/mos","Completed",IF(N467="full package","Fully Completed",IF(N467="ongoing","Still Learning"))))</f>
        <v>Completed</v>
      </c>
      <c r="P467" s="10" t="str">
        <f t="shared" ref="P467:P498" si="62">IF(O467="word/excel/powerpoint","Not Completed",IF(O467="completed","Not Graduated",IF(O467="fully completed","Graduated",IF(O467="still learning","Still Learning"))))</f>
        <v>Not Graduated</v>
      </c>
      <c r="Q467" s="26" t="str">
        <f t="shared" ref="Q467:Q498" si="63">IF(P467="not completed","NO",IF(P467="not graduated","NO",IF(P467="graduated","YES",IF(P467="still learning","NO"))))</f>
        <v>NO</v>
      </c>
      <c r="R467" s="10"/>
      <c r="S467" s="10"/>
    </row>
    <row r="468" spans="1:19" s="26" customFormat="1" x14ac:dyDescent="0.25">
      <c r="A468" s="26" t="s">
        <v>1322</v>
      </c>
      <c r="B468" s="26" t="s">
        <v>19</v>
      </c>
      <c r="C468" s="26" t="s">
        <v>283</v>
      </c>
      <c r="D468" s="26" t="s">
        <v>22</v>
      </c>
      <c r="E468" s="26" t="s">
        <v>347</v>
      </c>
      <c r="F468" s="27" t="s">
        <v>1323</v>
      </c>
      <c r="G468" s="26" t="s">
        <v>38</v>
      </c>
      <c r="H468" s="28">
        <v>40440</v>
      </c>
      <c r="I468" s="26">
        <f t="shared" ca="1" si="60"/>
        <v>13</v>
      </c>
      <c r="J468" s="26" t="s">
        <v>35</v>
      </c>
      <c r="K468" s="29">
        <v>45269</v>
      </c>
      <c r="L468" s="26" t="str">
        <f t="shared" si="58"/>
        <v>Dec</v>
      </c>
      <c r="M468" s="31" t="str">
        <f t="shared" si="59"/>
        <v>2023</v>
      </c>
      <c r="N468" s="31" t="s">
        <v>235</v>
      </c>
      <c r="O468" s="26" t="str">
        <f t="shared" si="61"/>
        <v>Still Learning</v>
      </c>
      <c r="P468" s="10" t="str">
        <f t="shared" si="62"/>
        <v>Still Learning</v>
      </c>
      <c r="Q468" s="26" t="str">
        <f t="shared" si="63"/>
        <v>NO</v>
      </c>
      <c r="R468" s="10"/>
      <c r="S468" s="10"/>
    </row>
    <row r="469" spans="1:19" s="26" customFormat="1" x14ac:dyDescent="0.25">
      <c r="A469" s="26" t="s">
        <v>680</v>
      </c>
      <c r="B469" s="26" t="s">
        <v>31</v>
      </c>
      <c r="C469" s="26" t="s">
        <v>283</v>
      </c>
      <c r="D469" s="26" t="s">
        <v>17</v>
      </c>
      <c r="E469" s="26" t="s">
        <v>390</v>
      </c>
      <c r="F469" s="27" t="s">
        <v>681</v>
      </c>
      <c r="G469" s="26" t="s">
        <v>37</v>
      </c>
      <c r="H469" s="28">
        <v>39368</v>
      </c>
      <c r="I469" s="26">
        <f t="shared" ca="1" si="60"/>
        <v>16</v>
      </c>
      <c r="J469" s="26" t="s">
        <v>682</v>
      </c>
      <c r="K469" s="29">
        <v>44947</v>
      </c>
      <c r="L469" s="32" t="str">
        <f t="shared" si="58"/>
        <v>Jan</v>
      </c>
      <c r="M469" s="32" t="str">
        <f t="shared" si="59"/>
        <v>2023</v>
      </c>
      <c r="N469" s="10" t="s">
        <v>39</v>
      </c>
      <c r="O469" s="26" t="str">
        <f t="shared" si="61"/>
        <v>Completed</v>
      </c>
      <c r="P469" s="10" t="str">
        <f t="shared" si="62"/>
        <v>Not Graduated</v>
      </c>
      <c r="Q469" s="26" t="str">
        <f t="shared" si="63"/>
        <v>NO</v>
      </c>
      <c r="R469" s="10"/>
      <c r="S469" s="10"/>
    </row>
    <row r="470" spans="1:19" s="26" customFormat="1" x14ac:dyDescent="0.25">
      <c r="A470" s="26" t="s">
        <v>1033</v>
      </c>
      <c r="B470" s="26" t="s">
        <v>19</v>
      </c>
      <c r="C470" s="26" t="s">
        <v>21</v>
      </c>
      <c r="D470" s="26" t="s">
        <v>17</v>
      </c>
      <c r="E470" s="26" t="s">
        <v>284</v>
      </c>
      <c r="F470" s="27" t="s">
        <v>1034</v>
      </c>
      <c r="G470" s="26" t="s">
        <v>38</v>
      </c>
      <c r="H470" s="28">
        <v>36748</v>
      </c>
      <c r="I470" s="26">
        <v>23</v>
      </c>
      <c r="J470" s="26" t="s">
        <v>1035</v>
      </c>
      <c r="K470" s="29">
        <v>45200</v>
      </c>
      <c r="L470" s="32" t="str">
        <f t="shared" si="58"/>
        <v>Oct</v>
      </c>
      <c r="M470" s="32" t="str">
        <f t="shared" si="59"/>
        <v>2023</v>
      </c>
      <c r="N470" s="10" t="s">
        <v>70</v>
      </c>
      <c r="O470" s="26" t="str">
        <f t="shared" si="61"/>
        <v>Fully Completed</v>
      </c>
      <c r="P470" s="10" t="str">
        <f t="shared" si="62"/>
        <v>Graduated</v>
      </c>
      <c r="Q470" s="26" t="str">
        <f t="shared" si="63"/>
        <v>YES</v>
      </c>
      <c r="R470" s="10"/>
      <c r="S470" s="10"/>
    </row>
    <row r="471" spans="1:19" s="26" customFormat="1" x14ac:dyDescent="0.25">
      <c r="A471" s="26" t="s">
        <v>1033</v>
      </c>
      <c r="B471" s="26" t="s">
        <v>216</v>
      </c>
      <c r="C471" s="26" t="s">
        <v>73</v>
      </c>
      <c r="D471" s="26" t="s">
        <v>17</v>
      </c>
      <c r="E471" s="26" t="s">
        <v>284</v>
      </c>
      <c r="F471" s="27" t="s">
        <v>1121</v>
      </c>
      <c r="G471" s="26" t="s">
        <v>38</v>
      </c>
      <c r="H471" s="28">
        <v>36748</v>
      </c>
      <c r="I471" s="26">
        <v>23</v>
      </c>
      <c r="J471" s="26" t="s">
        <v>1122</v>
      </c>
      <c r="K471" s="29">
        <v>45231</v>
      </c>
      <c r="L471" s="32" t="str">
        <f t="shared" si="58"/>
        <v>Nov</v>
      </c>
      <c r="M471" s="32" t="str">
        <f t="shared" si="59"/>
        <v>2023</v>
      </c>
      <c r="N471" s="10" t="s">
        <v>15</v>
      </c>
      <c r="O471" s="26" t="str">
        <f t="shared" si="61"/>
        <v>word/excel/powerpoint</v>
      </c>
      <c r="P471" s="10" t="str">
        <f t="shared" si="62"/>
        <v>Not Completed</v>
      </c>
      <c r="Q471" s="26" t="str">
        <f t="shared" si="63"/>
        <v>NO</v>
      </c>
      <c r="R471" s="10"/>
      <c r="S471" s="10"/>
    </row>
    <row r="472" spans="1:19" s="26" customFormat="1" x14ac:dyDescent="0.25">
      <c r="A472" s="26" t="s">
        <v>1237</v>
      </c>
      <c r="B472" s="26" t="s">
        <v>19</v>
      </c>
      <c r="C472" s="26" t="s">
        <v>283</v>
      </c>
      <c r="D472" s="26" t="s">
        <v>17</v>
      </c>
      <c r="E472" s="26" t="s">
        <v>347</v>
      </c>
      <c r="F472" s="27" t="s">
        <v>1238</v>
      </c>
      <c r="G472" s="26" t="s">
        <v>38</v>
      </c>
      <c r="H472" s="28">
        <v>37929</v>
      </c>
      <c r="I472" s="26">
        <f t="shared" ref="I472:I478" ca="1" si="64">DATEDIF(H472, TODAY(), "Y")</f>
        <v>20</v>
      </c>
      <c r="J472" s="26" t="s">
        <v>1239</v>
      </c>
      <c r="K472" s="29">
        <v>45231</v>
      </c>
      <c r="L472" s="32" t="str">
        <f t="shared" si="58"/>
        <v>Nov</v>
      </c>
      <c r="M472" s="32" t="str">
        <f t="shared" si="59"/>
        <v>2023</v>
      </c>
      <c r="N472" s="31" t="s">
        <v>70</v>
      </c>
      <c r="O472" s="26" t="str">
        <f t="shared" si="61"/>
        <v>Fully Completed</v>
      </c>
      <c r="P472" s="10" t="str">
        <f t="shared" si="62"/>
        <v>Graduated</v>
      </c>
      <c r="Q472" s="26" t="str">
        <f t="shared" si="63"/>
        <v>YES</v>
      </c>
      <c r="R472" s="10"/>
      <c r="S472" s="10"/>
    </row>
    <row r="473" spans="1:19" s="26" customFormat="1" x14ac:dyDescent="0.25">
      <c r="A473" s="26" t="s">
        <v>1334</v>
      </c>
      <c r="B473" s="26" t="s">
        <v>1469</v>
      </c>
      <c r="C473" s="26" t="s">
        <v>44</v>
      </c>
      <c r="D473" s="26" t="s">
        <v>17</v>
      </c>
      <c r="E473" s="26" t="s">
        <v>279</v>
      </c>
      <c r="F473" s="27" t="s">
        <v>1335</v>
      </c>
      <c r="G473" s="26" t="s">
        <v>37</v>
      </c>
      <c r="H473" s="28">
        <v>40678</v>
      </c>
      <c r="I473" s="26">
        <f t="shared" ca="1" si="64"/>
        <v>12</v>
      </c>
      <c r="J473" s="26" t="s">
        <v>1336</v>
      </c>
      <c r="K473" s="29">
        <v>45139</v>
      </c>
      <c r="L473" s="26" t="str">
        <f t="shared" si="58"/>
        <v>Aug</v>
      </c>
      <c r="M473" s="31" t="str">
        <f t="shared" si="59"/>
        <v>2023</v>
      </c>
      <c r="N473" s="31" t="s">
        <v>235</v>
      </c>
      <c r="O473" s="26" t="str">
        <f t="shared" si="61"/>
        <v>Still Learning</v>
      </c>
      <c r="P473" s="10" t="str">
        <f t="shared" si="62"/>
        <v>Still Learning</v>
      </c>
      <c r="Q473" s="26" t="str">
        <f t="shared" si="63"/>
        <v>NO</v>
      </c>
      <c r="R473" s="10"/>
      <c r="S473" s="10"/>
    </row>
    <row r="474" spans="1:19" s="26" customFormat="1" x14ac:dyDescent="0.25">
      <c r="A474" s="26" t="s">
        <v>1131</v>
      </c>
      <c r="B474" s="26" t="s">
        <v>19</v>
      </c>
      <c r="C474" s="26" t="s">
        <v>283</v>
      </c>
      <c r="D474" s="26" t="s">
        <v>22</v>
      </c>
      <c r="E474" s="26" t="s">
        <v>267</v>
      </c>
      <c r="F474" s="27" t="s">
        <v>1132</v>
      </c>
      <c r="G474" s="26" t="s">
        <v>37</v>
      </c>
      <c r="H474" s="28">
        <v>38986</v>
      </c>
      <c r="I474" s="26">
        <f t="shared" ca="1" si="64"/>
        <v>17</v>
      </c>
      <c r="J474" s="26" t="s">
        <v>1133</v>
      </c>
      <c r="K474" s="29">
        <v>45231</v>
      </c>
      <c r="L474" s="32" t="str">
        <f t="shared" si="58"/>
        <v>Nov</v>
      </c>
      <c r="M474" s="32" t="str">
        <f t="shared" si="59"/>
        <v>2023</v>
      </c>
      <c r="N474" s="10" t="s">
        <v>70</v>
      </c>
      <c r="O474" s="26" t="str">
        <f t="shared" si="61"/>
        <v>Fully Completed</v>
      </c>
      <c r="P474" s="10" t="str">
        <f t="shared" si="62"/>
        <v>Graduated</v>
      </c>
      <c r="Q474" s="26" t="str">
        <f t="shared" si="63"/>
        <v>YES</v>
      </c>
      <c r="R474" s="10"/>
      <c r="S474" s="10"/>
    </row>
    <row r="475" spans="1:19" s="26" customFormat="1" x14ac:dyDescent="0.25">
      <c r="A475" s="26" t="s">
        <v>560</v>
      </c>
      <c r="B475" s="26" t="s">
        <v>72</v>
      </c>
      <c r="C475" s="26" t="s">
        <v>283</v>
      </c>
      <c r="D475" s="26" t="s">
        <v>22</v>
      </c>
      <c r="E475" s="26" t="s">
        <v>284</v>
      </c>
      <c r="F475" s="27" t="s">
        <v>561</v>
      </c>
      <c r="G475" s="26" t="s">
        <v>14</v>
      </c>
      <c r="H475" s="28">
        <v>37545</v>
      </c>
      <c r="I475" s="26">
        <f t="shared" ca="1" si="64"/>
        <v>21</v>
      </c>
      <c r="J475" s="26" t="s">
        <v>562</v>
      </c>
      <c r="K475" s="29">
        <v>45047</v>
      </c>
      <c r="L475" s="32" t="str">
        <f t="shared" si="58"/>
        <v>May</v>
      </c>
      <c r="M475" s="32" t="str">
        <f t="shared" si="59"/>
        <v>2023</v>
      </c>
      <c r="N475" s="10" t="s">
        <v>15</v>
      </c>
      <c r="O475" s="26" t="str">
        <f t="shared" si="61"/>
        <v>word/excel/powerpoint</v>
      </c>
      <c r="P475" s="10" t="str">
        <f t="shared" si="62"/>
        <v>Not Completed</v>
      </c>
      <c r="Q475" s="26" t="str">
        <f t="shared" si="63"/>
        <v>NO</v>
      </c>
      <c r="R475" s="10"/>
      <c r="S475" s="10"/>
    </row>
    <row r="476" spans="1:19" s="26" customFormat="1" x14ac:dyDescent="0.25">
      <c r="A476" s="26" t="s">
        <v>707</v>
      </c>
      <c r="B476" s="26" t="s">
        <v>96</v>
      </c>
      <c r="C476" s="26" t="s">
        <v>283</v>
      </c>
      <c r="D476" s="26" t="s">
        <v>17</v>
      </c>
      <c r="E476" s="26" t="s">
        <v>288</v>
      </c>
      <c r="F476" s="27" t="s">
        <v>708</v>
      </c>
      <c r="G476" s="26" t="s">
        <v>37</v>
      </c>
      <c r="H476" s="28">
        <v>39972</v>
      </c>
      <c r="I476" s="26">
        <f t="shared" ca="1" si="64"/>
        <v>14</v>
      </c>
      <c r="J476" s="26" t="s">
        <v>709</v>
      </c>
      <c r="K476" s="29">
        <v>44949</v>
      </c>
      <c r="L476" s="32" t="str">
        <f t="shared" si="58"/>
        <v>Jan</v>
      </c>
      <c r="M476" s="32" t="str">
        <f t="shared" si="59"/>
        <v>2023</v>
      </c>
      <c r="N476" s="10" t="s">
        <v>235</v>
      </c>
      <c r="O476" s="26" t="str">
        <f t="shared" si="61"/>
        <v>Still Learning</v>
      </c>
      <c r="P476" s="10" t="str">
        <f t="shared" si="62"/>
        <v>Still Learning</v>
      </c>
      <c r="Q476" s="26" t="str">
        <f t="shared" si="63"/>
        <v>NO</v>
      </c>
      <c r="R476" s="10"/>
      <c r="S476" s="10"/>
    </row>
    <row r="477" spans="1:19" s="26" customFormat="1" x14ac:dyDescent="0.25">
      <c r="A477" s="26" t="s">
        <v>1318</v>
      </c>
      <c r="B477" s="26" t="s">
        <v>19</v>
      </c>
      <c r="C477" s="26" t="s">
        <v>283</v>
      </c>
      <c r="D477" s="26" t="s">
        <v>17</v>
      </c>
      <c r="E477" s="26" t="s">
        <v>267</v>
      </c>
      <c r="F477" s="27" t="s">
        <v>1319</v>
      </c>
      <c r="G477" s="26" t="s">
        <v>38</v>
      </c>
      <c r="H477" s="28">
        <v>33652</v>
      </c>
      <c r="I477" s="26">
        <f t="shared" ca="1" si="64"/>
        <v>32</v>
      </c>
      <c r="J477" s="26" t="s">
        <v>1320</v>
      </c>
      <c r="K477" s="29">
        <v>45205</v>
      </c>
      <c r="L477" s="32" t="str">
        <f t="shared" si="58"/>
        <v>Oct</v>
      </c>
      <c r="M477" s="32" t="str">
        <f t="shared" si="59"/>
        <v>2023</v>
      </c>
      <c r="N477" s="31" t="s">
        <v>39</v>
      </c>
      <c r="O477" s="26" t="str">
        <f t="shared" si="61"/>
        <v>Completed</v>
      </c>
      <c r="P477" s="10" t="str">
        <f t="shared" si="62"/>
        <v>Not Graduated</v>
      </c>
      <c r="Q477" s="26" t="str">
        <f t="shared" si="63"/>
        <v>NO</v>
      </c>
      <c r="R477" s="10"/>
      <c r="S477" s="10"/>
    </row>
    <row r="478" spans="1:19" s="26" customFormat="1" x14ac:dyDescent="0.25">
      <c r="A478" s="26" t="s">
        <v>1346</v>
      </c>
      <c r="B478" s="26" t="s">
        <v>19</v>
      </c>
      <c r="C478" s="26" t="s">
        <v>283</v>
      </c>
      <c r="D478" s="26" t="s">
        <v>17</v>
      </c>
      <c r="E478" s="26" t="s">
        <v>284</v>
      </c>
      <c r="F478" s="27" t="s">
        <v>1347</v>
      </c>
      <c r="G478" s="26" t="s">
        <v>37</v>
      </c>
      <c r="H478" s="28">
        <v>37972</v>
      </c>
      <c r="I478" s="26">
        <f t="shared" ca="1" si="64"/>
        <v>20</v>
      </c>
      <c r="J478" s="26" t="s">
        <v>1348</v>
      </c>
      <c r="K478" s="29">
        <v>45231</v>
      </c>
      <c r="L478" s="26" t="str">
        <f t="shared" si="58"/>
        <v>Nov</v>
      </c>
      <c r="M478" s="31" t="str">
        <f t="shared" si="59"/>
        <v>2023</v>
      </c>
      <c r="N478" s="31" t="s">
        <v>235</v>
      </c>
      <c r="O478" s="26" t="str">
        <f t="shared" si="61"/>
        <v>Still Learning</v>
      </c>
      <c r="P478" s="10" t="str">
        <f t="shared" si="62"/>
        <v>Still Learning</v>
      </c>
      <c r="Q478" s="26" t="str">
        <f t="shared" si="63"/>
        <v>NO</v>
      </c>
      <c r="R478" s="10"/>
      <c r="S478" s="10"/>
    </row>
    <row r="479" spans="1:19" s="26" customFormat="1" x14ac:dyDescent="0.25">
      <c r="A479" s="26" t="s">
        <v>719</v>
      </c>
      <c r="B479" s="26" t="s">
        <v>31</v>
      </c>
      <c r="C479" s="26" t="s">
        <v>283</v>
      </c>
      <c r="D479" s="26" t="s">
        <v>17</v>
      </c>
      <c r="E479" s="26" t="s">
        <v>279</v>
      </c>
      <c r="F479" s="27" t="s">
        <v>720</v>
      </c>
      <c r="G479" s="26" t="s">
        <v>14</v>
      </c>
      <c r="H479" s="28">
        <v>32998</v>
      </c>
      <c r="I479" s="26">
        <v>33</v>
      </c>
      <c r="J479" s="26" t="s">
        <v>721</v>
      </c>
      <c r="K479" s="33">
        <v>44949</v>
      </c>
      <c r="L479" s="30" t="str">
        <f t="shared" si="58"/>
        <v>Jan</v>
      </c>
      <c r="M479" s="32" t="str">
        <f t="shared" si="59"/>
        <v>2023</v>
      </c>
      <c r="N479" s="10" t="s">
        <v>235</v>
      </c>
      <c r="O479" s="26" t="str">
        <f t="shared" si="61"/>
        <v>Still Learning</v>
      </c>
      <c r="P479" s="10" t="str">
        <f t="shared" si="62"/>
        <v>Still Learning</v>
      </c>
      <c r="Q479" s="26" t="str">
        <f t="shared" si="63"/>
        <v>NO</v>
      </c>
      <c r="R479" s="10"/>
      <c r="S479" s="10"/>
    </row>
    <row r="480" spans="1:19" s="26" customFormat="1" x14ac:dyDescent="0.25">
      <c r="A480" s="26" t="s">
        <v>1362</v>
      </c>
      <c r="B480" s="26" t="s">
        <v>19</v>
      </c>
      <c r="C480" s="26" t="s">
        <v>283</v>
      </c>
      <c r="D480" s="26" t="s">
        <v>22</v>
      </c>
      <c r="E480" s="26" t="s">
        <v>347</v>
      </c>
      <c r="F480" s="27" t="s">
        <v>1235</v>
      </c>
      <c r="G480" s="26" t="s">
        <v>37</v>
      </c>
      <c r="H480" s="28">
        <v>38407</v>
      </c>
      <c r="I480" s="26">
        <f ca="1">DATEDIF(H480, TODAY(), "Y")</f>
        <v>19</v>
      </c>
      <c r="J480" s="26" t="s">
        <v>1363</v>
      </c>
      <c r="K480" s="29">
        <v>45231</v>
      </c>
      <c r="L480" s="32" t="str">
        <f t="shared" si="58"/>
        <v>Nov</v>
      </c>
      <c r="M480" s="31" t="str">
        <f t="shared" si="59"/>
        <v>2023</v>
      </c>
      <c r="N480" s="31" t="s">
        <v>39</v>
      </c>
      <c r="O480" s="26" t="str">
        <f t="shared" si="61"/>
        <v>Completed</v>
      </c>
      <c r="P480" s="10" t="str">
        <f t="shared" si="62"/>
        <v>Not Graduated</v>
      </c>
      <c r="Q480" s="26" t="str">
        <f t="shared" si="63"/>
        <v>NO</v>
      </c>
      <c r="R480" s="10"/>
      <c r="S480" s="10"/>
    </row>
    <row r="481" spans="1:19" s="26" customFormat="1" x14ac:dyDescent="0.25">
      <c r="A481" s="26" t="s">
        <v>702</v>
      </c>
      <c r="B481" s="26" t="s">
        <v>77</v>
      </c>
      <c r="C481" s="26" t="s">
        <v>21</v>
      </c>
      <c r="D481" s="26" t="s">
        <v>17</v>
      </c>
      <c r="E481" s="26" t="s">
        <v>225</v>
      </c>
      <c r="F481" s="27" t="s">
        <v>703</v>
      </c>
      <c r="G481" s="26" t="s">
        <v>14</v>
      </c>
      <c r="H481" s="28">
        <v>25820</v>
      </c>
      <c r="I481" s="26">
        <f ca="1">DATEDIF(H481, TODAY(), "Y")</f>
        <v>53</v>
      </c>
      <c r="J481" s="26" t="s">
        <v>704</v>
      </c>
      <c r="K481" s="29">
        <v>45069</v>
      </c>
      <c r="L481" s="32" t="str">
        <f t="shared" si="58"/>
        <v>May</v>
      </c>
      <c r="M481" s="32" t="str">
        <f t="shared" si="59"/>
        <v>2023</v>
      </c>
      <c r="N481" s="10" t="s">
        <v>235</v>
      </c>
      <c r="O481" s="26" t="str">
        <f t="shared" si="61"/>
        <v>Still Learning</v>
      </c>
      <c r="P481" s="10" t="str">
        <f t="shared" si="62"/>
        <v>Still Learning</v>
      </c>
      <c r="Q481" s="26" t="str">
        <f t="shared" si="63"/>
        <v>NO</v>
      </c>
      <c r="R481" s="10"/>
      <c r="S481" s="10"/>
    </row>
    <row r="482" spans="1:19" s="26" customFormat="1" x14ac:dyDescent="0.25">
      <c r="A482" s="26" t="s">
        <v>1096</v>
      </c>
      <c r="B482" s="26" t="s">
        <v>19</v>
      </c>
      <c r="C482" s="26" t="s">
        <v>283</v>
      </c>
      <c r="D482" s="26" t="s">
        <v>17</v>
      </c>
      <c r="E482" s="26" t="s">
        <v>284</v>
      </c>
      <c r="F482" s="27" t="s">
        <v>1097</v>
      </c>
      <c r="G482" s="26" t="s">
        <v>38</v>
      </c>
      <c r="H482" s="28">
        <v>37260</v>
      </c>
      <c r="I482" s="26">
        <f ca="1">DATEDIF(H482, TODAY(), "Y")</f>
        <v>22</v>
      </c>
      <c r="J482" s="26" t="s">
        <v>1098</v>
      </c>
      <c r="K482" s="29">
        <v>45231</v>
      </c>
      <c r="L482" s="32" t="str">
        <f t="shared" si="58"/>
        <v>Nov</v>
      </c>
      <c r="M482" s="32" t="str">
        <f t="shared" si="59"/>
        <v>2023</v>
      </c>
      <c r="N482" s="10" t="s">
        <v>70</v>
      </c>
      <c r="O482" s="26" t="str">
        <f t="shared" si="61"/>
        <v>Fully Completed</v>
      </c>
      <c r="P482" s="10" t="str">
        <f t="shared" si="62"/>
        <v>Graduated</v>
      </c>
      <c r="Q482" s="26" t="str">
        <f t="shared" si="63"/>
        <v>YES</v>
      </c>
      <c r="R482" s="10"/>
      <c r="S482" s="10"/>
    </row>
    <row r="483" spans="1:19" s="26" customFormat="1" x14ac:dyDescent="0.25">
      <c r="A483" s="26" t="s">
        <v>1114</v>
      </c>
      <c r="B483" s="26" t="s">
        <v>19</v>
      </c>
      <c r="C483" s="26" t="s">
        <v>283</v>
      </c>
      <c r="D483" s="26" t="s">
        <v>22</v>
      </c>
      <c r="E483" s="26" t="s">
        <v>267</v>
      </c>
      <c r="F483" s="27" t="s">
        <v>1115</v>
      </c>
      <c r="G483" s="26" t="s">
        <v>38</v>
      </c>
      <c r="H483" s="28">
        <v>37495</v>
      </c>
      <c r="I483" s="26">
        <f ca="1">DATEDIF(H483, TODAY(), "Y")</f>
        <v>21</v>
      </c>
      <c r="J483" s="26" t="s">
        <v>1116</v>
      </c>
      <c r="K483" s="29">
        <v>45231</v>
      </c>
      <c r="L483" s="32" t="str">
        <f t="shared" si="58"/>
        <v>Nov</v>
      </c>
      <c r="M483" s="32" t="str">
        <f t="shared" si="59"/>
        <v>2023</v>
      </c>
      <c r="N483" s="10" t="s">
        <v>15</v>
      </c>
      <c r="O483" s="26" t="str">
        <f t="shared" si="61"/>
        <v>word/excel/powerpoint</v>
      </c>
      <c r="P483" s="10" t="str">
        <f t="shared" si="62"/>
        <v>Not Completed</v>
      </c>
      <c r="Q483" s="26" t="str">
        <f t="shared" si="63"/>
        <v>NO</v>
      </c>
      <c r="R483" s="10"/>
      <c r="S483" s="10"/>
    </row>
    <row r="484" spans="1:19" s="26" customFormat="1" x14ac:dyDescent="0.25">
      <c r="A484" s="26" t="s">
        <v>1039</v>
      </c>
      <c r="B484" s="26" t="s">
        <v>19</v>
      </c>
      <c r="C484" s="26" t="s">
        <v>21</v>
      </c>
      <c r="D484" s="26" t="s">
        <v>17</v>
      </c>
      <c r="E484" s="26" t="s">
        <v>267</v>
      </c>
      <c r="F484" s="27" t="s">
        <v>1474</v>
      </c>
      <c r="G484" s="26" t="s">
        <v>38</v>
      </c>
      <c r="H484" s="28">
        <v>38363</v>
      </c>
      <c r="I484" s="26">
        <v>19</v>
      </c>
      <c r="J484" s="26" t="s">
        <v>319</v>
      </c>
      <c r="K484" s="29">
        <v>45170</v>
      </c>
      <c r="L484" s="32" t="str">
        <f t="shared" si="58"/>
        <v>Sep</v>
      </c>
      <c r="M484" s="32" t="str">
        <f t="shared" si="59"/>
        <v>2023</v>
      </c>
      <c r="N484" s="10" t="s">
        <v>70</v>
      </c>
      <c r="O484" s="26" t="str">
        <f t="shared" si="61"/>
        <v>Fully Completed</v>
      </c>
      <c r="P484" s="10" t="str">
        <f t="shared" si="62"/>
        <v>Graduated</v>
      </c>
      <c r="Q484" s="26" t="str">
        <f t="shared" si="63"/>
        <v>YES</v>
      </c>
      <c r="R484" s="10"/>
      <c r="S484" s="10"/>
    </row>
    <row r="485" spans="1:19" s="26" customFormat="1" x14ac:dyDescent="0.25">
      <c r="A485" s="26" t="s">
        <v>994</v>
      </c>
      <c r="B485" s="26" t="s">
        <v>19</v>
      </c>
      <c r="C485" s="26" t="s">
        <v>283</v>
      </c>
      <c r="D485" s="26" t="s">
        <v>22</v>
      </c>
      <c r="E485" s="26" t="s">
        <v>267</v>
      </c>
      <c r="F485" s="27" t="s">
        <v>995</v>
      </c>
      <c r="G485" s="26" t="s">
        <v>38</v>
      </c>
      <c r="H485" s="28">
        <v>38602</v>
      </c>
      <c r="I485" s="26">
        <v>18</v>
      </c>
      <c r="J485" s="26" t="s">
        <v>996</v>
      </c>
      <c r="K485" s="29">
        <v>45170</v>
      </c>
      <c r="L485" s="32" t="str">
        <f t="shared" si="58"/>
        <v>Sep</v>
      </c>
      <c r="M485" s="32" t="str">
        <f t="shared" si="59"/>
        <v>2023</v>
      </c>
      <c r="N485" s="10" t="s">
        <v>70</v>
      </c>
      <c r="O485" s="26" t="str">
        <f t="shared" si="61"/>
        <v>Fully Completed</v>
      </c>
      <c r="P485" s="10" t="str">
        <f t="shared" si="62"/>
        <v>Graduated</v>
      </c>
      <c r="Q485" s="26" t="str">
        <f t="shared" si="63"/>
        <v>YES</v>
      </c>
      <c r="R485" s="10"/>
      <c r="S485" s="10"/>
    </row>
    <row r="486" spans="1:19" s="26" customFormat="1" ht="15" customHeight="1" x14ac:dyDescent="0.25">
      <c r="A486" s="26" t="s">
        <v>393</v>
      </c>
      <c r="B486" s="26" t="s">
        <v>1467</v>
      </c>
      <c r="C486" s="26" t="s">
        <v>283</v>
      </c>
      <c r="D486" s="26" t="s">
        <v>22</v>
      </c>
      <c r="E486" s="26" t="s">
        <v>284</v>
      </c>
      <c r="F486" s="27" t="s">
        <v>394</v>
      </c>
      <c r="G486" s="26" t="s">
        <v>14</v>
      </c>
      <c r="H486" s="28">
        <v>36746</v>
      </c>
      <c r="I486" s="26">
        <v>23</v>
      </c>
      <c r="J486" s="26" t="s">
        <v>395</v>
      </c>
      <c r="K486" s="29">
        <v>45098</v>
      </c>
      <c r="L486" s="32" t="str">
        <f t="shared" si="58"/>
        <v>Jun</v>
      </c>
      <c r="M486" s="32" t="str">
        <f t="shared" si="59"/>
        <v>2023</v>
      </c>
      <c r="N486" s="10" t="s">
        <v>70</v>
      </c>
      <c r="O486" s="26" t="str">
        <f t="shared" si="61"/>
        <v>Fully Completed</v>
      </c>
      <c r="P486" s="10" t="str">
        <f t="shared" si="62"/>
        <v>Graduated</v>
      </c>
      <c r="Q486" s="26" t="str">
        <f t="shared" si="63"/>
        <v>YES</v>
      </c>
      <c r="R486" s="10"/>
      <c r="S486" s="10"/>
    </row>
    <row r="487" spans="1:19" s="26" customFormat="1" x14ac:dyDescent="0.25">
      <c r="A487" s="26" t="s">
        <v>527</v>
      </c>
      <c r="B487" s="26" t="s">
        <v>19</v>
      </c>
      <c r="C487" s="26" t="s">
        <v>283</v>
      </c>
      <c r="D487" s="26" t="s">
        <v>17</v>
      </c>
      <c r="E487" s="26" t="s">
        <v>23</v>
      </c>
      <c r="F487" s="27" t="s">
        <v>528</v>
      </c>
      <c r="G487" s="26" t="s">
        <v>37</v>
      </c>
      <c r="H487" s="28">
        <v>39591</v>
      </c>
      <c r="I487" s="26">
        <f ca="1">DATEDIF(H487, TODAY(), "Y")</f>
        <v>15</v>
      </c>
      <c r="J487" s="26" t="s">
        <v>529</v>
      </c>
      <c r="K487" s="29">
        <v>45006</v>
      </c>
      <c r="L487" s="32" t="str">
        <f t="shared" si="58"/>
        <v>Mar</v>
      </c>
      <c r="M487" s="32" t="str">
        <f t="shared" si="59"/>
        <v>2023</v>
      </c>
      <c r="N487" s="10" t="s">
        <v>70</v>
      </c>
      <c r="O487" s="26" t="str">
        <f t="shared" si="61"/>
        <v>Fully Completed</v>
      </c>
      <c r="P487" s="10" t="str">
        <f t="shared" si="62"/>
        <v>Graduated</v>
      </c>
      <c r="Q487" s="26" t="str">
        <f t="shared" si="63"/>
        <v>YES</v>
      </c>
      <c r="R487" s="10"/>
      <c r="S487" s="10"/>
    </row>
    <row r="488" spans="1:19" s="26" customFormat="1" x14ac:dyDescent="0.25">
      <c r="A488" s="26" t="s">
        <v>518</v>
      </c>
      <c r="B488" s="26" t="s">
        <v>72</v>
      </c>
      <c r="C488" s="26" t="s">
        <v>283</v>
      </c>
      <c r="D488" s="26" t="s">
        <v>22</v>
      </c>
      <c r="E488" s="26" t="s">
        <v>267</v>
      </c>
      <c r="F488" s="27" t="s">
        <v>519</v>
      </c>
      <c r="G488" s="26" t="s">
        <v>14</v>
      </c>
      <c r="H488" s="28">
        <v>37303</v>
      </c>
      <c r="I488" s="26">
        <f ca="1">DATEDIF(H488, TODAY(), "Y")</f>
        <v>22</v>
      </c>
      <c r="J488" s="26" t="s">
        <v>520</v>
      </c>
      <c r="K488" s="29">
        <v>44978</v>
      </c>
      <c r="L488" s="32" t="str">
        <f t="shared" si="58"/>
        <v>Feb</v>
      </c>
      <c r="M488" s="32" t="str">
        <f t="shared" si="59"/>
        <v>2023</v>
      </c>
      <c r="N488" s="10" t="s">
        <v>39</v>
      </c>
      <c r="O488" s="26" t="str">
        <f t="shared" si="61"/>
        <v>Completed</v>
      </c>
      <c r="P488" s="10" t="str">
        <f t="shared" si="62"/>
        <v>Not Graduated</v>
      </c>
      <c r="Q488" s="26" t="str">
        <f t="shared" si="63"/>
        <v>NO</v>
      </c>
      <c r="R488" s="10"/>
      <c r="S488" s="10"/>
    </row>
    <row r="489" spans="1:19" s="26" customFormat="1" x14ac:dyDescent="0.25">
      <c r="A489" s="26" t="s">
        <v>536</v>
      </c>
      <c r="B489" s="34" t="s">
        <v>19</v>
      </c>
      <c r="C489" s="26" t="s">
        <v>283</v>
      </c>
      <c r="D489" s="26" t="s">
        <v>22</v>
      </c>
      <c r="E489" s="26" t="s">
        <v>23</v>
      </c>
      <c r="F489" s="27" t="s">
        <v>528</v>
      </c>
      <c r="G489" s="26" t="s">
        <v>37</v>
      </c>
      <c r="H489" s="28">
        <v>38688</v>
      </c>
      <c r="I489" s="26">
        <f ca="1">DATEDIF(H489, TODAY(), "Y")</f>
        <v>18</v>
      </c>
      <c r="J489" s="26" t="s">
        <v>529</v>
      </c>
      <c r="K489" s="29">
        <v>45190</v>
      </c>
      <c r="L489" s="32" t="str">
        <f t="shared" si="58"/>
        <v>Sep</v>
      </c>
      <c r="M489" s="32" t="str">
        <f t="shared" si="59"/>
        <v>2023</v>
      </c>
      <c r="N489" s="10" t="s">
        <v>70</v>
      </c>
      <c r="O489" s="26" t="str">
        <f t="shared" si="61"/>
        <v>Fully Completed</v>
      </c>
      <c r="P489" s="10" t="str">
        <f t="shared" si="62"/>
        <v>Graduated</v>
      </c>
      <c r="Q489" s="26" t="str">
        <f t="shared" si="63"/>
        <v>YES</v>
      </c>
      <c r="R489" s="10"/>
      <c r="S489" s="10"/>
    </row>
    <row r="490" spans="1:19" s="26" customFormat="1" x14ac:dyDescent="0.25">
      <c r="A490" s="26" t="s">
        <v>1301</v>
      </c>
      <c r="B490" s="26" t="s">
        <v>19</v>
      </c>
      <c r="C490" s="26" t="s">
        <v>21</v>
      </c>
      <c r="D490" s="26" t="s">
        <v>17</v>
      </c>
      <c r="E490" s="26" t="s">
        <v>284</v>
      </c>
      <c r="F490" s="27" t="s">
        <v>1302</v>
      </c>
      <c r="G490" s="26" t="s">
        <v>37</v>
      </c>
      <c r="H490" s="28">
        <v>38372</v>
      </c>
      <c r="I490" s="26">
        <f ca="1">DATEDIF(H490, TODAY(), "Y")</f>
        <v>19</v>
      </c>
      <c r="J490" s="26" t="s">
        <v>1303</v>
      </c>
      <c r="K490" s="29">
        <v>45231</v>
      </c>
      <c r="L490" s="32" t="str">
        <f t="shared" si="58"/>
        <v>Nov</v>
      </c>
      <c r="M490" s="32" t="str">
        <f t="shared" si="59"/>
        <v>2023</v>
      </c>
      <c r="N490" s="31" t="s">
        <v>15</v>
      </c>
      <c r="O490" s="26" t="str">
        <f t="shared" si="61"/>
        <v>word/excel/powerpoint</v>
      </c>
      <c r="P490" s="10" t="str">
        <f t="shared" si="62"/>
        <v>Not Completed</v>
      </c>
      <c r="Q490" s="26" t="str">
        <f t="shared" si="63"/>
        <v>NO</v>
      </c>
      <c r="R490" s="10"/>
      <c r="S490" s="10"/>
    </row>
    <row r="491" spans="1:19" s="26" customFormat="1" ht="16.5" customHeight="1" x14ac:dyDescent="0.25">
      <c r="A491" s="26" t="s">
        <v>1134</v>
      </c>
      <c r="B491" s="26" t="s">
        <v>19</v>
      </c>
      <c r="C491" s="26" t="s">
        <v>283</v>
      </c>
      <c r="D491" s="26" t="s">
        <v>17</v>
      </c>
      <c r="E491" s="26" t="s">
        <v>284</v>
      </c>
      <c r="F491" s="27" t="s">
        <v>1135</v>
      </c>
      <c r="G491" s="26" t="s">
        <v>38</v>
      </c>
      <c r="H491" s="28">
        <v>36465</v>
      </c>
      <c r="I491" s="26">
        <f ca="1">DATEDIF(H491, TODAY(), "Y")</f>
        <v>24</v>
      </c>
      <c r="J491" s="26" t="s">
        <v>1136</v>
      </c>
      <c r="K491" s="29">
        <v>45231</v>
      </c>
      <c r="L491" s="32" t="str">
        <f t="shared" si="58"/>
        <v>Nov</v>
      </c>
      <c r="M491" s="32" t="str">
        <f t="shared" si="59"/>
        <v>2023</v>
      </c>
      <c r="N491" s="10" t="s">
        <v>70</v>
      </c>
      <c r="O491" s="26" t="str">
        <f t="shared" si="61"/>
        <v>Fully Completed</v>
      </c>
      <c r="P491" s="10" t="str">
        <f t="shared" si="62"/>
        <v>Graduated</v>
      </c>
      <c r="Q491" s="26" t="str">
        <f t="shared" si="63"/>
        <v>YES</v>
      </c>
      <c r="R491" s="10"/>
      <c r="S491" s="10"/>
    </row>
    <row r="492" spans="1:19" s="26" customFormat="1" x14ac:dyDescent="0.25">
      <c r="A492" s="26" t="s">
        <v>1123</v>
      </c>
      <c r="B492" s="26" t="s">
        <v>1478</v>
      </c>
      <c r="C492" s="26" t="s">
        <v>283</v>
      </c>
      <c r="D492" s="26" t="s">
        <v>22</v>
      </c>
      <c r="E492" s="26" t="s">
        <v>284</v>
      </c>
      <c r="F492" s="27" t="s">
        <v>1124</v>
      </c>
      <c r="G492" s="26" t="s">
        <v>38</v>
      </c>
      <c r="H492" s="28">
        <v>37375</v>
      </c>
      <c r="I492" s="26">
        <v>21</v>
      </c>
      <c r="J492" s="26" t="s">
        <v>1125</v>
      </c>
      <c r="K492" s="29">
        <v>45231</v>
      </c>
      <c r="L492" s="32" t="str">
        <f t="shared" si="58"/>
        <v>Nov</v>
      </c>
      <c r="M492" s="32" t="str">
        <f t="shared" si="59"/>
        <v>2023</v>
      </c>
      <c r="N492" s="10" t="s">
        <v>15</v>
      </c>
      <c r="O492" s="26" t="str">
        <f t="shared" si="61"/>
        <v>word/excel/powerpoint</v>
      </c>
      <c r="P492" s="10" t="str">
        <f t="shared" si="62"/>
        <v>Not Completed</v>
      </c>
      <c r="Q492" s="26" t="str">
        <f t="shared" si="63"/>
        <v>NO</v>
      </c>
      <c r="R492" s="10"/>
      <c r="S492" s="10"/>
    </row>
    <row r="493" spans="1:19" s="26" customFormat="1" ht="16.5" customHeight="1" x14ac:dyDescent="0.25">
      <c r="A493" s="26" t="s">
        <v>1321</v>
      </c>
      <c r="B493" s="26" t="s">
        <v>72</v>
      </c>
      <c r="C493" s="26" t="s">
        <v>21</v>
      </c>
      <c r="D493" s="26" t="s">
        <v>22</v>
      </c>
      <c r="E493" s="26" t="s">
        <v>279</v>
      </c>
      <c r="F493" s="27" t="s">
        <v>180</v>
      </c>
      <c r="G493" s="26" t="s">
        <v>37</v>
      </c>
      <c r="H493" s="28">
        <v>39904</v>
      </c>
      <c r="I493" s="26">
        <f t="shared" ref="I493:I498" ca="1" si="65">DATEDIF(H493, TODAY(), "Y")</f>
        <v>15</v>
      </c>
      <c r="J493" s="35" t="s">
        <v>706</v>
      </c>
      <c r="K493" s="29">
        <v>45143</v>
      </c>
      <c r="L493" s="26" t="str">
        <f t="shared" si="58"/>
        <v>Aug</v>
      </c>
      <c r="M493" s="31" t="str">
        <f t="shared" si="59"/>
        <v>2023</v>
      </c>
      <c r="N493" s="31" t="s">
        <v>235</v>
      </c>
      <c r="O493" s="26" t="str">
        <f t="shared" si="61"/>
        <v>Still Learning</v>
      </c>
      <c r="P493" s="10" t="str">
        <f t="shared" si="62"/>
        <v>Still Learning</v>
      </c>
      <c r="Q493" s="26" t="str">
        <f t="shared" si="63"/>
        <v>NO</v>
      </c>
      <c r="R493" s="10"/>
      <c r="S493" s="10"/>
    </row>
    <row r="494" spans="1:19" s="26" customFormat="1" x14ac:dyDescent="0.25">
      <c r="A494" s="26" t="s">
        <v>1502</v>
      </c>
      <c r="B494" s="26" t="s">
        <v>19</v>
      </c>
      <c r="C494" s="26" t="s">
        <v>44</v>
      </c>
      <c r="D494" s="26" t="s">
        <v>17</v>
      </c>
      <c r="E494" s="26" t="s">
        <v>390</v>
      </c>
      <c r="F494" s="27" t="s">
        <v>681</v>
      </c>
      <c r="G494" s="26" t="s">
        <v>265</v>
      </c>
      <c r="H494" s="28">
        <v>39368</v>
      </c>
      <c r="I494" s="26">
        <f t="shared" ca="1" si="65"/>
        <v>16</v>
      </c>
      <c r="J494" s="26" t="s">
        <v>1503</v>
      </c>
      <c r="K494" s="29">
        <v>45108</v>
      </c>
      <c r="L494" s="26" t="str">
        <f t="shared" si="58"/>
        <v>Jul</v>
      </c>
      <c r="M494" s="26" t="str">
        <f t="shared" si="59"/>
        <v>2023</v>
      </c>
      <c r="N494" s="26" t="s">
        <v>235</v>
      </c>
      <c r="O494" s="31" t="str">
        <f t="shared" si="61"/>
        <v>Still Learning</v>
      </c>
      <c r="P494" s="35" t="str">
        <f t="shared" si="62"/>
        <v>Still Learning</v>
      </c>
      <c r="Q494" s="26" t="str">
        <f t="shared" si="63"/>
        <v>NO</v>
      </c>
      <c r="R494" s="10"/>
      <c r="S494" s="10"/>
    </row>
    <row r="495" spans="1:19" s="26" customFormat="1" x14ac:dyDescent="0.25">
      <c r="A495" s="26" t="s">
        <v>1504</v>
      </c>
      <c r="B495" s="26" t="s">
        <v>19</v>
      </c>
      <c r="C495" s="26" t="s">
        <v>44</v>
      </c>
      <c r="D495" s="26" t="s">
        <v>22</v>
      </c>
      <c r="E495" s="26" t="s">
        <v>390</v>
      </c>
      <c r="F495" s="27" t="s">
        <v>681</v>
      </c>
      <c r="G495" s="26" t="s">
        <v>37</v>
      </c>
      <c r="H495" s="28">
        <v>40762</v>
      </c>
      <c r="I495" s="26">
        <f t="shared" ca="1" si="65"/>
        <v>12</v>
      </c>
      <c r="J495" s="26" t="s">
        <v>1503</v>
      </c>
      <c r="K495" s="29">
        <v>45108</v>
      </c>
      <c r="L495" s="26" t="str">
        <f t="shared" si="58"/>
        <v>Jul</v>
      </c>
      <c r="M495" s="26" t="str">
        <f t="shared" si="59"/>
        <v>2023</v>
      </c>
      <c r="N495" s="26" t="s">
        <v>235</v>
      </c>
      <c r="O495" s="31" t="str">
        <f t="shared" si="61"/>
        <v>Still Learning</v>
      </c>
      <c r="P495" s="35" t="str">
        <f t="shared" si="62"/>
        <v>Still Learning</v>
      </c>
      <c r="Q495" s="26" t="str">
        <f t="shared" si="63"/>
        <v>NO</v>
      </c>
      <c r="R495" s="10"/>
      <c r="S495" s="10"/>
    </row>
    <row r="496" spans="1:19" s="26" customFormat="1" x14ac:dyDescent="0.25">
      <c r="A496" s="26" t="s">
        <v>1505</v>
      </c>
      <c r="B496" s="26" t="s">
        <v>19</v>
      </c>
      <c r="C496" s="26" t="s">
        <v>44</v>
      </c>
      <c r="D496" s="26" t="s">
        <v>17</v>
      </c>
      <c r="E496" s="26" t="s">
        <v>288</v>
      </c>
      <c r="F496" s="27" t="s">
        <v>697</v>
      </c>
      <c r="G496" s="26" t="s">
        <v>37</v>
      </c>
      <c r="H496" s="28">
        <v>41253</v>
      </c>
      <c r="I496" s="26">
        <f t="shared" ca="1" si="65"/>
        <v>11</v>
      </c>
      <c r="J496" s="26" t="s">
        <v>1506</v>
      </c>
      <c r="K496" s="29">
        <v>45170</v>
      </c>
      <c r="L496" s="26" t="str">
        <f t="shared" si="58"/>
        <v>Sep</v>
      </c>
      <c r="M496" s="26" t="str">
        <f t="shared" si="59"/>
        <v>2023</v>
      </c>
      <c r="N496" s="26" t="s">
        <v>235</v>
      </c>
      <c r="O496" s="31" t="str">
        <f t="shared" si="61"/>
        <v>Still Learning</v>
      </c>
      <c r="P496" s="35" t="str">
        <f t="shared" si="62"/>
        <v>Still Learning</v>
      </c>
      <c r="Q496" s="26" t="str">
        <f t="shared" si="63"/>
        <v>NO</v>
      </c>
      <c r="R496" s="10"/>
      <c r="S496" s="10"/>
    </row>
    <row r="497" spans="1:19" s="26" customFormat="1" x14ac:dyDescent="0.25">
      <c r="A497" s="26" t="s">
        <v>1508</v>
      </c>
      <c r="B497" s="26" t="s">
        <v>19</v>
      </c>
      <c r="C497" s="26" t="s">
        <v>283</v>
      </c>
      <c r="D497" s="26" t="s">
        <v>22</v>
      </c>
      <c r="E497" s="26" t="s">
        <v>288</v>
      </c>
      <c r="F497" s="27" t="s">
        <v>1509</v>
      </c>
      <c r="G497" s="26" t="s">
        <v>265</v>
      </c>
      <c r="H497" s="28">
        <v>39933</v>
      </c>
      <c r="I497" s="26">
        <f t="shared" ca="1" si="65"/>
        <v>14</v>
      </c>
      <c r="J497" s="26" t="s">
        <v>1510</v>
      </c>
      <c r="K497" s="29">
        <v>45170</v>
      </c>
      <c r="L497" s="26" t="str">
        <f t="shared" si="58"/>
        <v>Sep</v>
      </c>
      <c r="M497" s="26" t="str">
        <f t="shared" si="59"/>
        <v>2023</v>
      </c>
      <c r="N497" s="26" t="s">
        <v>235</v>
      </c>
      <c r="O497" s="31" t="str">
        <f t="shared" si="61"/>
        <v>Still Learning</v>
      </c>
      <c r="P497" s="35" t="str">
        <f t="shared" si="62"/>
        <v>Still Learning</v>
      </c>
      <c r="Q497" s="26" t="str">
        <f t="shared" si="63"/>
        <v>NO</v>
      </c>
      <c r="R497" s="10"/>
      <c r="S497" s="10"/>
    </row>
    <row r="498" spans="1:19" s="26" customFormat="1" x14ac:dyDescent="0.25">
      <c r="A498" s="26" t="s">
        <v>1352</v>
      </c>
      <c r="B498" s="26" t="s">
        <v>19</v>
      </c>
      <c r="C498" s="26" t="s">
        <v>283</v>
      </c>
      <c r="D498" s="26" t="s">
        <v>22</v>
      </c>
      <c r="E498" s="26" t="s">
        <v>955</v>
      </c>
      <c r="F498" s="27" t="s">
        <v>1353</v>
      </c>
      <c r="G498" s="26" t="s">
        <v>14</v>
      </c>
      <c r="H498" s="28">
        <v>37695</v>
      </c>
      <c r="I498" s="26">
        <f t="shared" ca="1" si="65"/>
        <v>21</v>
      </c>
      <c r="J498" s="26" t="s">
        <v>1354</v>
      </c>
      <c r="K498" s="29">
        <v>45323</v>
      </c>
      <c r="L498" s="26" t="str">
        <f t="shared" si="58"/>
        <v>Feb</v>
      </c>
      <c r="M498" s="31" t="str">
        <f t="shared" si="59"/>
        <v>2024</v>
      </c>
      <c r="N498" s="31" t="s">
        <v>235</v>
      </c>
      <c r="O498" s="26" t="str">
        <f t="shared" si="61"/>
        <v>Still Learning</v>
      </c>
      <c r="P498" s="10" t="str">
        <f t="shared" si="62"/>
        <v>Still Learning</v>
      </c>
      <c r="Q498" s="26" t="str">
        <f t="shared" si="63"/>
        <v>NO</v>
      </c>
      <c r="R498" s="10"/>
      <c r="S498" s="10"/>
    </row>
    <row r="499" spans="1:19" s="26" customFormat="1" x14ac:dyDescent="0.25">
      <c r="A499" s="26" t="s">
        <v>365</v>
      </c>
      <c r="B499" s="26" t="s">
        <v>19</v>
      </c>
      <c r="C499" s="26" t="s">
        <v>283</v>
      </c>
      <c r="D499" s="26" t="s">
        <v>22</v>
      </c>
      <c r="E499" s="26" t="s">
        <v>284</v>
      </c>
      <c r="F499" s="27" t="s">
        <v>366</v>
      </c>
      <c r="G499" s="26" t="s">
        <v>38</v>
      </c>
      <c r="H499" s="28">
        <v>38896</v>
      </c>
      <c r="I499" s="26">
        <v>17</v>
      </c>
      <c r="J499" s="26" t="s">
        <v>367</v>
      </c>
      <c r="K499" s="29">
        <v>45343</v>
      </c>
      <c r="L499" s="32" t="str">
        <f t="shared" si="58"/>
        <v>Feb</v>
      </c>
      <c r="M499" s="32" t="str">
        <f t="shared" si="59"/>
        <v>2024</v>
      </c>
      <c r="N499" s="10" t="s">
        <v>235</v>
      </c>
      <c r="O499" s="26" t="str">
        <f t="shared" ref="O499:O504" si="66">IF(N499="mos","word/excel/powerpoint",IF(N499="corel draw/mos","Completed",IF(N499="full package","Fully Completed",IF(N499="ongoing","Still Learning"))))</f>
        <v>Still Learning</v>
      </c>
      <c r="P499" s="10" t="str">
        <f t="shared" ref="P499:P504" si="67">IF(O499="word/excel/powerpoint","Not Completed",IF(O499="completed","Not Graduated",IF(O499="fully completed","Graduated",IF(O499="still learning","Still Learning"))))</f>
        <v>Still Learning</v>
      </c>
      <c r="Q499" s="26" t="str">
        <f t="shared" ref="Q499:Q504" si="68">IF(P499="not completed","NO",IF(P499="not graduated","NO",IF(P499="graduated","YES",IF(P499="still learning","NO"))))</f>
        <v>NO</v>
      </c>
      <c r="R499" s="10"/>
      <c r="S499" s="10"/>
    </row>
    <row r="500" spans="1:19" x14ac:dyDescent="0.25">
      <c r="A500" s="26" t="s">
        <v>420</v>
      </c>
      <c r="B500" s="26" t="s">
        <v>19</v>
      </c>
      <c r="C500" s="26" t="s">
        <v>275</v>
      </c>
      <c r="D500" s="26" t="s">
        <v>22</v>
      </c>
      <c r="E500" s="26" t="s">
        <v>284</v>
      </c>
      <c r="F500" s="27" t="s">
        <v>421</v>
      </c>
      <c r="G500" s="26" t="s">
        <v>37</v>
      </c>
      <c r="H500" s="28">
        <v>39915</v>
      </c>
      <c r="I500" s="26">
        <v>14</v>
      </c>
      <c r="J500" s="26" t="s">
        <v>422</v>
      </c>
      <c r="K500" s="29">
        <v>45312</v>
      </c>
      <c r="L500" s="32" t="str">
        <f t="shared" si="58"/>
        <v>Jan</v>
      </c>
      <c r="M500" s="32" t="str">
        <f t="shared" si="59"/>
        <v>2024</v>
      </c>
      <c r="N500" s="10" t="s">
        <v>235</v>
      </c>
      <c r="O500" s="26" t="str">
        <f t="shared" si="66"/>
        <v>Still Learning</v>
      </c>
      <c r="P500" s="10" t="str">
        <f t="shared" si="67"/>
        <v>Still Learning</v>
      </c>
      <c r="Q500" s="26" t="str">
        <f t="shared" si="68"/>
        <v>NO</v>
      </c>
    </row>
    <row r="501" spans="1:19" x14ac:dyDescent="0.25">
      <c r="A501" s="26" t="s">
        <v>1326</v>
      </c>
      <c r="B501" s="26" t="s">
        <v>1476</v>
      </c>
      <c r="C501" s="26" t="s">
        <v>283</v>
      </c>
      <c r="D501" s="26" t="s">
        <v>17</v>
      </c>
      <c r="E501" s="26" t="s">
        <v>483</v>
      </c>
      <c r="F501" s="27" t="s">
        <v>1327</v>
      </c>
      <c r="G501" s="26" t="s">
        <v>154</v>
      </c>
      <c r="H501" s="28">
        <v>30763</v>
      </c>
      <c r="I501" s="26">
        <f ca="1">DATEDIF(H501, TODAY(), "Y")</f>
        <v>40</v>
      </c>
      <c r="J501" s="26" t="s">
        <v>35</v>
      </c>
      <c r="K501" s="29">
        <v>45575</v>
      </c>
      <c r="L501" s="26" t="str">
        <f t="shared" si="58"/>
        <v>Oct</v>
      </c>
      <c r="M501" s="31" t="str">
        <f t="shared" si="59"/>
        <v>2024</v>
      </c>
      <c r="N501" s="31" t="s">
        <v>235</v>
      </c>
      <c r="O501" s="26" t="str">
        <f t="shared" si="66"/>
        <v>Still Learning</v>
      </c>
      <c r="P501" s="10" t="str">
        <f t="shared" si="67"/>
        <v>Still Learning</v>
      </c>
      <c r="Q501" s="26" t="str">
        <f t="shared" si="68"/>
        <v>NO</v>
      </c>
    </row>
    <row r="502" spans="1:19" x14ac:dyDescent="0.25">
      <c r="A502" s="26" t="s">
        <v>1355</v>
      </c>
      <c r="B502" s="26" t="s">
        <v>19</v>
      </c>
      <c r="C502" s="26" t="s">
        <v>464</v>
      </c>
      <c r="D502" s="26" t="s">
        <v>17</v>
      </c>
      <c r="E502" s="26" t="s">
        <v>284</v>
      </c>
      <c r="F502" s="27" t="s">
        <v>1356</v>
      </c>
      <c r="G502" s="26" t="s">
        <v>154</v>
      </c>
      <c r="H502" s="28">
        <v>33283</v>
      </c>
      <c r="I502" s="26">
        <f ca="1">DATEDIF(H502, TODAY(), "Y")</f>
        <v>33</v>
      </c>
      <c r="J502" s="26" t="s">
        <v>595</v>
      </c>
      <c r="K502" s="29">
        <v>45292</v>
      </c>
      <c r="L502" s="26" t="str">
        <f t="shared" si="58"/>
        <v>Jan</v>
      </c>
      <c r="M502" s="31" t="str">
        <f t="shared" si="59"/>
        <v>2024</v>
      </c>
      <c r="N502" s="31" t="s">
        <v>235</v>
      </c>
      <c r="O502" s="26" t="str">
        <f t="shared" si="66"/>
        <v>Still Learning</v>
      </c>
      <c r="P502" s="10" t="str">
        <f t="shared" si="67"/>
        <v>Still Learning</v>
      </c>
      <c r="Q502" s="26" t="str">
        <f t="shared" si="68"/>
        <v>NO</v>
      </c>
    </row>
    <row r="503" spans="1:19" x14ac:dyDescent="0.25">
      <c r="A503" s="26" t="s">
        <v>940</v>
      </c>
      <c r="B503" s="26" t="s">
        <v>19</v>
      </c>
      <c r="C503" s="26" t="s">
        <v>283</v>
      </c>
      <c r="D503" s="26" t="s">
        <v>17</v>
      </c>
      <c r="E503" s="26" t="s">
        <v>284</v>
      </c>
      <c r="F503" s="27" t="s">
        <v>941</v>
      </c>
      <c r="G503" s="26" t="s">
        <v>37</v>
      </c>
      <c r="H503" s="28">
        <v>38809</v>
      </c>
      <c r="I503" s="26">
        <f ca="1">DATEDIF(H503, TODAY(), "Y")</f>
        <v>18</v>
      </c>
      <c r="J503" s="26" t="s">
        <v>942</v>
      </c>
      <c r="K503" s="29">
        <v>45429</v>
      </c>
      <c r="L503" s="32" t="str">
        <f t="shared" si="58"/>
        <v>May</v>
      </c>
      <c r="M503" s="32" t="str">
        <f t="shared" si="59"/>
        <v>2024</v>
      </c>
      <c r="N503" s="31" t="s">
        <v>235</v>
      </c>
      <c r="O503" s="26" t="str">
        <f t="shared" si="66"/>
        <v>Still Learning</v>
      </c>
      <c r="P503" s="10" t="str">
        <f t="shared" si="67"/>
        <v>Still Learning</v>
      </c>
      <c r="Q503" s="26" t="str">
        <f t="shared" si="68"/>
        <v>NO</v>
      </c>
    </row>
    <row r="504" spans="1:19" x14ac:dyDescent="0.25">
      <c r="A504" s="36" t="s">
        <v>1497</v>
      </c>
      <c r="B504" s="36" t="s">
        <v>1498</v>
      </c>
      <c r="C504" s="36" t="s">
        <v>44</v>
      </c>
      <c r="D504" s="36" t="s">
        <v>22</v>
      </c>
      <c r="E504" s="36" t="s">
        <v>16</v>
      </c>
      <c r="F504" s="37" t="s">
        <v>1499</v>
      </c>
      <c r="G504" s="36" t="s">
        <v>1500</v>
      </c>
      <c r="H504" s="38">
        <v>36886</v>
      </c>
      <c r="I504" s="36">
        <f ca="1">DATEDIF(H504, TODAY(), "Y")</f>
        <v>23</v>
      </c>
      <c r="J504" s="36" t="s">
        <v>1501</v>
      </c>
      <c r="K504" s="39">
        <v>44986</v>
      </c>
      <c r="L504" s="36" t="str">
        <f t="shared" si="58"/>
        <v>Mar</v>
      </c>
      <c r="M504" s="36" t="str">
        <f t="shared" si="59"/>
        <v>2023</v>
      </c>
      <c r="N504" s="36" t="s">
        <v>235</v>
      </c>
      <c r="O504" s="63" t="str">
        <f t="shared" si="66"/>
        <v>Still Learning</v>
      </c>
      <c r="P504" s="62" t="str">
        <f t="shared" si="67"/>
        <v>Still Learning</v>
      </c>
      <c r="Q504" s="36" t="str">
        <f t="shared" si="68"/>
        <v>NO</v>
      </c>
    </row>
    <row r="505" spans="1:19" x14ac:dyDescent="0.25">
      <c r="P505"/>
    </row>
    <row r="506" spans="1:19" x14ac:dyDescent="0.25">
      <c r="P506"/>
    </row>
    <row r="507" spans="1:19" x14ac:dyDescent="0.25">
      <c r="P507"/>
    </row>
    <row r="508" spans="1:19" x14ac:dyDescent="0.25">
      <c r="P508"/>
    </row>
    <row r="509" spans="1:19" x14ac:dyDescent="0.25">
      <c r="P509"/>
    </row>
    <row r="510" spans="1:19" x14ac:dyDescent="0.25">
      <c r="P510"/>
    </row>
    <row r="511" spans="1:19" x14ac:dyDescent="0.25">
      <c r="P511"/>
    </row>
    <row r="512" spans="1:19" x14ac:dyDescent="0.25">
      <c r="P512"/>
    </row>
    <row r="513" spans="16:16" x14ac:dyDescent="0.25">
      <c r="P513"/>
    </row>
    <row r="514" spans="16:16" x14ac:dyDescent="0.25">
      <c r="P514"/>
    </row>
    <row r="515" spans="16:16" x14ac:dyDescent="0.25">
      <c r="P515"/>
    </row>
    <row r="516" spans="16:16" x14ac:dyDescent="0.25">
      <c r="P516"/>
    </row>
    <row r="517" spans="16:16" x14ac:dyDescent="0.25">
      <c r="P517"/>
    </row>
    <row r="518" spans="16:16" x14ac:dyDescent="0.25">
      <c r="P518"/>
    </row>
    <row r="519" spans="16:16" x14ac:dyDescent="0.25">
      <c r="P519"/>
    </row>
    <row r="520" spans="16:16" x14ac:dyDescent="0.25">
      <c r="P520"/>
    </row>
    <row r="521" spans="16:16" x14ac:dyDescent="0.25">
      <c r="P521"/>
    </row>
    <row r="522" spans="16:16" x14ac:dyDescent="0.25">
      <c r="P522"/>
    </row>
    <row r="523" spans="16:16" x14ac:dyDescent="0.25">
      <c r="P523"/>
    </row>
    <row r="524" spans="16:16" x14ac:dyDescent="0.25">
      <c r="P524"/>
    </row>
    <row r="525" spans="16:16" x14ac:dyDescent="0.25">
      <c r="P525"/>
    </row>
    <row r="526" spans="16:16" x14ac:dyDescent="0.25">
      <c r="P526"/>
    </row>
    <row r="527" spans="16:16" x14ac:dyDescent="0.25">
      <c r="P527"/>
    </row>
    <row r="528" spans="16:16" x14ac:dyDescent="0.25">
      <c r="P528"/>
    </row>
    <row r="529" spans="16:16" x14ac:dyDescent="0.25">
      <c r="P529"/>
    </row>
    <row r="530" spans="16:16" x14ac:dyDescent="0.25">
      <c r="P530"/>
    </row>
    <row r="531" spans="16:16" x14ac:dyDescent="0.25">
      <c r="P531"/>
    </row>
    <row r="532" spans="16:16" x14ac:dyDescent="0.25">
      <c r="P532"/>
    </row>
    <row r="533" spans="16:16" x14ac:dyDescent="0.25">
      <c r="P533"/>
    </row>
    <row r="534" spans="16:16" x14ac:dyDescent="0.25">
      <c r="P534"/>
    </row>
    <row r="535" spans="16:16" x14ac:dyDescent="0.25">
      <c r="P535"/>
    </row>
    <row r="536" spans="16:16" x14ac:dyDescent="0.25">
      <c r="P536"/>
    </row>
    <row r="537" spans="16:16" x14ac:dyDescent="0.25">
      <c r="P537"/>
    </row>
    <row r="538" spans="16:16" x14ac:dyDescent="0.25">
      <c r="P538"/>
    </row>
    <row r="539" spans="16:16" x14ac:dyDescent="0.25">
      <c r="P539"/>
    </row>
    <row r="540" spans="16:16" x14ac:dyDescent="0.25">
      <c r="P540"/>
    </row>
    <row r="541" spans="16:16" x14ac:dyDescent="0.25">
      <c r="P541"/>
    </row>
    <row r="542" spans="16:16" x14ac:dyDescent="0.25">
      <c r="P542"/>
    </row>
    <row r="543" spans="16:16" x14ac:dyDescent="0.25">
      <c r="P543"/>
    </row>
    <row r="544" spans="16:16" x14ac:dyDescent="0.25">
      <c r="P544"/>
    </row>
    <row r="545" spans="16:16" x14ac:dyDescent="0.25">
      <c r="P545"/>
    </row>
    <row r="546" spans="16:16" x14ac:dyDescent="0.25">
      <c r="P546"/>
    </row>
    <row r="547" spans="16:16" x14ac:dyDescent="0.25">
      <c r="P547"/>
    </row>
    <row r="548" spans="16:16" x14ac:dyDescent="0.25">
      <c r="P548"/>
    </row>
    <row r="549" spans="16:16" x14ac:dyDescent="0.25">
      <c r="P549"/>
    </row>
    <row r="550" spans="16:16" x14ac:dyDescent="0.25">
      <c r="P550"/>
    </row>
    <row r="551" spans="16:16" x14ac:dyDescent="0.25">
      <c r="P551"/>
    </row>
    <row r="552" spans="16:16" x14ac:dyDescent="0.25">
      <c r="P552"/>
    </row>
    <row r="553" spans="16:16" x14ac:dyDescent="0.25">
      <c r="P553"/>
    </row>
    <row r="554" spans="16:16" x14ac:dyDescent="0.25">
      <c r="P554"/>
    </row>
    <row r="555" spans="16:16" x14ac:dyDescent="0.25">
      <c r="P555"/>
    </row>
    <row r="556" spans="16:16" x14ac:dyDescent="0.25">
      <c r="P556"/>
    </row>
    <row r="557" spans="16:16" x14ac:dyDescent="0.25">
      <c r="P557"/>
    </row>
    <row r="558" spans="16:16" x14ac:dyDescent="0.25">
      <c r="P558"/>
    </row>
    <row r="559" spans="16:16" x14ac:dyDescent="0.25">
      <c r="P559"/>
    </row>
    <row r="560" spans="16:16" x14ac:dyDescent="0.25">
      <c r="P560"/>
    </row>
    <row r="561" spans="16:16" x14ac:dyDescent="0.25">
      <c r="P561"/>
    </row>
    <row r="562" spans="16:16" x14ac:dyDescent="0.25">
      <c r="P562"/>
    </row>
    <row r="563" spans="16:16" x14ac:dyDescent="0.25">
      <c r="P563"/>
    </row>
    <row r="564" spans="16:16" x14ac:dyDescent="0.25">
      <c r="P564"/>
    </row>
    <row r="565" spans="16:16" x14ac:dyDescent="0.25">
      <c r="P565"/>
    </row>
    <row r="566" spans="16:16" x14ac:dyDescent="0.25">
      <c r="P566"/>
    </row>
    <row r="567" spans="16:16" x14ac:dyDescent="0.25">
      <c r="P567"/>
    </row>
    <row r="568" spans="16:16" x14ac:dyDescent="0.25">
      <c r="P568"/>
    </row>
    <row r="569" spans="16:16" x14ac:dyDescent="0.25">
      <c r="P569"/>
    </row>
    <row r="570" spans="16:16" x14ac:dyDescent="0.25">
      <c r="P570"/>
    </row>
    <row r="571" spans="16:16" x14ac:dyDescent="0.25">
      <c r="P571"/>
    </row>
    <row r="572" spans="16:16" x14ac:dyDescent="0.25">
      <c r="P572"/>
    </row>
    <row r="573" spans="16:16" x14ac:dyDescent="0.25">
      <c r="P573"/>
    </row>
    <row r="574" spans="16:16" x14ac:dyDescent="0.25">
      <c r="P574"/>
    </row>
    <row r="575" spans="16:16" x14ac:dyDescent="0.25">
      <c r="P575"/>
    </row>
    <row r="576" spans="16:16" x14ac:dyDescent="0.25">
      <c r="P576"/>
    </row>
    <row r="577" spans="16:16" x14ac:dyDescent="0.25">
      <c r="P577"/>
    </row>
    <row r="578" spans="16:16" x14ac:dyDescent="0.25">
      <c r="P578"/>
    </row>
    <row r="579" spans="16:16" x14ac:dyDescent="0.25">
      <c r="P579"/>
    </row>
    <row r="580" spans="16:16" x14ac:dyDescent="0.25">
      <c r="P580"/>
    </row>
    <row r="581" spans="16:16" x14ac:dyDescent="0.25">
      <c r="P581"/>
    </row>
    <row r="582" spans="16:16" x14ac:dyDescent="0.25">
      <c r="P582"/>
    </row>
    <row r="583" spans="16:16" x14ac:dyDescent="0.25">
      <c r="P583"/>
    </row>
    <row r="584" spans="16:16" x14ac:dyDescent="0.25">
      <c r="P584"/>
    </row>
    <row r="585" spans="16:16" x14ac:dyDescent="0.25">
      <c r="P585"/>
    </row>
    <row r="586" spans="16:16" x14ac:dyDescent="0.25">
      <c r="P586"/>
    </row>
    <row r="587" spans="16:16" x14ac:dyDescent="0.25">
      <c r="P587"/>
    </row>
    <row r="588" spans="16:16" x14ac:dyDescent="0.25">
      <c r="P588"/>
    </row>
    <row r="589" spans="16:16" x14ac:dyDescent="0.25">
      <c r="P589"/>
    </row>
    <row r="590" spans="16:16" x14ac:dyDescent="0.25">
      <c r="P590"/>
    </row>
    <row r="591" spans="16:16" x14ac:dyDescent="0.25">
      <c r="P591"/>
    </row>
    <row r="592" spans="16:16" x14ac:dyDescent="0.25">
      <c r="P592"/>
    </row>
    <row r="593" spans="16:16" x14ac:dyDescent="0.25">
      <c r="P593"/>
    </row>
    <row r="594" spans="16:16" x14ac:dyDescent="0.25">
      <c r="P594"/>
    </row>
    <row r="595" spans="16:16" x14ac:dyDescent="0.25">
      <c r="P595"/>
    </row>
    <row r="596" spans="16:16" x14ac:dyDescent="0.25">
      <c r="P596"/>
    </row>
    <row r="597" spans="16:16" x14ac:dyDescent="0.25">
      <c r="P597"/>
    </row>
    <row r="598" spans="16:16" x14ac:dyDescent="0.25">
      <c r="P598"/>
    </row>
    <row r="599" spans="16:16" x14ac:dyDescent="0.25">
      <c r="P599"/>
    </row>
    <row r="600" spans="16:16" x14ac:dyDescent="0.25">
      <c r="P600"/>
    </row>
    <row r="601" spans="16:16" x14ac:dyDescent="0.25">
      <c r="P601"/>
    </row>
    <row r="602" spans="16:16" x14ac:dyDescent="0.25">
      <c r="P602"/>
    </row>
    <row r="603" spans="16:16" x14ac:dyDescent="0.25">
      <c r="P603"/>
    </row>
    <row r="604" spans="16:16" x14ac:dyDescent="0.25">
      <c r="P604"/>
    </row>
    <row r="605" spans="16:16" x14ac:dyDescent="0.25">
      <c r="P605"/>
    </row>
    <row r="606" spans="16:16" x14ac:dyDescent="0.25">
      <c r="P606"/>
    </row>
    <row r="607" spans="16:16" x14ac:dyDescent="0.25">
      <c r="P607"/>
    </row>
    <row r="608" spans="16:16" x14ac:dyDescent="0.25">
      <c r="P608"/>
    </row>
    <row r="609" spans="16:16" x14ac:dyDescent="0.25">
      <c r="P609"/>
    </row>
    <row r="610" spans="16:16" x14ac:dyDescent="0.25">
      <c r="P610"/>
    </row>
    <row r="611" spans="16:16" x14ac:dyDescent="0.25">
      <c r="P611"/>
    </row>
    <row r="612" spans="16:16" x14ac:dyDescent="0.25">
      <c r="P612"/>
    </row>
    <row r="613" spans="16:16" x14ac:dyDescent="0.25">
      <c r="P613"/>
    </row>
    <row r="614" spans="16:16" x14ac:dyDescent="0.25">
      <c r="P614"/>
    </row>
    <row r="615" spans="16:16" x14ac:dyDescent="0.25">
      <c r="P615"/>
    </row>
    <row r="616" spans="16:16" x14ac:dyDescent="0.25">
      <c r="P616"/>
    </row>
    <row r="617" spans="16:16" x14ac:dyDescent="0.25">
      <c r="P617"/>
    </row>
    <row r="618" spans="16:16" x14ac:dyDescent="0.25">
      <c r="P618"/>
    </row>
    <row r="619" spans="16:16" x14ac:dyDescent="0.25">
      <c r="P619"/>
    </row>
    <row r="620" spans="16:16" x14ac:dyDescent="0.25">
      <c r="P620"/>
    </row>
    <row r="621" spans="16:16" x14ac:dyDescent="0.25">
      <c r="P621"/>
    </row>
    <row r="622" spans="16:16" x14ac:dyDescent="0.25">
      <c r="P622"/>
    </row>
    <row r="623" spans="16:16" x14ac:dyDescent="0.25">
      <c r="P623"/>
    </row>
    <row r="624" spans="16:16" x14ac:dyDescent="0.25">
      <c r="P624"/>
    </row>
    <row r="625" spans="16:16" x14ac:dyDescent="0.25">
      <c r="P625"/>
    </row>
    <row r="626" spans="16:16" x14ac:dyDescent="0.25">
      <c r="P626"/>
    </row>
    <row r="627" spans="16:16" x14ac:dyDescent="0.25">
      <c r="P627"/>
    </row>
    <row r="628" spans="16:16" x14ac:dyDescent="0.25">
      <c r="P628"/>
    </row>
    <row r="629" spans="16:16" x14ac:dyDescent="0.25">
      <c r="P629"/>
    </row>
    <row r="630" spans="16:16" x14ac:dyDescent="0.25">
      <c r="P630"/>
    </row>
    <row r="631" spans="16:16" x14ac:dyDescent="0.25">
      <c r="P631"/>
    </row>
    <row r="632" spans="16:16" x14ac:dyDescent="0.25">
      <c r="P632"/>
    </row>
    <row r="633" spans="16:16" x14ac:dyDescent="0.25">
      <c r="P633"/>
    </row>
    <row r="634" spans="16:16" x14ac:dyDescent="0.25">
      <c r="P634"/>
    </row>
    <row r="635" spans="16:16" x14ac:dyDescent="0.25">
      <c r="P635"/>
    </row>
    <row r="636" spans="16:16" x14ac:dyDescent="0.25">
      <c r="P636"/>
    </row>
    <row r="637" spans="16:16" x14ac:dyDescent="0.25">
      <c r="P637"/>
    </row>
    <row r="638" spans="16:16" x14ac:dyDescent="0.25">
      <c r="P638"/>
    </row>
    <row r="639" spans="16:16" x14ac:dyDescent="0.25">
      <c r="P639"/>
    </row>
    <row r="640" spans="16:16" x14ac:dyDescent="0.25">
      <c r="P640"/>
    </row>
    <row r="641" spans="16:16" x14ac:dyDescent="0.25">
      <c r="P641"/>
    </row>
    <row r="642" spans="16:16" x14ac:dyDescent="0.25">
      <c r="P642"/>
    </row>
    <row r="643" spans="16:16" x14ac:dyDescent="0.25">
      <c r="P643"/>
    </row>
    <row r="644" spans="16:16" x14ac:dyDescent="0.25">
      <c r="P644"/>
    </row>
    <row r="645" spans="16:16" x14ac:dyDescent="0.25">
      <c r="P645"/>
    </row>
    <row r="646" spans="16:16" x14ac:dyDescent="0.25">
      <c r="P646"/>
    </row>
    <row r="647" spans="16:16" x14ac:dyDescent="0.25">
      <c r="P647"/>
    </row>
    <row r="648" spans="16:16" x14ac:dyDescent="0.25">
      <c r="P648"/>
    </row>
    <row r="649" spans="16:16" x14ac:dyDescent="0.25">
      <c r="P649"/>
    </row>
    <row r="650" spans="16:16" x14ac:dyDescent="0.25">
      <c r="P650"/>
    </row>
    <row r="651" spans="16:16" x14ac:dyDescent="0.25">
      <c r="P651"/>
    </row>
    <row r="652" spans="16:16" x14ac:dyDescent="0.25">
      <c r="P652"/>
    </row>
    <row r="653" spans="16:16" x14ac:dyDescent="0.25">
      <c r="P653"/>
    </row>
    <row r="654" spans="16:16" x14ac:dyDescent="0.25">
      <c r="P654"/>
    </row>
    <row r="655" spans="16:16" x14ac:dyDescent="0.25">
      <c r="P655"/>
    </row>
    <row r="656" spans="16:16" x14ac:dyDescent="0.25">
      <c r="P656"/>
    </row>
    <row r="657" spans="16:16" x14ac:dyDescent="0.25">
      <c r="P657"/>
    </row>
    <row r="658" spans="16:16" x14ac:dyDescent="0.25">
      <c r="P658"/>
    </row>
    <row r="659" spans="16:16" x14ac:dyDescent="0.25">
      <c r="P659"/>
    </row>
    <row r="660" spans="16:16" x14ac:dyDescent="0.25">
      <c r="P660"/>
    </row>
    <row r="661" spans="16:16" x14ac:dyDescent="0.25">
      <c r="P661"/>
    </row>
    <row r="662" spans="16:16" x14ac:dyDescent="0.25">
      <c r="P662"/>
    </row>
    <row r="663" spans="16:16" x14ac:dyDescent="0.25">
      <c r="P663"/>
    </row>
    <row r="664" spans="16:16" x14ac:dyDescent="0.25">
      <c r="P664"/>
    </row>
    <row r="665" spans="16:16" x14ac:dyDescent="0.25">
      <c r="P665"/>
    </row>
    <row r="666" spans="16:16" x14ac:dyDescent="0.25">
      <c r="P666"/>
    </row>
    <row r="667" spans="16:16" x14ac:dyDescent="0.25">
      <c r="P667"/>
    </row>
    <row r="668" spans="16:16" x14ac:dyDescent="0.25">
      <c r="P668"/>
    </row>
    <row r="669" spans="16:16" x14ac:dyDescent="0.25">
      <c r="P669"/>
    </row>
    <row r="670" spans="16:16" x14ac:dyDescent="0.25">
      <c r="P670"/>
    </row>
    <row r="671" spans="16:16" x14ac:dyDescent="0.25">
      <c r="P671"/>
    </row>
    <row r="672" spans="16:16" x14ac:dyDescent="0.25">
      <c r="P672"/>
    </row>
    <row r="673" spans="16:16" x14ac:dyDescent="0.25">
      <c r="P673"/>
    </row>
    <row r="674" spans="16:16" x14ac:dyDescent="0.25">
      <c r="P674"/>
    </row>
    <row r="675" spans="16:16" x14ac:dyDescent="0.25">
      <c r="P675"/>
    </row>
    <row r="676" spans="16:16" x14ac:dyDescent="0.25">
      <c r="P676"/>
    </row>
    <row r="677" spans="16:16" x14ac:dyDescent="0.25">
      <c r="P677"/>
    </row>
    <row r="678" spans="16:16" x14ac:dyDescent="0.25">
      <c r="P678"/>
    </row>
    <row r="679" spans="16:16" x14ac:dyDescent="0.25">
      <c r="P679"/>
    </row>
    <row r="680" spans="16:16" x14ac:dyDescent="0.25">
      <c r="P680"/>
    </row>
    <row r="681" spans="16:16" x14ac:dyDescent="0.25">
      <c r="P681"/>
    </row>
    <row r="682" spans="16:16" x14ac:dyDescent="0.25">
      <c r="P682"/>
    </row>
    <row r="683" spans="16:16" x14ac:dyDescent="0.25">
      <c r="P683"/>
    </row>
    <row r="684" spans="16:16" x14ac:dyDescent="0.25">
      <c r="P684"/>
    </row>
    <row r="685" spans="16:16" x14ac:dyDescent="0.25">
      <c r="P685"/>
    </row>
    <row r="686" spans="16:16" x14ac:dyDescent="0.25">
      <c r="P686"/>
    </row>
    <row r="687" spans="16:16" x14ac:dyDescent="0.25">
      <c r="P687"/>
    </row>
    <row r="688" spans="16:16" x14ac:dyDescent="0.25">
      <c r="P688"/>
    </row>
    <row r="689" spans="16:16" x14ac:dyDescent="0.25">
      <c r="P689"/>
    </row>
    <row r="690" spans="16:16" x14ac:dyDescent="0.25">
      <c r="P690"/>
    </row>
    <row r="691" spans="16:16" x14ac:dyDescent="0.25">
      <c r="P691"/>
    </row>
    <row r="692" spans="16:16" x14ac:dyDescent="0.25">
      <c r="P692"/>
    </row>
    <row r="693" spans="16:16" x14ac:dyDescent="0.25">
      <c r="P693"/>
    </row>
    <row r="694" spans="16:16" x14ac:dyDescent="0.25">
      <c r="P694"/>
    </row>
    <row r="695" spans="16:16" x14ac:dyDescent="0.25">
      <c r="P695"/>
    </row>
    <row r="696" spans="16:16" x14ac:dyDescent="0.25">
      <c r="P696"/>
    </row>
    <row r="697" spans="16:16" x14ac:dyDescent="0.25">
      <c r="P697"/>
    </row>
    <row r="698" spans="16:16" x14ac:dyDescent="0.25">
      <c r="P698"/>
    </row>
    <row r="699" spans="16:16" x14ac:dyDescent="0.25">
      <c r="P699"/>
    </row>
    <row r="700" spans="16:16" x14ac:dyDescent="0.25">
      <c r="P700"/>
    </row>
    <row r="701" spans="16:16" x14ac:dyDescent="0.25">
      <c r="P701"/>
    </row>
    <row r="702" spans="16:16" x14ac:dyDescent="0.25">
      <c r="P702"/>
    </row>
    <row r="703" spans="16:16" x14ac:dyDescent="0.25">
      <c r="P703"/>
    </row>
    <row r="704" spans="16:16" x14ac:dyDescent="0.25">
      <c r="P704"/>
    </row>
    <row r="705" spans="16:16" x14ac:dyDescent="0.25">
      <c r="P705"/>
    </row>
    <row r="706" spans="16:16" x14ac:dyDescent="0.25">
      <c r="P706"/>
    </row>
    <row r="707" spans="16:16" x14ac:dyDescent="0.25">
      <c r="P707"/>
    </row>
    <row r="708" spans="16:16" x14ac:dyDescent="0.25">
      <c r="P708"/>
    </row>
    <row r="709" spans="16:16" x14ac:dyDescent="0.25">
      <c r="P709"/>
    </row>
    <row r="710" spans="16:16" x14ac:dyDescent="0.25">
      <c r="P710"/>
    </row>
    <row r="711" spans="16:16" x14ac:dyDescent="0.25">
      <c r="P711"/>
    </row>
    <row r="712" spans="16:16" x14ac:dyDescent="0.25">
      <c r="P712"/>
    </row>
    <row r="713" spans="16:16" x14ac:dyDescent="0.25">
      <c r="P713"/>
    </row>
    <row r="714" spans="16:16" x14ac:dyDescent="0.25">
      <c r="P714"/>
    </row>
    <row r="715" spans="16:16" x14ac:dyDescent="0.25">
      <c r="P715"/>
    </row>
    <row r="716" spans="16:16" x14ac:dyDescent="0.25">
      <c r="P716"/>
    </row>
    <row r="717" spans="16:16" x14ac:dyDescent="0.25">
      <c r="P717"/>
    </row>
    <row r="718" spans="16:16" x14ac:dyDescent="0.25">
      <c r="P718"/>
    </row>
    <row r="719" spans="16:16" x14ac:dyDescent="0.25">
      <c r="P719"/>
    </row>
    <row r="720" spans="16:16" x14ac:dyDescent="0.25">
      <c r="P720"/>
    </row>
    <row r="721" spans="16:16" x14ac:dyDescent="0.25">
      <c r="P721"/>
    </row>
    <row r="722" spans="16:16" x14ac:dyDescent="0.25">
      <c r="P722"/>
    </row>
    <row r="723" spans="16:16" x14ac:dyDescent="0.25">
      <c r="P723"/>
    </row>
    <row r="724" spans="16:16" x14ac:dyDescent="0.25">
      <c r="P724"/>
    </row>
    <row r="725" spans="16:16" x14ac:dyDescent="0.25">
      <c r="P725"/>
    </row>
    <row r="726" spans="16:16" x14ac:dyDescent="0.25">
      <c r="P726"/>
    </row>
    <row r="727" spans="16:16" x14ac:dyDescent="0.25">
      <c r="P727"/>
    </row>
    <row r="728" spans="16:16" x14ac:dyDescent="0.25">
      <c r="P728"/>
    </row>
    <row r="729" spans="16:16" x14ac:dyDescent="0.25">
      <c r="P729"/>
    </row>
    <row r="730" spans="16:16" x14ac:dyDescent="0.25">
      <c r="P730"/>
    </row>
    <row r="731" spans="16:16" x14ac:dyDescent="0.25">
      <c r="P731"/>
    </row>
    <row r="732" spans="16:16" x14ac:dyDescent="0.25">
      <c r="P732"/>
    </row>
    <row r="733" spans="16:16" x14ac:dyDescent="0.25">
      <c r="P733"/>
    </row>
    <row r="734" spans="16:16" x14ac:dyDescent="0.25">
      <c r="P734"/>
    </row>
    <row r="735" spans="16:16" x14ac:dyDescent="0.25">
      <c r="P735"/>
    </row>
    <row r="736" spans="16:16" x14ac:dyDescent="0.25">
      <c r="P736"/>
    </row>
    <row r="737" spans="16:16" x14ac:dyDescent="0.25">
      <c r="P737"/>
    </row>
    <row r="738" spans="16:16" x14ac:dyDescent="0.25">
      <c r="P738"/>
    </row>
    <row r="739" spans="16:16" x14ac:dyDescent="0.25">
      <c r="P739"/>
    </row>
    <row r="740" spans="16:16" x14ac:dyDescent="0.25">
      <c r="P740"/>
    </row>
    <row r="741" spans="16:16" x14ac:dyDescent="0.25">
      <c r="P741"/>
    </row>
    <row r="742" spans="16:16" x14ac:dyDescent="0.25">
      <c r="P742"/>
    </row>
    <row r="743" spans="16:16" x14ac:dyDescent="0.25">
      <c r="P743"/>
    </row>
    <row r="744" spans="16:16" x14ac:dyDescent="0.25">
      <c r="P744"/>
    </row>
    <row r="745" spans="16:16" x14ac:dyDescent="0.25">
      <c r="P745"/>
    </row>
    <row r="746" spans="16:16" x14ac:dyDescent="0.25">
      <c r="P746"/>
    </row>
    <row r="747" spans="16:16" x14ac:dyDescent="0.25">
      <c r="P747"/>
    </row>
    <row r="748" spans="16:16" x14ac:dyDescent="0.25">
      <c r="P748"/>
    </row>
    <row r="749" spans="16:16" x14ac:dyDescent="0.25">
      <c r="P749"/>
    </row>
    <row r="750" spans="16:16" x14ac:dyDescent="0.25">
      <c r="P750"/>
    </row>
    <row r="751" spans="16:16" x14ac:dyDescent="0.25">
      <c r="P751"/>
    </row>
    <row r="752" spans="16:16" x14ac:dyDescent="0.25">
      <c r="P752"/>
    </row>
    <row r="753" spans="16:16" x14ac:dyDescent="0.25">
      <c r="P753"/>
    </row>
    <row r="754" spans="16:16" x14ac:dyDescent="0.25">
      <c r="P754"/>
    </row>
    <row r="755" spans="16:16" x14ac:dyDescent="0.25">
      <c r="P755"/>
    </row>
    <row r="756" spans="16:16" x14ac:dyDescent="0.25">
      <c r="P756"/>
    </row>
    <row r="757" spans="16:16" x14ac:dyDescent="0.25">
      <c r="P757"/>
    </row>
    <row r="758" spans="16:16" x14ac:dyDescent="0.25">
      <c r="P758"/>
    </row>
    <row r="759" spans="16:16" x14ac:dyDescent="0.25">
      <c r="P759"/>
    </row>
    <row r="760" spans="16:16" x14ac:dyDescent="0.25">
      <c r="P760"/>
    </row>
    <row r="761" spans="16:16" x14ac:dyDescent="0.25">
      <c r="P761"/>
    </row>
    <row r="762" spans="16:16" x14ac:dyDescent="0.25">
      <c r="P762"/>
    </row>
    <row r="763" spans="16:16" x14ac:dyDescent="0.25">
      <c r="P763"/>
    </row>
    <row r="764" spans="16:16" x14ac:dyDescent="0.25">
      <c r="P764"/>
    </row>
    <row r="765" spans="16:16" x14ac:dyDescent="0.25">
      <c r="P765"/>
    </row>
    <row r="766" spans="16:16" x14ac:dyDescent="0.25">
      <c r="P766"/>
    </row>
    <row r="767" spans="16:16" x14ac:dyDescent="0.25">
      <c r="P767"/>
    </row>
    <row r="768" spans="16:16" x14ac:dyDescent="0.25">
      <c r="P768"/>
    </row>
    <row r="769" spans="16:16" x14ac:dyDescent="0.25">
      <c r="P769"/>
    </row>
    <row r="770" spans="16:16" x14ac:dyDescent="0.25">
      <c r="P770"/>
    </row>
    <row r="771" spans="16:16" x14ac:dyDescent="0.25">
      <c r="P771"/>
    </row>
    <row r="772" spans="16:16" x14ac:dyDescent="0.25">
      <c r="P772"/>
    </row>
    <row r="773" spans="16:16" x14ac:dyDescent="0.25">
      <c r="P773"/>
    </row>
    <row r="774" spans="16:16" x14ac:dyDescent="0.25">
      <c r="P774"/>
    </row>
    <row r="775" spans="16:16" x14ac:dyDescent="0.25">
      <c r="P775"/>
    </row>
    <row r="776" spans="16:16" x14ac:dyDescent="0.25">
      <c r="P776"/>
    </row>
    <row r="777" spans="16:16" x14ac:dyDescent="0.25">
      <c r="P777"/>
    </row>
    <row r="778" spans="16:16" x14ac:dyDescent="0.25">
      <c r="P778"/>
    </row>
    <row r="779" spans="16:16" x14ac:dyDescent="0.25">
      <c r="P779"/>
    </row>
    <row r="780" spans="16:16" x14ac:dyDescent="0.25">
      <c r="P780"/>
    </row>
    <row r="781" spans="16:16" x14ac:dyDescent="0.25">
      <c r="P781"/>
    </row>
    <row r="782" spans="16:16" x14ac:dyDescent="0.25">
      <c r="P782"/>
    </row>
    <row r="783" spans="16:16" x14ac:dyDescent="0.25">
      <c r="P783"/>
    </row>
    <row r="784" spans="16:16" x14ac:dyDescent="0.25">
      <c r="P784"/>
    </row>
    <row r="785" spans="16:16" x14ac:dyDescent="0.25">
      <c r="P785"/>
    </row>
    <row r="786" spans="16:16" x14ac:dyDescent="0.25">
      <c r="P786"/>
    </row>
    <row r="787" spans="16:16" x14ac:dyDescent="0.25">
      <c r="P787"/>
    </row>
    <row r="788" spans="16:16" x14ac:dyDescent="0.25">
      <c r="P788"/>
    </row>
    <row r="789" spans="16:16" x14ac:dyDescent="0.25">
      <c r="P789"/>
    </row>
    <row r="790" spans="16:16" x14ac:dyDescent="0.25">
      <c r="P790"/>
    </row>
    <row r="791" spans="16:16" x14ac:dyDescent="0.25">
      <c r="P791"/>
    </row>
    <row r="792" spans="16:16" x14ac:dyDescent="0.25">
      <c r="P792"/>
    </row>
    <row r="793" spans="16:16" x14ac:dyDescent="0.25">
      <c r="P793"/>
    </row>
    <row r="794" spans="16:16" x14ac:dyDescent="0.25">
      <c r="P794"/>
    </row>
    <row r="795" spans="16:16" x14ac:dyDescent="0.25">
      <c r="P795"/>
    </row>
    <row r="796" spans="16:16" x14ac:dyDescent="0.25">
      <c r="P796"/>
    </row>
    <row r="797" spans="16:16" x14ac:dyDescent="0.25">
      <c r="P797"/>
    </row>
    <row r="798" spans="16:16" x14ac:dyDescent="0.25">
      <c r="P798"/>
    </row>
    <row r="799" spans="16:16" x14ac:dyDescent="0.25">
      <c r="P799"/>
    </row>
    <row r="800" spans="16:16" x14ac:dyDescent="0.25">
      <c r="P800"/>
    </row>
    <row r="801" spans="16:16" x14ac:dyDescent="0.25">
      <c r="P801"/>
    </row>
    <row r="802" spans="16:16" x14ac:dyDescent="0.25">
      <c r="P802"/>
    </row>
    <row r="803" spans="16:16" x14ac:dyDescent="0.25">
      <c r="P803"/>
    </row>
    <row r="804" spans="16:16" x14ac:dyDescent="0.25">
      <c r="P804"/>
    </row>
    <row r="805" spans="16:16" x14ac:dyDescent="0.25">
      <c r="P805"/>
    </row>
    <row r="806" spans="16:16" x14ac:dyDescent="0.25">
      <c r="P806"/>
    </row>
    <row r="807" spans="16:16" x14ac:dyDescent="0.25">
      <c r="P807"/>
    </row>
    <row r="808" spans="16:16" x14ac:dyDescent="0.25">
      <c r="P808"/>
    </row>
    <row r="809" spans="16:16" x14ac:dyDescent="0.25">
      <c r="P809"/>
    </row>
    <row r="810" spans="16:16" x14ac:dyDescent="0.25">
      <c r="P810"/>
    </row>
    <row r="811" spans="16:16" x14ac:dyDescent="0.25">
      <c r="P811"/>
    </row>
    <row r="812" spans="16:16" x14ac:dyDescent="0.25">
      <c r="P812"/>
    </row>
    <row r="813" spans="16:16" x14ac:dyDescent="0.25">
      <c r="P813"/>
    </row>
    <row r="814" spans="16:16" x14ac:dyDescent="0.25">
      <c r="P814"/>
    </row>
    <row r="815" spans="16:16" x14ac:dyDescent="0.25">
      <c r="P815"/>
    </row>
    <row r="816" spans="16:16" x14ac:dyDescent="0.25">
      <c r="P816"/>
    </row>
    <row r="817" spans="16:16" x14ac:dyDescent="0.25">
      <c r="P817"/>
    </row>
    <row r="818" spans="16:16" x14ac:dyDescent="0.25">
      <c r="P818"/>
    </row>
    <row r="819" spans="16:16" x14ac:dyDescent="0.25">
      <c r="P819"/>
    </row>
    <row r="820" spans="16:16" x14ac:dyDescent="0.25">
      <c r="P820"/>
    </row>
    <row r="821" spans="16:16" x14ac:dyDescent="0.25">
      <c r="P821"/>
    </row>
    <row r="822" spans="16:16" x14ac:dyDescent="0.25">
      <c r="P822"/>
    </row>
  </sheetData>
  <autoFilter ref="A1:Q504" xr:uid="{00000000-0009-0000-0000-000006000000}">
    <sortState ref="A2:Q504">
      <sortCondition ref="M1:M503"/>
    </sortState>
  </autoFilter>
  <dataValidations count="3">
    <dataValidation type="list" allowBlank="1" showInputMessage="1" showErrorMessage="1" sqref="G504:G1048576" xr:uid="{658A8AB0-4FE9-4330-ACD1-AF39D365E352}">
      <formula1>"SSS1,SSS2,SS3,Basic1, Basic 2, Basic 3, Basic 4, Basic 5, Basic 6, Fininshed SSS, Graduate"</formula1>
    </dataValidation>
    <dataValidation type="custom" allowBlank="1" showInputMessage="1" showErrorMessage="1" sqref="F1:F1048576" xr:uid="{00000000-0002-0000-0600-000000000000}">
      <formula1>AND(ISTEXT(F1),LEN(F1)=11)</formula1>
    </dataValidation>
    <dataValidation type="list" allowBlank="1" showInputMessage="1" showErrorMessage="1" sqref="G1:G503" xr:uid="{D2DAE51A-3CA5-4101-BD6F-BAF44645B292}">
      <formula1>"SSS1,JSS,SSS2,SS3,Basic1, Basic 2, Basic 3, Basic 4, Basic 5, Basic 6, Fininshed SSS, Graduate"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249977111117893"/>
  </sheetPr>
  <dimension ref="G6:AA16"/>
  <sheetViews>
    <sheetView showGridLines="0" showRowColHeaders="0" zoomScale="80" zoomScaleNormal="80" workbookViewId="0"/>
  </sheetViews>
  <sheetFormatPr defaultRowHeight="15" x14ac:dyDescent="0.25"/>
  <cols>
    <col min="1" max="16384" width="9.140625" style="1"/>
  </cols>
  <sheetData>
    <row r="6" spans="7:27" x14ac:dyDescent="0.25">
      <c r="G6" s="1">
        <f>GETPIVOTDATA("NAME",'Students by Church'!$A$3)</f>
        <v>503</v>
      </c>
    </row>
    <row r="13" spans="7:27" x14ac:dyDescent="0.25">
      <c r="AA13" s="1" t="s">
        <v>0</v>
      </c>
    </row>
    <row r="16" spans="7:27" x14ac:dyDescent="0.25">
      <c r="M16" s="1" t="s">
        <v>0</v>
      </c>
    </row>
  </sheetData>
  <pageMargins left="0.7" right="0.7" top="0.75" bottom="0.75" header="0.3" footer="0.3"/>
  <pageSetup paperSize="9" orientation="portrait" r:id="rId1"/>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A3FB8-546F-4579-A962-A2C71C1F18B5}">
  <sheetPr>
    <tabColor theme="7" tint="0.59999389629810485"/>
  </sheetPr>
  <dimension ref="A1"/>
  <sheetViews>
    <sheetView showGridLines="0" showRowColHeaders="0" zoomScale="80" zoomScaleNormal="8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0A6CC-6237-474B-B4A4-C05BEE11DF9F}">
  <sheetPr>
    <tabColor rgb="FF1D4971"/>
  </sheetPr>
  <dimension ref="A1"/>
  <sheetViews>
    <sheetView showGridLines="0" showRowColHeaders="0" zoomScale="80" zoomScaleNormal="80" workbookViewId="0"/>
  </sheetViews>
  <sheetFormatPr defaultRowHeight="15" x14ac:dyDescent="0.25"/>
  <sheetData/>
  <pageMargins left="0.7" right="0.7" top="0.75" bottom="0.75" header="0.3" footer="0.3"/>
  <pageSetup paperSize="9" orientation="portrait" verticalDpi="0" r:id="rId1"/>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Students by Church</vt:lpstr>
      <vt:lpstr>Progress</vt:lpstr>
      <vt:lpstr>Package</vt:lpstr>
      <vt:lpstr>Status</vt:lpstr>
      <vt:lpstr>Student Info</vt:lpstr>
      <vt:lpstr>Data sheet</vt:lpstr>
      <vt:lpstr>Desgin</vt:lpstr>
      <vt:lpstr>Students Data</vt:lpstr>
      <vt:lpstr>Course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ADESHOLAR-GOLD</cp:lastModifiedBy>
  <dcterms:created xsi:type="dcterms:W3CDTF">2024-01-13T18:24:02Z</dcterms:created>
  <dcterms:modified xsi:type="dcterms:W3CDTF">2024-04-11T09:11:34Z</dcterms:modified>
</cp:coreProperties>
</file>