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M9" i="1"/>
  <c r="E9"/>
  <c r="F22"/>
  <c r="F23"/>
  <c r="F24"/>
  <c r="J24"/>
  <c r="J23"/>
  <c r="J22"/>
  <c r="B24"/>
  <c r="D24" s="1"/>
  <c r="B23"/>
  <c r="C23" s="1"/>
  <c r="B22"/>
  <c r="D22" s="1"/>
  <c r="L24"/>
  <c r="L23"/>
  <c r="L22"/>
  <c r="L21"/>
  <c r="F21"/>
  <c r="C21"/>
  <c r="D21"/>
  <c r="G16"/>
  <c r="L16"/>
  <c r="M16" s="1"/>
  <c r="L15"/>
  <c r="G15"/>
  <c r="L14"/>
  <c r="M15" s="1"/>
  <c r="G14"/>
  <c r="H15" s="1"/>
  <c r="E16"/>
  <c r="E13"/>
  <c r="D16"/>
  <c r="D13"/>
  <c r="C13"/>
  <c r="C16"/>
  <c r="C14"/>
  <c r="E14" s="1"/>
  <c r="C15"/>
  <c r="E15" s="1"/>
  <c r="L13"/>
  <c r="M14" s="1"/>
  <c r="M17" s="1"/>
  <c r="G13"/>
  <c r="H14" s="1"/>
  <c r="L8"/>
  <c r="M8" s="1"/>
  <c r="D8"/>
  <c r="E8" s="1"/>
  <c r="L7"/>
  <c r="D7"/>
  <c r="L6"/>
  <c r="D6"/>
  <c r="L5"/>
  <c r="D5"/>
  <c r="M24" l="1"/>
  <c r="H16"/>
  <c r="H17" s="1"/>
  <c r="D23"/>
  <c r="C24"/>
  <c r="C22"/>
  <c r="G22"/>
  <c r="G24"/>
  <c r="G23"/>
  <c r="M22"/>
  <c r="M23"/>
  <c r="D14"/>
  <c r="D15"/>
  <c r="M6"/>
  <c r="E6"/>
  <c r="M7"/>
  <c r="E7"/>
  <c r="M25" l="1"/>
  <c r="G25"/>
</calcChain>
</file>

<file path=xl/sharedStrings.xml><?xml version="1.0" encoding="utf-8"?>
<sst xmlns="http://schemas.openxmlformats.org/spreadsheetml/2006/main" count="35" uniqueCount="14">
  <si>
    <t>Расчет коэффициента реактиввности по температуре топлива(Getera)</t>
  </si>
  <si>
    <t>delta T</t>
  </si>
  <si>
    <t>keff</t>
  </si>
  <si>
    <t>alphaTtop</t>
  </si>
  <si>
    <t>ro</t>
  </si>
  <si>
    <t>Расчет коэффициента реактиввности по температуре топлива(Scetch)</t>
  </si>
  <si>
    <t>Расчет коэффициента реактиввности по температуре теплоносителя(Scetch)</t>
  </si>
  <si>
    <t>N(H)</t>
  </si>
  <si>
    <t>N(O)</t>
  </si>
  <si>
    <t>Расчет коэффициента реактивности по температуре теплоносителя(Getera)</t>
  </si>
  <si>
    <t>alphaTtep</t>
  </si>
  <si>
    <t>Расчет коэффициента реактивности по плотности теплоносителя(Getera)</t>
  </si>
  <si>
    <t>alphaRotep</t>
  </si>
  <si>
    <t>react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</si>
</sst>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25"/>
  <sheetViews>
    <sheetView tabSelected="1" workbookViewId="0">
      <selection activeCell="J26" sqref="J26"/>
    </sheetView>
  </sheetViews>
  <sheetFormatPr defaultRowHeight="14.4"/>
  <cols>
    <col min="1" max="1" width="7.88671875" customWidth="1"/>
    <col min="4" max="4" width="10.109375" customWidth="1"/>
    <col min="5" max="5" width="12.6640625" bestFit="1" customWidth="1"/>
    <col min="7" max="7" width="16.6640625" customWidth="1"/>
    <col min="8" max="8" width="12.6640625" bestFit="1" customWidth="1"/>
    <col min="13" max="13" width="11" customWidth="1"/>
    <col min="16" max="16" width="11.109375" customWidth="1"/>
  </cols>
  <sheetData>
    <row r="3" spans="2:16">
      <c r="B3" s="3" t="s">
        <v>0</v>
      </c>
      <c r="C3" s="3"/>
      <c r="D3" s="3"/>
      <c r="E3" s="3"/>
      <c r="F3" s="3"/>
      <c r="G3" s="3"/>
      <c r="J3" s="3" t="s">
        <v>5</v>
      </c>
      <c r="K3" s="3"/>
      <c r="L3" s="3"/>
      <c r="M3" s="3"/>
      <c r="N3" s="3"/>
      <c r="O3" s="3"/>
      <c r="P3" s="3"/>
    </row>
    <row r="4" spans="2:16">
      <c r="B4" t="s">
        <v>1</v>
      </c>
      <c r="C4" t="s">
        <v>2</v>
      </c>
      <c r="D4" t="s">
        <v>13</v>
      </c>
      <c r="E4" s="1" t="s">
        <v>3</v>
      </c>
      <c r="J4" t="s">
        <v>1</v>
      </c>
      <c r="K4" t="s">
        <v>2</v>
      </c>
      <c r="L4" t="s">
        <v>13</v>
      </c>
      <c r="M4" s="1" t="s">
        <v>3</v>
      </c>
    </row>
    <row r="5" spans="2:16">
      <c r="B5">
        <v>0</v>
      </c>
      <c r="C5">
        <v>1.1169199999999999</v>
      </c>
      <c r="D5">
        <f xml:space="preserve"> (C5 - 1) / C5</f>
        <v>0.10468072914801411</v>
      </c>
      <c r="E5" s="1"/>
      <c r="J5">
        <v>0</v>
      </c>
      <c r="K5">
        <v>1.0182960000000001</v>
      </c>
      <c r="L5">
        <f xml:space="preserve"> (K5 - 1) / K5</f>
        <v>1.7967270813201749E-2</v>
      </c>
      <c r="M5" s="1"/>
    </row>
    <row r="6" spans="2:16">
      <c r="B6">
        <v>50</v>
      </c>
      <c r="C6">
        <v>1.1159699999999999</v>
      </c>
      <c r="D6">
        <f xml:space="preserve"> (C6 - 1) / C6</f>
        <v>0.10391856411910706</v>
      </c>
      <c r="E6" s="1">
        <f>(D5-D6)/(B5-B6)</f>
        <v>-1.5243300578141051E-5</v>
      </c>
      <c r="J6">
        <v>50</v>
      </c>
      <c r="K6">
        <v>1.0170349999999999</v>
      </c>
      <c r="L6">
        <f xml:space="preserve"> (K6 - 1) / K6</f>
        <v>1.6749669382076244E-2</v>
      </c>
      <c r="M6" s="1">
        <f>(L5-L6)/(J5-J6)</f>
        <v>-2.435202862251011E-5</v>
      </c>
    </row>
    <row r="7" spans="2:16">
      <c r="B7">
        <v>100</v>
      </c>
      <c r="C7">
        <v>1.1150899999999999</v>
      </c>
      <c r="D7">
        <f xml:space="preserve"> (C7 - 1) / C7</f>
        <v>0.10321139997668342</v>
      </c>
      <c r="E7" s="1">
        <f>(D6-D7)/(B6-B7)</f>
        <v>-1.4143282848472771E-5</v>
      </c>
      <c r="J7">
        <v>100</v>
      </c>
      <c r="K7">
        <v>1.0158830000000001</v>
      </c>
      <c r="L7">
        <f xml:space="preserve"> (K7 - 1) / K7</f>
        <v>1.5634674465465109E-2</v>
      </c>
      <c r="M7" s="1">
        <f>(L6-L7)/(J6-J7)</f>
        <v>-2.2299898332222708E-5</v>
      </c>
    </row>
    <row r="8" spans="2:16">
      <c r="B8">
        <v>150</v>
      </c>
      <c r="C8">
        <v>1.1142799999999999</v>
      </c>
      <c r="D8">
        <f xml:space="preserve"> (C8 - 1) / C8</f>
        <v>0.10255950030512972</v>
      </c>
      <c r="E8" s="1">
        <f>(D7-D8)/(B7-B8)</f>
        <v>-1.303799343107398E-5</v>
      </c>
      <c r="J8">
        <v>150</v>
      </c>
      <c r="K8">
        <v>1.01481</v>
      </c>
      <c r="L8">
        <f xml:space="preserve"> (K8 - 1) / K8</f>
        <v>1.4593864861402617E-2</v>
      </c>
      <c r="M8" s="1">
        <f>(L7-L8)/(J7-J8)</f>
        <v>-2.0816192081249823E-5</v>
      </c>
    </row>
    <row r="9" spans="2:16">
      <c r="E9" s="4">
        <f>SUM(E6:E8) / 3</f>
        <v>-1.4141525619229267E-5</v>
      </c>
      <c r="M9" s="4">
        <f>SUM(M6:M8) / 3</f>
        <v>-2.2489373011994215E-5</v>
      </c>
    </row>
    <row r="11" spans="2:16">
      <c r="B11" s="3" t="s">
        <v>9</v>
      </c>
      <c r="C11" s="3"/>
      <c r="D11" s="3"/>
      <c r="E11" s="3"/>
      <c r="F11" s="3"/>
      <c r="G11" s="3"/>
      <c r="H11" s="3"/>
      <c r="J11" s="3" t="s">
        <v>6</v>
      </c>
      <c r="K11" s="3"/>
      <c r="L11" s="3"/>
      <c r="M11" s="3"/>
      <c r="N11" s="3"/>
      <c r="O11" s="3"/>
      <c r="P11" s="3"/>
    </row>
    <row r="12" spans="2:16">
      <c r="B12" t="s">
        <v>1</v>
      </c>
      <c r="C12" t="s">
        <v>4</v>
      </c>
      <c r="D12" t="s">
        <v>7</v>
      </c>
      <c r="E12" t="s">
        <v>8</v>
      </c>
      <c r="F12" t="s">
        <v>2</v>
      </c>
      <c r="G12" t="s">
        <v>13</v>
      </c>
      <c r="H12" s="1" t="s">
        <v>10</v>
      </c>
      <c r="J12" t="s">
        <v>1</v>
      </c>
      <c r="K12" t="s">
        <v>2</v>
      </c>
      <c r="L12" t="s">
        <v>13</v>
      </c>
      <c r="M12" s="1" t="s">
        <v>10</v>
      </c>
    </row>
    <row r="13" spans="2:16">
      <c r="B13">
        <v>0</v>
      </c>
      <c r="C13">
        <f>(1.3508)^-1</f>
        <v>0.74030204323363935</v>
      </c>
      <c r="D13">
        <f>C13*6.02*10^23 / 18 *2 *1E-24</f>
        <v>4.951798111407231E-2</v>
      </c>
      <c r="E13">
        <f>C13*6.02*10^23 / 18 * 1E-24</f>
        <v>2.4758990557036155E-2</v>
      </c>
      <c r="F13">
        <v>1.11812</v>
      </c>
      <c r="G13">
        <f xml:space="preserve"> (F13 - 1) / F13</f>
        <v>0.10564161270704397</v>
      </c>
      <c r="H13" s="1"/>
      <c r="J13">
        <v>0</v>
      </c>
      <c r="K13">
        <v>1.021083</v>
      </c>
      <c r="L13">
        <f xml:space="preserve"> (K13 - 1) / K13</f>
        <v>2.0647684860094589E-2</v>
      </c>
      <c r="M13" s="1"/>
    </row>
    <row r="14" spans="2:16">
      <c r="B14">
        <v>10</v>
      </c>
      <c r="C14">
        <f>(1.3898)^-1</f>
        <v>0.71952798963879694</v>
      </c>
      <c r="D14">
        <f t="shared" ref="D14:D16" si="0">C14*6.02*10^23 / 18 *2 *1E-24</f>
        <v>4.8128427751395073E-2</v>
      </c>
      <c r="E14">
        <f t="shared" ref="E14:E16" si="1">C14*6.02*10^23 / 18 * 1E-24</f>
        <v>2.4064213875697536E-2</v>
      </c>
      <c r="F14">
        <v>1.11751</v>
      </c>
      <c r="G14">
        <f xml:space="preserve"> (F14 - 1) / F14</f>
        <v>0.10515342144589311</v>
      </c>
      <c r="H14" s="1">
        <f>(G13-G14)/(B13-B14)</f>
        <v>-4.8819126115086373E-5</v>
      </c>
      <c r="J14">
        <v>10</v>
      </c>
      <c r="K14">
        <v>1.0198050000000001</v>
      </c>
      <c r="L14">
        <f xml:space="preserve"> (K14 - 1) / K14</f>
        <v>1.9420379386255286E-2</v>
      </c>
      <c r="M14" s="2">
        <f>(L13-L14)/(J13-J14)</f>
        <v>-1.2273054738393027E-4</v>
      </c>
    </row>
    <row r="15" spans="2:16">
      <c r="B15">
        <v>20</v>
      </c>
      <c r="C15">
        <f>(1.4361)^-1</f>
        <v>0.69633033911287523</v>
      </c>
      <c r="D15">
        <f t="shared" si="0"/>
        <v>4.6576762682883417E-2</v>
      </c>
      <c r="E15">
        <f t="shared" si="1"/>
        <v>2.3288381341441709E-2</v>
      </c>
      <c r="F15">
        <v>1.11693</v>
      </c>
      <c r="G15">
        <f xml:space="preserve"> (F15 - 1) / F15</f>
        <v>0.10468874504221391</v>
      </c>
      <c r="H15" s="1">
        <f>(G14-G15)/(B14-B15)</f>
        <v>-4.6467640367919838E-5</v>
      </c>
      <c r="J15">
        <v>20</v>
      </c>
      <c r="K15">
        <v>1.0183219999999999</v>
      </c>
      <c r="L15">
        <f xml:space="preserve"> (K15 - 1) / K15</f>
        <v>1.7992344268315866E-2</v>
      </c>
      <c r="M15" s="2">
        <f>(L14-L15)/(J14-J15)</f>
        <v>-1.4280351179394196E-4</v>
      </c>
    </row>
    <row r="16" spans="2:16">
      <c r="B16">
        <v>30</v>
      </c>
      <c r="C16">
        <f>(1.4937)^-1</f>
        <v>0.66947847626698798</v>
      </c>
      <c r="D16">
        <f t="shared" si="0"/>
        <v>4.4780671412525189E-2</v>
      </c>
      <c r="E16">
        <f t="shared" si="1"/>
        <v>2.2390335706262594E-2</v>
      </c>
      <c r="F16">
        <v>1.1164000000000001</v>
      </c>
      <c r="G16">
        <f xml:space="preserve"> (F16 - 1) / F16</f>
        <v>0.10426370476531714</v>
      </c>
      <c r="H16" s="1">
        <f>(G15-G16)/(B15-B16)</f>
        <v>-4.2504027689677094E-5</v>
      </c>
      <c r="J16">
        <v>30</v>
      </c>
      <c r="K16">
        <v>1.0165310000000001</v>
      </c>
      <c r="L16">
        <f xml:space="preserve"> (K16 - 1) / K16</f>
        <v>1.6262170066628633E-2</v>
      </c>
      <c r="M16" s="2">
        <f>(L15-L16)/(J15-J16)</f>
        <v>-1.7301742016872338E-4</v>
      </c>
    </row>
    <row r="17" spans="2:16">
      <c r="H17" s="4">
        <f>SUM(H14:H16) / 3</f>
        <v>-4.5930264724227771E-5</v>
      </c>
      <c r="M17" s="4">
        <f>SUM(M14:M16) / 3</f>
        <v>-1.4618382644886521E-4</v>
      </c>
    </row>
    <row r="19" spans="2:16">
      <c r="B19" s="3" t="s">
        <v>11</v>
      </c>
      <c r="C19" s="3"/>
      <c r="D19" s="3"/>
      <c r="E19" s="3"/>
      <c r="F19" s="3"/>
      <c r="G19" s="3"/>
      <c r="J19" s="3" t="s">
        <v>6</v>
      </c>
      <c r="K19" s="3"/>
      <c r="L19" s="3"/>
      <c r="M19" s="3"/>
      <c r="N19" s="3"/>
      <c r="O19" s="3"/>
      <c r="P19" s="3"/>
    </row>
    <row r="20" spans="2:16">
      <c r="B20" t="s">
        <v>4</v>
      </c>
      <c r="C20" t="s">
        <v>7</v>
      </c>
      <c r="D20" t="s">
        <v>8</v>
      </c>
      <c r="E20" t="s">
        <v>2</v>
      </c>
      <c r="F20" t="s">
        <v>13</v>
      </c>
      <c r="G20" s="1" t="s">
        <v>12</v>
      </c>
      <c r="J20" t="s">
        <v>4</v>
      </c>
      <c r="K20" t="s">
        <v>2</v>
      </c>
      <c r="L20" t="s">
        <v>13</v>
      </c>
      <c r="M20" s="1" t="s">
        <v>10</v>
      </c>
    </row>
    <row r="21" spans="2:16">
      <c r="B21">
        <v>0.69799999999999995</v>
      </c>
      <c r="C21">
        <f>B21*6.02*10^23 / 18 *2 *1E-24</f>
        <v>4.6688444444444435E-2</v>
      </c>
      <c r="D21">
        <f>B21*6.02*10^23 / 18 * 1E-24</f>
        <v>2.3344222222222218E-2</v>
      </c>
      <c r="E21">
        <v>1.11696</v>
      </c>
      <c r="F21">
        <f xml:space="preserve"> (E21 - 1) / E21</f>
        <v>0.10471279186362982</v>
      </c>
      <c r="G21" s="1"/>
      <c r="J21">
        <v>0.69799999999999995</v>
      </c>
      <c r="K21">
        <v>1.018429</v>
      </c>
      <c r="L21">
        <f xml:space="preserve"> (K21 - 1) / K21</f>
        <v>1.8095517704228795E-2</v>
      </c>
      <c r="M21" s="1"/>
    </row>
    <row r="22" spans="2:16">
      <c r="B22">
        <f>1.1*B21</f>
        <v>0.76780000000000004</v>
      </c>
      <c r="C22">
        <f t="shared" ref="C22:C24" si="2">B22*6.02*10^23 / 18 *2 *1E-24</f>
        <v>5.1357288888888873E-2</v>
      </c>
      <c r="D22">
        <f t="shared" ref="D22:D24" si="3">B22*6.02*10^23 / 18 * 1E-24</f>
        <v>2.5678644444444437E-2</v>
      </c>
      <c r="E22">
        <v>1.1327100000000001</v>
      </c>
      <c r="F22">
        <f t="shared" ref="F22:F24" si="4" xml:space="preserve"> (E22 - 1) / E22</f>
        <v>0.11716149764723548</v>
      </c>
      <c r="G22" s="1">
        <f>(F21 - F22) / (B21 - B22)</f>
        <v>0.1783482203954963</v>
      </c>
      <c r="J22">
        <f>1.1*J21</f>
        <v>0.76780000000000004</v>
      </c>
      <c r="K22">
        <v>1.0226740000000001</v>
      </c>
      <c r="L22">
        <f xml:space="preserve"> (K22 - 1) / K22</f>
        <v>2.2171288211101564E-2</v>
      </c>
      <c r="M22" s="2">
        <f>(L21-L22)/(J21-J22)</f>
        <v>5.8392127605626988E-2</v>
      </c>
    </row>
    <row r="23" spans="2:16">
      <c r="B23">
        <f>1.2*B21</f>
        <v>0.8375999999999999</v>
      </c>
      <c r="C23">
        <f t="shared" si="2"/>
        <v>5.6026133333333318E-2</v>
      </c>
      <c r="D23">
        <f t="shared" si="3"/>
        <v>2.8013066666666659E-2</v>
      </c>
      <c r="E23">
        <v>1.12093</v>
      </c>
      <c r="F23">
        <f t="shared" si="4"/>
        <v>0.10788363234100255</v>
      </c>
      <c r="G23" s="1">
        <f t="shared" ref="G23:G24" si="5">(F22 - F23) / (B22 - B23)</f>
        <v>-0.13292070639302209</v>
      </c>
      <c r="J23">
        <f>1.2*J21</f>
        <v>0.8375999999999999</v>
      </c>
      <c r="K23">
        <v>1.026467</v>
      </c>
      <c r="L23">
        <f xml:space="preserve"> (K23 - 1) / K23</f>
        <v>2.5784560049178413E-2</v>
      </c>
      <c r="M23" s="2">
        <f>(L22-L23)/(J22-J23)</f>
        <v>5.1766072178751517E-2</v>
      </c>
    </row>
    <row r="24" spans="2:16">
      <c r="B24">
        <f>1.3*B21</f>
        <v>0.90739999999999998</v>
      </c>
      <c r="C24">
        <f t="shared" si="2"/>
        <v>6.069497777777777E-2</v>
      </c>
      <c r="D24">
        <f t="shared" si="3"/>
        <v>3.0347488888888885E-2</v>
      </c>
      <c r="E24">
        <v>1.1236900000000001</v>
      </c>
      <c r="F24">
        <f t="shared" si="4"/>
        <v>0.11007484270572851</v>
      </c>
      <c r="G24" s="1">
        <f t="shared" si="5"/>
        <v>3.1392698635042321E-2</v>
      </c>
      <c r="J24">
        <f>1.3*J21</f>
        <v>0.90739999999999998</v>
      </c>
      <c r="K24">
        <v>1.0298940000000001</v>
      </c>
      <c r="L24">
        <f xml:space="preserve"> (K24 - 1) / K24</f>
        <v>2.9026288142274918E-2</v>
      </c>
      <c r="M24" s="2">
        <f>(L23-L24)/(J23-J24)</f>
        <v>4.6443095889634696E-2</v>
      </c>
    </row>
    <row r="25" spans="2:16">
      <c r="G25" s="4">
        <f>SUM(G22:G24) / 3</f>
        <v>2.5606737545838847E-2</v>
      </c>
      <c r="M25" s="4">
        <f>SUM(M22:M24) / 3</f>
        <v>5.2200431891337738E-2</v>
      </c>
    </row>
  </sheetData>
  <mergeCells count="6">
    <mergeCell ref="B3:G3"/>
    <mergeCell ref="J3:P3"/>
    <mergeCell ref="J11:P11"/>
    <mergeCell ref="B19:G19"/>
    <mergeCell ref="J19:P19"/>
    <mergeCell ref="B11:H1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2018-02-28T19:27:25Z</dcterms:modified>
</cp:coreProperties>
</file>