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om3\OneDrive\Documents\Ergonomics Lab (PERROS 69)\Sleeves CK_Cortisol\"/>
    </mc:Choice>
  </mc:AlternateContent>
  <xr:revisionPtr revIDLastSave="0" documentId="13_ncr:1_{5256F9A1-4C31-45D7-A84A-B05931D0F4DD}" xr6:coauthVersionLast="47" xr6:coauthVersionMax="47" xr10:uidLastSave="{00000000-0000-0000-0000-000000000000}"/>
  <bookViews>
    <workbookView xWindow="-28920" yWindow="-810" windowWidth="29040" windowHeight="15720" xr2:uid="{8833538B-39B9-4A04-8FA2-634767E63FC0}"/>
  </bookViews>
  <sheets>
    <sheet name="Cortisol" sheetId="4" r:id="rId1"/>
    <sheet name="Cortisol 1" sheetId="1" r:id="rId2"/>
    <sheet name="Cortisol 2" sheetId="3" r:id="rId3"/>
    <sheet name="Final Concentration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4" l="1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R43" i="2"/>
  <c r="R42" i="2"/>
  <c r="R41" i="2"/>
  <c r="R40" i="2"/>
  <c r="R22" i="2"/>
  <c r="R21" i="2"/>
  <c r="R20" i="2"/>
  <c r="R19" i="2"/>
  <c r="R39" i="2"/>
  <c r="R38" i="2"/>
  <c r="R18" i="2"/>
  <c r="R17" i="2"/>
  <c r="R37" i="2"/>
  <c r="R36" i="2"/>
  <c r="R35" i="2"/>
  <c r="R16" i="2"/>
  <c r="R15" i="2"/>
  <c r="R14" i="2"/>
  <c r="R34" i="2"/>
  <c r="R33" i="2"/>
  <c r="R32" i="2"/>
  <c r="R31" i="2"/>
  <c r="R30" i="2"/>
  <c r="R29" i="2"/>
  <c r="R13" i="2"/>
  <c r="R12" i="2"/>
  <c r="R11" i="2"/>
  <c r="R10" i="2"/>
  <c r="R9" i="2"/>
  <c r="R8" i="2"/>
  <c r="R28" i="2"/>
  <c r="R27" i="2"/>
  <c r="R26" i="2"/>
  <c r="R7" i="2"/>
  <c r="R6" i="2"/>
  <c r="R5" i="2"/>
  <c r="R25" i="2"/>
  <c r="R24" i="2"/>
  <c r="R23" i="2"/>
  <c r="R4" i="2"/>
  <c r="R3" i="2"/>
  <c r="R2" i="2"/>
  <c r="J30" i="2"/>
  <c r="H30" i="2"/>
  <c r="F30" i="2"/>
  <c r="E30" i="2"/>
  <c r="J29" i="2"/>
  <c r="H29" i="2"/>
  <c r="F29" i="2"/>
  <c r="E29" i="2"/>
  <c r="J28" i="2"/>
  <c r="E28" i="2"/>
  <c r="J27" i="2"/>
  <c r="E27" i="2"/>
  <c r="I26" i="2"/>
  <c r="F26" i="2"/>
  <c r="E26" i="2"/>
  <c r="I25" i="2"/>
  <c r="F25" i="2"/>
  <c r="E25" i="2"/>
  <c r="J24" i="2"/>
  <c r="I24" i="2"/>
  <c r="H24" i="2"/>
  <c r="G24" i="2"/>
  <c r="F24" i="2"/>
  <c r="E24" i="2"/>
  <c r="J23" i="2"/>
  <c r="I23" i="2"/>
  <c r="H23" i="2"/>
  <c r="G23" i="2"/>
  <c r="F23" i="2"/>
  <c r="E23" i="2"/>
  <c r="J22" i="2"/>
  <c r="I22" i="2"/>
  <c r="E22" i="2"/>
  <c r="J21" i="2"/>
  <c r="I21" i="2"/>
  <c r="E21" i="2"/>
  <c r="J20" i="2"/>
  <c r="F20" i="2"/>
  <c r="E20" i="2"/>
  <c r="J19" i="2"/>
  <c r="F19" i="2"/>
  <c r="E19" i="2"/>
  <c r="S9" i="3" l="1"/>
  <c r="P11" i="3"/>
  <c r="R10" i="3"/>
  <c r="T11" i="3"/>
  <c r="R11" i="3"/>
  <c r="Q11" i="3"/>
  <c r="S10" i="3"/>
  <c r="AF7" i="3" s="1"/>
  <c r="AG19" i="3" s="1"/>
  <c r="H15" i="2" s="1"/>
  <c r="P9" i="3"/>
  <c r="O9" i="3"/>
  <c r="O8" i="3"/>
  <c r="T7" i="3"/>
  <c r="S7" i="3"/>
  <c r="T6" i="3"/>
  <c r="Q6" i="3"/>
  <c r="AB8" i="3" s="1"/>
  <c r="AC20" i="3" s="1"/>
  <c r="I11" i="2" s="1"/>
  <c r="R5" i="3"/>
  <c r="Q5" i="3"/>
  <c r="O5" i="3"/>
  <c r="C25" i="3"/>
  <c r="D25" i="3"/>
  <c r="P5" i="3" s="1"/>
  <c r="E25" i="3"/>
  <c r="F25" i="3"/>
  <c r="G25" i="3"/>
  <c r="H25" i="3"/>
  <c r="I25" i="3"/>
  <c r="J25" i="3"/>
  <c r="S5" i="3" s="1"/>
  <c r="K25" i="3"/>
  <c r="L25" i="3"/>
  <c r="M25" i="3"/>
  <c r="C26" i="3"/>
  <c r="D26" i="3"/>
  <c r="P6" i="3" s="1"/>
  <c r="E26" i="3"/>
  <c r="F26" i="3"/>
  <c r="G26" i="3"/>
  <c r="H26" i="3"/>
  <c r="I26" i="3"/>
  <c r="R6" i="3" s="1"/>
  <c r="AF4" i="3" s="1"/>
  <c r="AG16" i="3" s="1"/>
  <c r="E15" i="2" s="1"/>
  <c r="J26" i="3"/>
  <c r="S6" i="3" s="1"/>
  <c r="K26" i="3"/>
  <c r="L26" i="3"/>
  <c r="M26" i="3"/>
  <c r="C27" i="3"/>
  <c r="D27" i="3"/>
  <c r="P7" i="3" s="1"/>
  <c r="E27" i="3"/>
  <c r="F27" i="3"/>
  <c r="Q7" i="3" s="1"/>
  <c r="G27" i="3"/>
  <c r="H27" i="3"/>
  <c r="R7" i="3" s="1"/>
  <c r="AC5" i="3" s="1"/>
  <c r="AD17" i="3" s="1"/>
  <c r="F12" i="2" s="1"/>
  <c r="I27" i="3"/>
  <c r="J27" i="3"/>
  <c r="K27" i="3"/>
  <c r="L27" i="3"/>
  <c r="M27" i="3"/>
  <c r="C28" i="3"/>
  <c r="D28" i="3"/>
  <c r="P8" i="3" s="1"/>
  <c r="E28" i="3"/>
  <c r="F28" i="3"/>
  <c r="Q8" i="3" s="1"/>
  <c r="G28" i="3"/>
  <c r="H28" i="3"/>
  <c r="R8" i="3" s="1"/>
  <c r="I28" i="3"/>
  <c r="J28" i="3"/>
  <c r="K28" i="3"/>
  <c r="L28" i="3"/>
  <c r="T8" i="3" s="1"/>
  <c r="M28" i="3"/>
  <c r="C29" i="3"/>
  <c r="D29" i="3"/>
  <c r="E29" i="3"/>
  <c r="F29" i="3"/>
  <c r="G29" i="3"/>
  <c r="Q9" i="3" s="1"/>
  <c r="H29" i="3"/>
  <c r="R9" i="3" s="1"/>
  <c r="I29" i="3"/>
  <c r="J29" i="3"/>
  <c r="K29" i="3"/>
  <c r="L29" i="3"/>
  <c r="M29" i="3"/>
  <c r="T9" i="3" s="1"/>
  <c r="C30" i="3"/>
  <c r="D30" i="3"/>
  <c r="E30" i="3"/>
  <c r="F30" i="3"/>
  <c r="Q10" i="3" s="1"/>
  <c r="G30" i="3"/>
  <c r="H30" i="3"/>
  <c r="I30" i="3"/>
  <c r="J30" i="3"/>
  <c r="K30" i="3"/>
  <c r="L30" i="3"/>
  <c r="M30" i="3"/>
  <c r="T10" i="3" s="1"/>
  <c r="AF9" i="3" s="1"/>
  <c r="AG21" i="3" s="1"/>
  <c r="J15" i="2" s="1"/>
  <c r="C31" i="3"/>
  <c r="O11" i="3" s="1"/>
  <c r="D31" i="3"/>
  <c r="E31" i="3"/>
  <c r="F31" i="3"/>
  <c r="G31" i="3"/>
  <c r="H31" i="3"/>
  <c r="I31" i="3"/>
  <c r="J31" i="3"/>
  <c r="S11" i="3" s="1"/>
  <c r="AC8" i="3" s="1"/>
  <c r="AD20" i="3" s="1"/>
  <c r="I12" i="2" s="1"/>
  <c r="K31" i="3"/>
  <c r="L31" i="3"/>
  <c r="M31" i="3"/>
  <c r="D24" i="3"/>
  <c r="P4" i="3" s="1"/>
  <c r="E24" i="3"/>
  <c r="F24" i="3"/>
  <c r="Q4" i="3" s="1"/>
  <c r="G24" i="3"/>
  <c r="H24" i="3"/>
  <c r="R4" i="3" s="1"/>
  <c r="AD4" i="3" s="1"/>
  <c r="AE16" i="3" s="1"/>
  <c r="E13" i="2" s="1"/>
  <c r="I24" i="3"/>
  <c r="J24" i="3"/>
  <c r="K24" i="3"/>
  <c r="S4" i="3" s="1"/>
  <c r="L24" i="3"/>
  <c r="T4" i="3" s="1"/>
  <c r="M24" i="3"/>
  <c r="C24" i="3"/>
  <c r="B25" i="3"/>
  <c r="B26" i="3"/>
  <c r="O6" i="3" s="1"/>
  <c r="W6" i="3" s="1"/>
  <c r="X18" i="3" s="1"/>
  <c r="B27" i="3"/>
  <c r="O7" i="3" s="1"/>
  <c r="W7" i="3" s="1"/>
  <c r="X19" i="3" s="1"/>
  <c r="B28" i="3"/>
  <c r="B29" i="3"/>
  <c r="B30" i="3"/>
  <c r="O10" i="3" s="1"/>
  <c r="B31" i="3"/>
  <c r="B24" i="3"/>
  <c r="O4" i="3" s="1"/>
  <c r="AF17" i="1"/>
  <c r="F10" i="2" s="1"/>
  <c r="Z18" i="1"/>
  <c r="G4" i="2" s="1"/>
  <c r="X17" i="1"/>
  <c r="Y6" i="1"/>
  <c r="O11" i="1"/>
  <c r="AE4" i="1" s="1"/>
  <c r="AF16" i="1" s="1"/>
  <c r="E10" i="2" s="1"/>
  <c r="C25" i="1"/>
  <c r="D25" i="1"/>
  <c r="P5" i="1" s="1"/>
  <c r="E25" i="1"/>
  <c r="F25" i="1"/>
  <c r="Q5" i="1" s="1"/>
  <c r="AA5" i="1" s="1"/>
  <c r="AB17" i="1" s="1"/>
  <c r="F6" i="2" s="1"/>
  <c r="G25" i="1"/>
  <c r="H25" i="1"/>
  <c r="I25" i="1"/>
  <c r="J25" i="1"/>
  <c r="K25" i="1"/>
  <c r="L25" i="1"/>
  <c r="T5" i="1" s="1"/>
  <c r="AE5" i="1" s="1"/>
  <c r="M25" i="1"/>
  <c r="C26" i="1"/>
  <c r="D26" i="1"/>
  <c r="E26" i="1"/>
  <c r="F26" i="1"/>
  <c r="G26" i="1"/>
  <c r="H26" i="1"/>
  <c r="I26" i="1"/>
  <c r="J26" i="1"/>
  <c r="K26" i="1"/>
  <c r="S6" i="1" s="1"/>
  <c r="AB9" i="1" s="1"/>
  <c r="AC21" i="1" s="1"/>
  <c r="J7" i="2" s="1"/>
  <c r="L26" i="1"/>
  <c r="M26" i="1"/>
  <c r="C27" i="1"/>
  <c r="D27" i="1"/>
  <c r="E27" i="1"/>
  <c r="F27" i="1"/>
  <c r="Q7" i="1" s="1"/>
  <c r="G27" i="1"/>
  <c r="H27" i="1"/>
  <c r="R7" i="1" s="1"/>
  <c r="Y8" i="1" s="1"/>
  <c r="Z20" i="1" s="1"/>
  <c r="I4" i="2" s="1"/>
  <c r="I27" i="1"/>
  <c r="J27" i="1"/>
  <c r="K27" i="1"/>
  <c r="L27" i="1"/>
  <c r="T7" i="1" s="1"/>
  <c r="AC6" i="1" s="1"/>
  <c r="AD18" i="1" s="1"/>
  <c r="G8" i="2" s="1"/>
  <c r="M27" i="1"/>
  <c r="C28" i="1"/>
  <c r="D28" i="1"/>
  <c r="E28" i="1"/>
  <c r="F28" i="1"/>
  <c r="G28" i="1"/>
  <c r="H28" i="1"/>
  <c r="I28" i="1"/>
  <c r="J28" i="1"/>
  <c r="K28" i="1"/>
  <c r="L28" i="1"/>
  <c r="M28" i="1"/>
  <c r="C29" i="1"/>
  <c r="D29" i="1"/>
  <c r="E29" i="1"/>
  <c r="P9" i="1" s="1"/>
  <c r="AA4" i="1" s="1"/>
  <c r="AB16" i="1" s="1"/>
  <c r="E6" i="2" s="1"/>
  <c r="F29" i="1"/>
  <c r="Q9" i="1" s="1"/>
  <c r="AA6" i="1" s="1"/>
  <c r="AB18" i="1" s="1"/>
  <c r="G6" i="2" s="1"/>
  <c r="G29" i="1"/>
  <c r="H29" i="1"/>
  <c r="R9" i="1" s="1"/>
  <c r="AA8" i="1" s="1"/>
  <c r="AB20" i="1" s="1"/>
  <c r="I6" i="2" s="1"/>
  <c r="I29" i="1"/>
  <c r="J29" i="1"/>
  <c r="S9" i="1" s="1"/>
  <c r="K29" i="1"/>
  <c r="L29" i="1"/>
  <c r="M29" i="1"/>
  <c r="C30" i="1"/>
  <c r="D30" i="1"/>
  <c r="E30" i="1"/>
  <c r="F30" i="1"/>
  <c r="G30" i="1"/>
  <c r="H30" i="1"/>
  <c r="I30" i="1"/>
  <c r="J30" i="1"/>
  <c r="K30" i="1"/>
  <c r="L30" i="1"/>
  <c r="M30" i="1"/>
  <c r="C31" i="1"/>
  <c r="D31" i="1"/>
  <c r="P11" i="1" s="1"/>
  <c r="Y5" i="1" s="1"/>
  <c r="Z17" i="1" s="1"/>
  <c r="F4" i="2" s="1"/>
  <c r="E31" i="1"/>
  <c r="F31" i="1"/>
  <c r="G31" i="1"/>
  <c r="H31" i="1"/>
  <c r="R11" i="1" s="1"/>
  <c r="Y9" i="1" s="1"/>
  <c r="Z21" i="1" s="1"/>
  <c r="J4" i="2" s="1"/>
  <c r="I31" i="1"/>
  <c r="J31" i="1"/>
  <c r="S11" i="1" s="1"/>
  <c r="AC5" i="1" s="1"/>
  <c r="AD17" i="1" s="1"/>
  <c r="F8" i="2" s="1"/>
  <c r="K31" i="1"/>
  <c r="L31" i="1"/>
  <c r="T11" i="1" s="1"/>
  <c r="M31" i="1"/>
  <c r="D24" i="1"/>
  <c r="E24" i="1"/>
  <c r="F24" i="1"/>
  <c r="Q4" i="1" s="1"/>
  <c r="Z5" i="1" s="1"/>
  <c r="AA17" i="1" s="1"/>
  <c r="F5" i="2" s="1"/>
  <c r="G24" i="1"/>
  <c r="H24" i="1"/>
  <c r="R4" i="1" s="1"/>
  <c r="Z7" i="1" s="1"/>
  <c r="AA19" i="1" s="1"/>
  <c r="H5" i="2" s="1"/>
  <c r="I24" i="1"/>
  <c r="J24" i="1"/>
  <c r="S4" i="1" s="1"/>
  <c r="Z9" i="1" s="1"/>
  <c r="AA21" i="1" s="1"/>
  <c r="J5" i="2" s="1"/>
  <c r="K24" i="1"/>
  <c r="L24" i="1"/>
  <c r="M24" i="1"/>
  <c r="C24" i="1"/>
  <c r="B25" i="1"/>
  <c r="O5" i="1" s="1"/>
  <c r="W5" i="1" s="1"/>
  <c r="B26" i="1"/>
  <c r="O6" i="1" s="1"/>
  <c r="W6" i="1" s="1"/>
  <c r="X18" i="1" s="1"/>
  <c r="B27" i="1"/>
  <c r="O7" i="1" s="1"/>
  <c r="B28" i="1"/>
  <c r="O8" i="1" s="1"/>
  <c r="B29" i="1"/>
  <c r="O9" i="1" s="1"/>
  <c r="B30" i="1"/>
  <c r="O10" i="1" s="1"/>
  <c r="B31" i="1"/>
  <c r="B24" i="1"/>
  <c r="O4" i="1" s="1"/>
  <c r="W4" i="1" s="1"/>
  <c r="X16" i="1" s="1"/>
  <c r="AB9" i="3" l="1"/>
  <c r="AC21" i="3" s="1"/>
  <c r="J11" i="2" s="1"/>
  <c r="AD9" i="3"/>
  <c r="AE21" i="3" s="1"/>
  <c r="J13" i="2" s="1"/>
  <c r="Z7" i="3"/>
  <c r="AA19" i="3" s="1"/>
  <c r="H9" i="2" s="1"/>
  <c r="AF6" i="3"/>
  <c r="AG18" i="3" s="1"/>
  <c r="G15" i="2" s="1"/>
  <c r="AE5" i="3"/>
  <c r="AF17" i="3" s="1"/>
  <c r="F14" i="2" s="1"/>
  <c r="Y9" i="3"/>
  <c r="Z21" i="3" s="1"/>
  <c r="J8" i="2" s="1"/>
  <c r="T5" i="3"/>
  <c r="AE8" i="3" s="1"/>
  <c r="AF20" i="3" s="1"/>
  <c r="I14" i="2" s="1"/>
  <c r="AF8" i="3"/>
  <c r="AG20" i="3" s="1"/>
  <c r="I15" i="2" s="1"/>
  <c r="AC4" i="3"/>
  <c r="AD16" i="3" s="1"/>
  <c r="E12" i="2" s="1"/>
  <c r="P10" i="3"/>
  <c r="AB7" i="3" s="1"/>
  <c r="AC19" i="3" s="1"/>
  <c r="H11" i="2" s="1"/>
  <c r="AA9" i="3"/>
  <c r="AB21" i="3" s="1"/>
  <c r="J10" i="2" s="1"/>
  <c r="S8" i="3"/>
  <c r="AD7" i="3" s="1"/>
  <c r="AE19" i="3" s="1"/>
  <c r="H13" i="2" s="1"/>
  <c r="AC7" i="3"/>
  <c r="AD19" i="3" s="1"/>
  <c r="H12" i="2" s="1"/>
  <c r="AC6" i="3"/>
  <c r="AD18" i="3" s="1"/>
  <c r="G12" i="2" s="1"/>
  <c r="T10" i="1"/>
  <c r="AF6" i="1" s="1"/>
  <c r="AG18" i="1" s="1"/>
  <c r="G11" i="2" s="1"/>
  <c r="P10" i="1"/>
  <c r="AB4" i="1" s="1"/>
  <c r="AC16" i="1" s="1"/>
  <c r="E7" i="2" s="1"/>
  <c r="S8" i="1"/>
  <c r="AD4" i="1" s="1"/>
  <c r="AE16" i="1" s="1"/>
  <c r="E9" i="2" s="1"/>
  <c r="R6" i="1"/>
  <c r="AB7" i="1" s="1"/>
  <c r="AC19" i="1" s="1"/>
  <c r="H7" i="2" s="1"/>
  <c r="W4" i="3"/>
  <c r="X16" i="3" s="1"/>
  <c r="Z8" i="3"/>
  <c r="AA20" i="3" s="1"/>
  <c r="I9" i="2" s="1"/>
  <c r="Y7" i="3"/>
  <c r="Z19" i="3" s="1"/>
  <c r="H8" i="2" s="1"/>
  <c r="AE6" i="3"/>
  <c r="AF18" i="3" s="1"/>
  <c r="G14" i="2" s="1"/>
  <c r="W5" i="3"/>
  <c r="X17" i="3" s="1"/>
  <c r="AC9" i="3"/>
  <c r="AD21" i="3" s="1"/>
  <c r="J12" i="2" s="1"/>
  <c r="AE9" i="3"/>
  <c r="AF21" i="3" s="1"/>
  <c r="J14" i="2" s="1"/>
  <c r="AD5" i="3"/>
  <c r="AE17" i="3" s="1"/>
  <c r="F13" i="2" s="1"/>
  <c r="W8" i="3"/>
  <c r="X20" i="3" s="1"/>
  <c r="AF5" i="3"/>
  <c r="AG17" i="3" s="1"/>
  <c r="F15" i="2" s="1"/>
  <c r="W10" i="3"/>
  <c r="X22" i="3" s="1"/>
  <c r="AD8" i="3"/>
  <c r="AE20" i="3" s="1"/>
  <c r="I13" i="2" s="1"/>
  <c r="AA8" i="3"/>
  <c r="AB20" i="3" s="1"/>
  <c r="I10" i="2" s="1"/>
  <c r="W9" i="3"/>
  <c r="X21" i="3" s="1"/>
  <c r="Y8" i="3"/>
  <c r="Z20" i="3" s="1"/>
  <c r="I8" i="2" s="1"/>
  <c r="AD6" i="3"/>
  <c r="AE18" i="3" s="1"/>
  <c r="G13" i="2" s="1"/>
  <c r="Z9" i="3"/>
  <c r="AA21" i="3" s="1"/>
  <c r="J9" i="2" s="1"/>
  <c r="AE4" i="3"/>
  <c r="AF16" i="3" s="1"/>
  <c r="E14" i="2" s="1"/>
  <c r="AA7" i="3"/>
  <c r="AB19" i="3" s="1"/>
  <c r="H10" i="2" s="1"/>
  <c r="AE7" i="3"/>
  <c r="AF19" i="3" s="1"/>
  <c r="H14" i="2" s="1"/>
  <c r="P7" i="1"/>
  <c r="Y4" i="1" s="1"/>
  <c r="Z16" i="1" s="1"/>
  <c r="E4" i="2" s="1"/>
  <c r="S10" i="1"/>
  <c r="AF4" i="1" s="1"/>
  <c r="AG16" i="1" s="1"/>
  <c r="E11" i="2" s="1"/>
  <c r="W10" i="1"/>
  <c r="X22" i="1" s="1"/>
  <c r="T4" i="1"/>
  <c r="AD5" i="1" s="1"/>
  <c r="AE17" i="1" s="1"/>
  <c r="F9" i="2" s="1"/>
  <c r="P4" i="1"/>
  <c r="Q11" i="1"/>
  <c r="Y7" i="1" s="1"/>
  <c r="Z19" i="1" s="1"/>
  <c r="H4" i="2" s="1"/>
  <c r="T9" i="1"/>
  <c r="AE6" i="1" s="1"/>
  <c r="AF18" i="1" s="1"/>
  <c r="G10" i="2" s="1"/>
  <c r="S7" i="1"/>
  <c r="AC4" i="1" s="1"/>
  <c r="AD16" i="1" s="1"/>
  <c r="E8" i="2" s="1"/>
  <c r="R5" i="1"/>
  <c r="AA7" i="1" s="1"/>
  <c r="AB19" i="1" s="1"/>
  <c r="H6" i="2" s="1"/>
  <c r="W9" i="1"/>
  <c r="X21" i="1" s="1"/>
  <c r="R10" i="1"/>
  <c r="AB8" i="1" s="1"/>
  <c r="AC20" i="1" s="1"/>
  <c r="I7" i="2" s="1"/>
  <c r="Q8" i="1"/>
  <c r="Z6" i="1" s="1"/>
  <c r="AA18" i="1" s="1"/>
  <c r="G5" i="2" s="1"/>
  <c r="T6" i="1"/>
  <c r="AF5" i="1" s="1"/>
  <c r="AG17" i="1" s="1"/>
  <c r="F11" i="2" s="1"/>
  <c r="P6" i="1"/>
  <c r="S5" i="1"/>
  <c r="AA9" i="1" s="1"/>
  <c r="AB21" i="1" s="1"/>
  <c r="J6" i="2" s="1"/>
  <c r="R8" i="1"/>
  <c r="Z8" i="1" s="1"/>
  <c r="AA20" i="1" s="1"/>
  <c r="I5" i="2" s="1"/>
  <c r="Q6" i="1"/>
  <c r="AB5" i="1" s="1"/>
  <c r="AC17" i="1" s="1"/>
  <c r="F7" i="2" s="1"/>
  <c r="W8" i="1"/>
  <c r="X20" i="1" s="1"/>
  <c r="W7" i="1"/>
  <c r="X19" i="1" s="1"/>
  <c r="Q10" i="1"/>
  <c r="AB6" i="1" s="1"/>
  <c r="AC18" i="1" s="1"/>
  <c r="G7" i="2" s="1"/>
  <c r="T8" i="1"/>
  <c r="AD6" i="1" s="1"/>
  <c r="AE18" i="1" s="1"/>
  <c r="G9" i="2" s="1"/>
  <c r="P8" i="1"/>
  <c r="Z4" i="1" s="1"/>
  <c r="AA16" i="1" s="1"/>
  <c r="E5" i="2" s="1"/>
</calcChain>
</file>

<file path=xl/sharedStrings.xml><?xml version="1.0" encoding="utf-8"?>
<sst xmlns="http://schemas.openxmlformats.org/spreadsheetml/2006/main" count="422" uniqueCount="45">
  <si>
    <t>Raw Absorbance</t>
  </si>
  <si>
    <t xml:space="preserve">Absorbance for Correction </t>
  </si>
  <si>
    <t>Corrected Absorbance</t>
  </si>
  <si>
    <t>Average Absorbance</t>
  </si>
  <si>
    <t>Standard 1</t>
  </si>
  <si>
    <t>Standard 2</t>
  </si>
  <si>
    <t>Standard 3</t>
  </si>
  <si>
    <t>Standard 4</t>
  </si>
  <si>
    <t>Standard 5</t>
  </si>
  <si>
    <t>Standard 6</t>
  </si>
  <si>
    <t>Standard 7</t>
  </si>
  <si>
    <t>Post</t>
  </si>
  <si>
    <t>Subject 1</t>
  </si>
  <si>
    <t>Subject 2</t>
  </si>
  <si>
    <t>Subject 3</t>
  </si>
  <si>
    <t>Subject 5</t>
  </si>
  <si>
    <t>Subject 6</t>
  </si>
  <si>
    <t>Subject 7</t>
  </si>
  <si>
    <t>Pre</t>
  </si>
  <si>
    <t>post</t>
  </si>
  <si>
    <t>Sleeves</t>
  </si>
  <si>
    <t>25 W Sleeves</t>
  </si>
  <si>
    <t>25 W No-Sleeves</t>
  </si>
  <si>
    <t>50 W Sleeves</t>
  </si>
  <si>
    <t>50 W No-Sleeves</t>
  </si>
  <si>
    <t>Concentration</t>
  </si>
  <si>
    <t>Absorbance</t>
  </si>
  <si>
    <t xml:space="preserve"> </t>
  </si>
  <si>
    <t>No Sleeves</t>
  </si>
  <si>
    <t>75 W Sleeves</t>
  </si>
  <si>
    <t>75 W No-Sleeves</t>
  </si>
  <si>
    <t>Subject_ID</t>
  </si>
  <si>
    <t>Time</t>
  </si>
  <si>
    <t>Condition</t>
  </si>
  <si>
    <t>Workload</t>
  </si>
  <si>
    <t>SL01</t>
  </si>
  <si>
    <t>SL02</t>
  </si>
  <si>
    <t>SL03</t>
  </si>
  <si>
    <t>SL05</t>
  </si>
  <si>
    <t>SL06</t>
  </si>
  <si>
    <t>SL07</t>
  </si>
  <si>
    <t>PRE</t>
  </si>
  <si>
    <t>S</t>
  </si>
  <si>
    <t>NS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</si>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</sst>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14</xdr:row>
      <xdr:rowOff>0</xdr:rowOff>
    </xdr:from>
    <xdr:to>
      <xdr:col>19</xdr:col>
      <xdr:colOff>76551</xdr:colOff>
      <xdr:row>18</xdr:row>
      <xdr:rowOff>114422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187795-8341-FF7B-9E24-2C6D37ECC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86900" y="2667000"/>
          <a:ext cx="2514951" cy="876422"/>
        </a:xfrm>
        <a:prstGeom prst="rect">
          <a:avLst/>
        </a:prstGeom>
      </xdr:spPr>
    </xdr:pic>
    <xdr:clientData/>
  </xdr:twoCellAnchor>
  <xdr:twoCellAnchor editAs="oneCell">
    <xdr:from>
      <xdr:col>13</xdr:col>
      <xdr:colOff>523875</xdr:colOff>
      <xdr:row>21</xdr:row>
      <xdr:rowOff>0</xdr:rowOff>
    </xdr:from>
    <xdr:to>
      <xdr:col>20</xdr:col>
      <xdr:colOff>372049</xdr:colOff>
      <xdr:row>23</xdr:row>
      <xdr:rowOff>181053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A94F71-B05F-4562-1C09-357A77F12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91575" y="4000500"/>
          <a:ext cx="4115374" cy="5620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</xdr:colOff>
      <xdr:row>14</xdr:row>
      <xdr:rowOff>9525</xdr:rowOff>
    </xdr:from>
    <xdr:to>
      <xdr:col>18</xdr:col>
      <xdr:colOff>600407</xdr:colOff>
      <xdr:row>18</xdr:row>
      <xdr:rowOff>76316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F0FC40-5CBD-716A-3651-5E0F5D7C1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91625" y="2676525"/>
          <a:ext cx="2381582" cy="828791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19</xdr:row>
      <xdr:rowOff>133350</xdr:rowOff>
    </xdr:from>
    <xdr:to>
      <xdr:col>20</xdr:col>
      <xdr:colOff>95804</xdr:colOff>
      <xdr:row>22</xdr:row>
      <xdr:rowOff>181061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08665C-BFDB-1DB8-DA3A-0FE7E50C6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15325" y="3752850"/>
          <a:ext cx="3972479" cy="619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47567-5E5D-4C78-8D77-B74039895838}">
  <dimension ref="A1:E43"/>
  <sheetViews>
    <sheetView tabSelected="1" workbookViewId="0">
      <selection sqref="A1:A1048576"/>
    </sheetView>
  </sheetViews>
  <sheetFormatPr defaultRowHeight="14.5" x14ac:dyDescent="0.35"/>
  <cols>
    <col min="5" max="5" width="8.7265625" style="29"/>
  </cols>
  <sheetData>
    <row r="1" spans="1:5" x14ac:dyDescent="0.35">
      <c r="A1" t="s">
        <v>31</v>
      </c>
      <c r="B1" t="s">
        <v>32</v>
      </c>
      <c r="C1" t="s">
        <v>33</v>
      </c>
      <c r="D1" t="s">
        <v>34</v>
      </c>
      <c r="E1" s="29" t="s">
        <v>25</v>
      </c>
    </row>
    <row r="2" spans="1:5" x14ac:dyDescent="0.35">
      <c r="A2" t="s">
        <v>35</v>
      </c>
      <c r="B2" t="s">
        <v>41</v>
      </c>
      <c r="C2" t="s">
        <v>42</v>
      </c>
      <c r="D2">
        <v>25</v>
      </c>
      <c r="E2" s="29">
        <f>'Cortisol 1'!$Z$16</f>
        <v>953.71778783354625</v>
      </c>
    </row>
    <row r="3" spans="1:5" x14ac:dyDescent="0.35">
      <c r="A3" t="s">
        <v>36</v>
      </c>
      <c r="B3" t="s">
        <v>41</v>
      </c>
      <c r="C3" t="s">
        <v>42</v>
      </c>
      <c r="D3">
        <v>25</v>
      </c>
      <c r="E3" s="29">
        <f>'Cortisol 1'!$Z$17</f>
        <v>293.64403715792906</v>
      </c>
    </row>
    <row r="4" spans="1:5" x14ac:dyDescent="0.35">
      <c r="A4" t="s">
        <v>40</v>
      </c>
      <c r="B4" t="s">
        <v>41</v>
      </c>
      <c r="C4" t="s">
        <v>42</v>
      </c>
      <c r="D4">
        <v>25</v>
      </c>
      <c r="E4" s="29">
        <f>'Cortisol 1'!$Z$21</f>
        <v>350.12501838745749</v>
      </c>
    </row>
    <row r="5" spans="1:5" x14ac:dyDescent="0.35">
      <c r="A5" t="s">
        <v>35</v>
      </c>
      <c r="B5" t="s">
        <v>41</v>
      </c>
      <c r="C5" t="s">
        <v>43</v>
      </c>
      <c r="D5">
        <v>25</v>
      </c>
      <c r="E5" s="29">
        <f>'Cortisol 1'!$AB$16</f>
        <v>973.13031533965841</v>
      </c>
    </row>
    <row r="6" spans="1:5" x14ac:dyDescent="0.35">
      <c r="A6" t="s">
        <v>39</v>
      </c>
      <c r="B6" t="s">
        <v>41</v>
      </c>
      <c r="C6" t="s">
        <v>43</v>
      </c>
      <c r="D6">
        <v>25</v>
      </c>
      <c r="E6" s="29">
        <f>'Cortisol 1'!$AB$20</f>
        <v>276.17132425811315</v>
      </c>
    </row>
    <row r="7" spans="1:5" x14ac:dyDescent="0.35">
      <c r="A7" t="s">
        <v>40</v>
      </c>
      <c r="B7" t="s">
        <v>41</v>
      </c>
      <c r="C7" t="s">
        <v>43</v>
      </c>
      <c r="D7">
        <v>25</v>
      </c>
      <c r="E7" s="29">
        <f>'Cortisol 1'!$AB$21</f>
        <v>600.92594773685175</v>
      </c>
    </row>
    <row r="8" spans="1:5" x14ac:dyDescent="0.35">
      <c r="A8" t="s">
        <v>35</v>
      </c>
      <c r="B8" t="s">
        <v>41</v>
      </c>
      <c r="C8" t="s">
        <v>42</v>
      </c>
      <c r="D8">
        <v>50</v>
      </c>
      <c r="E8" s="29">
        <f>'Cortisol 1'!$AD$16</f>
        <v>1316.9932701173277</v>
      </c>
    </row>
    <row r="9" spans="1:5" x14ac:dyDescent="0.35">
      <c r="A9" t="s">
        <v>36</v>
      </c>
      <c r="B9" t="s">
        <v>41</v>
      </c>
      <c r="C9" t="s">
        <v>42</v>
      </c>
      <c r="D9">
        <v>50</v>
      </c>
      <c r="E9" s="29">
        <f>'Cortisol 1'!$AD$17</f>
        <v>943.50381094830675</v>
      </c>
    </row>
    <row r="10" spans="1:5" x14ac:dyDescent="0.35">
      <c r="A10" t="s">
        <v>37</v>
      </c>
      <c r="B10" t="s">
        <v>41</v>
      </c>
      <c r="C10" t="s">
        <v>42</v>
      </c>
      <c r="D10">
        <v>50</v>
      </c>
      <c r="E10" s="29">
        <f>'Cortisol 1'!$AD$18</f>
        <v>146.48770503539686</v>
      </c>
    </row>
    <row r="11" spans="1:5" x14ac:dyDescent="0.35">
      <c r="A11" t="s">
        <v>38</v>
      </c>
      <c r="B11" t="s">
        <v>41</v>
      </c>
      <c r="C11" t="s">
        <v>42</v>
      </c>
      <c r="D11">
        <v>50</v>
      </c>
      <c r="E11" s="29">
        <f>'Cortisol 2'!$Z$19</f>
        <v>558.10382110520504</v>
      </c>
    </row>
    <row r="12" spans="1:5" x14ac:dyDescent="0.35">
      <c r="A12" t="s">
        <v>39</v>
      </c>
      <c r="B12" t="s">
        <v>41</v>
      </c>
      <c r="C12" t="s">
        <v>42</v>
      </c>
      <c r="D12">
        <v>50</v>
      </c>
      <c r="E12" s="29">
        <f>'Cortisol 2'!$Z$20</f>
        <v>416.77805575206145</v>
      </c>
    </row>
    <row r="13" spans="1:5" x14ac:dyDescent="0.35">
      <c r="A13" t="s">
        <v>40</v>
      </c>
      <c r="B13" t="s">
        <v>41</v>
      </c>
      <c r="C13" t="s">
        <v>42</v>
      </c>
      <c r="D13">
        <v>50</v>
      </c>
      <c r="E13" s="29">
        <f>'Cortisol 2'!$Z$21</f>
        <v>590.26980753918258</v>
      </c>
    </row>
    <row r="14" spans="1:5" x14ac:dyDescent="0.35">
      <c r="A14" t="s">
        <v>35</v>
      </c>
      <c r="B14" t="s">
        <v>41</v>
      </c>
      <c r="C14" t="s">
        <v>43</v>
      </c>
      <c r="D14">
        <v>50</v>
      </c>
      <c r="E14" s="29">
        <f>'Cortisol 1'!$AF$16</f>
        <v>1126.2767591972422</v>
      </c>
    </row>
    <row r="15" spans="1:5" x14ac:dyDescent="0.35">
      <c r="A15" t="s">
        <v>36</v>
      </c>
      <c r="B15" t="s">
        <v>41</v>
      </c>
      <c r="C15" t="s">
        <v>43</v>
      </c>
      <c r="D15">
        <v>50</v>
      </c>
      <c r="E15" s="29">
        <f>'Cortisol 1'!$AF$17</f>
        <v>174.2083896657918</v>
      </c>
    </row>
    <row r="16" spans="1:5" x14ac:dyDescent="0.35">
      <c r="A16" t="s">
        <v>39</v>
      </c>
      <c r="B16" t="s">
        <v>41</v>
      </c>
      <c r="C16" t="s">
        <v>43</v>
      </c>
      <c r="D16">
        <v>50</v>
      </c>
      <c r="E16" s="29">
        <f>'Cortisol 2'!$AB$20</f>
        <v>445.30125414159761</v>
      </c>
    </row>
    <row r="17" spans="1:5" x14ac:dyDescent="0.35">
      <c r="A17" t="s">
        <v>35</v>
      </c>
      <c r="B17" t="s">
        <v>41</v>
      </c>
      <c r="C17" t="s">
        <v>42</v>
      </c>
      <c r="D17">
        <v>75</v>
      </c>
      <c r="E17" s="29">
        <f>'Cortisol 2'!$AD$16</f>
        <v>413.85048511315841</v>
      </c>
    </row>
    <row r="18" spans="1:5" x14ac:dyDescent="0.35">
      <c r="A18" t="s">
        <v>40</v>
      </c>
      <c r="B18" t="s">
        <v>41</v>
      </c>
      <c r="C18" t="s">
        <v>42</v>
      </c>
      <c r="D18">
        <v>75</v>
      </c>
      <c r="E18" s="29">
        <f>'Cortisol 2'!$AD$21</f>
        <v>544.80476021319657</v>
      </c>
    </row>
    <row r="19" spans="1:5" x14ac:dyDescent="0.35">
      <c r="A19" t="s">
        <v>35</v>
      </c>
      <c r="B19" t="s">
        <v>41</v>
      </c>
      <c r="C19" t="s">
        <v>43</v>
      </c>
      <c r="D19">
        <v>75</v>
      </c>
      <c r="E19" s="29">
        <f>'Cortisol 2'!$AF$16</f>
        <v>243.56208709792475</v>
      </c>
    </row>
    <row r="20" spans="1:5" x14ac:dyDescent="0.35">
      <c r="A20" t="s">
        <v>36</v>
      </c>
      <c r="B20" t="s">
        <v>41</v>
      </c>
      <c r="C20" t="s">
        <v>43</v>
      </c>
      <c r="D20">
        <v>75</v>
      </c>
      <c r="E20" s="29">
        <f>'Cortisol 2'!$AF$17</f>
        <v>1372.1544185415594</v>
      </c>
    </row>
    <row r="21" spans="1:5" x14ac:dyDescent="0.35">
      <c r="A21" t="s">
        <v>38</v>
      </c>
      <c r="B21" t="s">
        <v>41</v>
      </c>
      <c r="C21" t="s">
        <v>43</v>
      </c>
      <c r="D21">
        <v>75</v>
      </c>
      <c r="E21" s="29">
        <f>'Cortisol 2'!$AF$19</f>
        <v>173.35199658748357</v>
      </c>
    </row>
    <row r="22" spans="1:5" x14ac:dyDescent="0.35">
      <c r="A22" t="s">
        <v>40</v>
      </c>
      <c r="B22" t="s">
        <v>41</v>
      </c>
      <c r="C22" t="s">
        <v>43</v>
      </c>
      <c r="D22">
        <v>75</v>
      </c>
      <c r="E22" s="29">
        <f>'Cortisol 2'!$AF$21</f>
        <v>796.53604347221324</v>
      </c>
    </row>
    <row r="23" spans="1:5" x14ac:dyDescent="0.35">
      <c r="A23" t="s">
        <v>35</v>
      </c>
      <c r="B23" t="s">
        <v>44</v>
      </c>
      <c r="C23" t="s">
        <v>42</v>
      </c>
      <c r="D23">
        <v>25</v>
      </c>
      <c r="E23" s="29">
        <f>'Cortisol 1'!$AA$16</f>
        <v>898.84343507859433</v>
      </c>
    </row>
    <row r="24" spans="1:5" x14ac:dyDescent="0.35">
      <c r="A24" t="s">
        <v>36</v>
      </c>
      <c r="B24" t="s">
        <v>44</v>
      </c>
      <c r="C24" t="s">
        <v>42</v>
      </c>
      <c r="D24">
        <v>25</v>
      </c>
      <c r="E24" s="29">
        <f>'Cortisol 1'!$AA$17</f>
        <v>483.92395554240471</v>
      </c>
    </row>
    <row r="25" spans="1:5" x14ac:dyDescent="0.35">
      <c r="A25" t="s">
        <v>40</v>
      </c>
      <c r="B25" t="s">
        <v>44</v>
      </c>
      <c r="C25" t="s">
        <v>42</v>
      </c>
      <c r="D25">
        <v>25</v>
      </c>
      <c r="E25" s="29">
        <f>'Cortisol 1'!$AA$21</f>
        <v>246.7424286821369</v>
      </c>
    </row>
    <row r="26" spans="1:5" x14ac:dyDescent="0.35">
      <c r="A26" t="s">
        <v>35</v>
      </c>
      <c r="B26" t="s">
        <v>44</v>
      </c>
      <c r="C26" t="s">
        <v>43</v>
      </c>
      <c r="D26">
        <v>25</v>
      </c>
      <c r="E26" s="29">
        <f>'Cortisol 1'!$AC$16</f>
        <v>985.8742930436556</v>
      </c>
    </row>
    <row r="27" spans="1:5" x14ac:dyDescent="0.35">
      <c r="A27" t="s">
        <v>39</v>
      </c>
      <c r="B27" t="s">
        <v>44</v>
      </c>
      <c r="C27" t="s">
        <v>43</v>
      </c>
      <c r="D27">
        <v>25</v>
      </c>
      <c r="E27" s="29">
        <f>'Cortisol 1'!$AC$20</f>
        <v>555.175998258292</v>
      </c>
    </row>
    <row r="28" spans="1:5" x14ac:dyDescent="0.35">
      <c r="A28" t="s">
        <v>40</v>
      </c>
      <c r="B28" t="s">
        <v>44</v>
      </c>
      <c r="C28" t="s">
        <v>43</v>
      </c>
      <c r="D28">
        <v>25</v>
      </c>
      <c r="E28" s="29">
        <f>'Cortisol 1'!$AC$21</f>
        <v>934.36807851476817</v>
      </c>
    </row>
    <row r="29" spans="1:5" x14ac:dyDescent="0.35">
      <c r="A29" t="s">
        <v>35</v>
      </c>
      <c r="B29" t="s">
        <v>44</v>
      </c>
      <c r="C29" t="s">
        <v>42</v>
      </c>
      <c r="D29">
        <v>50</v>
      </c>
      <c r="E29" s="29">
        <f>'Cortisol 1'!$AE$16</f>
        <v>530.08329289260166</v>
      </c>
    </row>
    <row r="30" spans="1:5" x14ac:dyDescent="0.35">
      <c r="A30" t="s">
        <v>36</v>
      </c>
      <c r="B30" t="s">
        <v>44</v>
      </c>
      <c r="C30" t="s">
        <v>42</v>
      </c>
      <c r="D30">
        <v>50</v>
      </c>
      <c r="E30" s="29">
        <f>'Cortisol 1'!$AE$17</f>
        <v>388.87068675218444</v>
      </c>
    </row>
    <row r="31" spans="1:5" x14ac:dyDescent="0.35">
      <c r="A31" t="s">
        <v>37</v>
      </c>
      <c r="B31" t="s">
        <v>44</v>
      </c>
      <c r="C31" t="s">
        <v>42</v>
      </c>
      <c r="D31">
        <v>50</v>
      </c>
      <c r="E31" s="29">
        <f>'Cortisol 1'!$AE$18</f>
        <v>211.52575339487305</v>
      </c>
    </row>
    <row r="32" spans="1:5" x14ac:dyDescent="0.35">
      <c r="A32" t="s">
        <v>38</v>
      </c>
      <c r="B32" t="s">
        <v>44</v>
      </c>
      <c r="C32" t="s">
        <v>42</v>
      </c>
      <c r="D32">
        <v>50</v>
      </c>
      <c r="E32" s="29">
        <f>'Cortisol 2'!$AA$19</f>
        <v>943.15565289006508</v>
      </c>
    </row>
    <row r="33" spans="1:5" x14ac:dyDescent="0.35">
      <c r="A33" t="s">
        <v>39</v>
      </c>
      <c r="B33" t="s">
        <v>44</v>
      </c>
      <c r="C33" t="s">
        <v>42</v>
      </c>
      <c r="D33">
        <v>50</v>
      </c>
      <c r="E33" s="29">
        <f>'Cortisol 2'!$AA$20</f>
        <v>345.56825027389084</v>
      </c>
    </row>
    <row r="34" spans="1:5" x14ac:dyDescent="0.35">
      <c r="A34" t="s">
        <v>40</v>
      </c>
      <c r="B34" t="s">
        <v>44</v>
      </c>
      <c r="C34" t="s">
        <v>42</v>
      </c>
      <c r="D34">
        <v>50</v>
      </c>
      <c r="E34" s="29">
        <f>'Cortisol 2'!$AA$21</f>
        <v>576.61249830095471</v>
      </c>
    </row>
    <row r="35" spans="1:5" x14ac:dyDescent="0.35">
      <c r="A35" t="s">
        <v>35</v>
      </c>
      <c r="B35" t="s">
        <v>44</v>
      </c>
      <c r="C35" t="s">
        <v>43</v>
      </c>
      <c r="D35">
        <v>50</v>
      </c>
      <c r="E35" s="29">
        <f>'Cortisol 1'!$AG$16</f>
        <v>615.83506848337458</v>
      </c>
    </row>
    <row r="36" spans="1:5" x14ac:dyDescent="0.35">
      <c r="A36" t="s">
        <v>36</v>
      </c>
      <c r="B36" t="s">
        <v>44</v>
      </c>
      <c r="C36" t="s">
        <v>43</v>
      </c>
      <c r="D36">
        <v>50</v>
      </c>
      <c r="E36" s="29">
        <f>'Cortisol 1'!$AG$17</f>
        <v>69.956047548414361</v>
      </c>
    </row>
    <row r="37" spans="1:5" x14ac:dyDescent="0.35">
      <c r="A37" t="s">
        <v>39</v>
      </c>
      <c r="B37" t="s">
        <v>44</v>
      </c>
      <c r="C37" t="s">
        <v>43</v>
      </c>
      <c r="D37">
        <v>50</v>
      </c>
      <c r="E37" s="29">
        <f>'Cortisol 2'!$AC$20</f>
        <v>447.74520796307831</v>
      </c>
    </row>
    <row r="38" spans="1:5" x14ac:dyDescent="0.35">
      <c r="A38" t="s">
        <v>35</v>
      </c>
      <c r="B38" t="s">
        <v>44</v>
      </c>
      <c r="C38" t="s">
        <v>42</v>
      </c>
      <c r="D38">
        <v>75</v>
      </c>
      <c r="E38" s="29">
        <f>'Cortisol 2'!$AE$16</f>
        <v>927.04584750605704</v>
      </c>
    </row>
    <row r="39" spans="1:5" x14ac:dyDescent="0.35">
      <c r="A39" t="s">
        <v>40</v>
      </c>
      <c r="B39" t="s">
        <v>44</v>
      </c>
      <c r="C39" t="s">
        <v>42</v>
      </c>
      <c r="D39">
        <v>75</v>
      </c>
      <c r="E39" s="29">
        <f>'Cortisol 2'!$AE$21</f>
        <v>506.20572776972341</v>
      </c>
    </row>
    <row r="40" spans="1:5" x14ac:dyDescent="0.35">
      <c r="A40" t="s">
        <v>35</v>
      </c>
      <c r="B40" t="s">
        <v>44</v>
      </c>
      <c r="C40" t="s">
        <v>43</v>
      </c>
      <c r="D40">
        <v>75</v>
      </c>
      <c r="E40" s="29">
        <f>'Cortisol 2'!$AG$16</f>
        <v>1792.8407114951942</v>
      </c>
    </row>
    <row r="41" spans="1:5" x14ac:dyDescent="0.35">
      <c r="A41" t="s">
        <v>36</v>
      </c>
      <c r="B41" t="s">
        <v>44</v>
      </c>
      <c r="C41" t="s">
        <v>43</v>
      </c>
      <c r="D41">
        <v>75</v>
      </c>
      <c r="E41" s="29">
        <f>'Cortisol 2'!$AG$17</f>
        <v>195.68103043928033</v>
      </c>
    </row>
    <row r="42" spans="1:5" x14ac:dyDescent="0.35">
      <c r="A42" t="s">
        <v>38</v>
      </c>
      <c r="B42" t="s">
        <v>44</v>
      </c>
      <c r="C42" t="s">
        <v>43</v>
      </c>
      <c r="D42">
        <v>75</v>
      </c>
      <c r="E42" s="29">
        <f>'Cortisol 2'!$AG$19</f>
        <v>607.67211772673465</v>
      </c>
    </row>
    <row r="43" spans="1:5" x14ac:dyDescent="0.35">
      <c r="A43" t="s">
        <v>40</v>
      </c>
      <c r="B43" t="s">
        <v>44</v>
      </c>
      <c r="C43" t="s">
        <v>43</v>
      </c>
      <c r="D43">
        <v>75</v>
      </c>
      <c r="E43" s="29">
        <f>'Cortisol 2'!$AG$21</f>
        <v>797.47768991427688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5F2FF-A470-46B2-A372-2CE32CDC871E}">
  <dimension ref="B2:AG31"/>
  <sheetViews>
    <sheetView topLeftCell="G1" workbookViewId="0">
      <selection activeCell="AA16" sqref="AA16"/>
    </sheetView>
  </sheetViews>
  <sheetFormatPr defaultRowHeight="14.5" x14ac:dyDescent="0.35"/>
  <cols>
    <col min="2" max="13" width="9.54296875" bestFit="1" customWidth="1"/>
    <col min="22" max="22" width="10.26953125" bestFit="1" customWidth="1"/>
    <col min="23" max="23" width="13.7265625" bestFit="1" customWidth="1"/>
  </cols>
  <sheetData>
    <row r="2" spans="2:33" x14ac:dyDescent="0.35">
      <c r="Y2" s="21" t="s">
        <v>21</v>
      </c>
      <c r="Z2" s="21"/>
      <c r="AA2" s="21" t="s">
        <v>22</v>
      </c>
      <c r="AB2" s="21"/>
      <c r="AC2" s="21" t="s">
        <v>23</v>
      </c>
      <c r="AD2" s="21"/>
      <c r="AE2" s="21" t="s">
        <v>24</v>
      </c>
      <c r="AF2" s="21"/>
    </row>
    <row r="3" spans="2:33" x14ac:dyDescent="0.35">
      <c r="B3" s="21" t="s">
        <v>0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O3" s="21" t="s">
        <v>3</v>
      </c>
      <c r="P3" s="21"/>
      <c r="Q3" s="21"/>
      <c r="R3" s="21"/>
      <c r="S3" s="21"/>
      <c r="T3" s="21"/>
      <c r="Y3" s="4" t="s">
        <v>18</v>
      </c>
      <c r="Z3" s="4" t="s">
        <v>11</v>
      </c>
      <c r="AA3" s="4" t="s">
        <v>18</v>
      </c>
      <c r="AB3" s="4" t="s">
        <v>19</v>
      </c>
      <c r="AC3" s="4" t="s">
        <v>18</v>
      </c>
      <c r="AD3" s="4" t="s">
        <v>11</v>
      </c>
      <c r="AE3" s="4" t="s">
        <v>18</v>
      </c>
      <c r="AF3" s="4" t="s">
        <v>19</v>
      </c>
    </row>
    <row r="4" spans="2:33" x14ac:dyDescent="0.35">
      <c r="B4" s="3">
        <v>0.126777732121232</v>
      </c>
      <c r="C4" s="3">
        <v>0.118033043655767</v>
      </c>
      <c r="D4" s="3">
        <v>0.468482376909647</v>
      </c>
      <c r="E4" s="3">
        <v>0.48423159052828701</v>
      </c>
      <c r="F4" s="3">
        <v>9.8518380530626698E-2</v>
      </c>
      <c r="G4" s="3">
        <v>0.21069793993345701</v>
      </c>
      <c r="H4" s="3">
        <v>0.19176772270048101</v>
      </c>
      <c r="I4" s="3">
        <v>0.21911384677419199</v>
      </c>
      <c r="J4" s="3">
        <v>9.0996786561493501E-2</v>
      </c>
      <c r="K4" s="3">
        <v>0.18330144032484499</v>
      </c>
      <c r="L4" s="3">
        <v>0.14430250852321799</v>
      </c>
      <c r="M4" s="3">
        <v>0.173628294726837</v>
      </c>
      <c r="O4" s="5">
        <f>B24</f>
        <v>9.7573441908507308E-2</v>
      </c>
      <c r="P4" s="6">
        <f>AVERAGE(D24:E24)</f>
        <v>0.44444674735173595</v>
      </c>
      <c r="Q4" s="7">
        <f>AVERAGE(F24:G24)</f>
        <v>0.12540301236611884</v>
      </c>
      <c r="R4" s="7">
        <f>AVERAGE(H24:I24)</f>
        <v>0.1752584803152058</v>
      </c>
      <c r="S4" s="7">
        <f>AVERAGE(J24:K24)</f>
        <v>0.10643176047594434</v>
      </c>
      <c r="T4" s="7">
        <f>AVERAGE(L24:M24)</f>
        <v>0.1176110980181494</v>
      </c>
      <c r="V4" t="s">
        <v>4</v>
      </c>
      <c r="W4" s="8">
        <f>O4-$O$11</f>
        <v>3.9349690167300916E-2</v>
      </c>
      <c r="X4" t="s">
        <v>12</v>
      </c>
      <c r="Y4" s="1">
        <f>P7-O11</f>
        <v>0.10476833497612331</v>
      </c>
      <c r="Z4" s="8">
        <f>P8-O11</f>
        <v>0.10060715655639491</v>
      </c>
      <c r="AA4" s="8">
        <f>P9-O11</f>
        <v>0.10622098847324354</v>
      </c>
      <c r="AB4" s="8">
        <f>P10-O11</f>
        <v>0.10716898551012344</v>
      </c>
      <c r="AC4" s="8">
        <f>S7-O11</f>
        <v>0.13015401938340801</v>
      </c>
      <c r="AD4" s="8">
        <f>S8-O11</f>
        <v>7.0990324655578946E-2</v>
      </c>
      <c r="AE4" s="8">
        <f>S9-O11</f>
        <v>0.11730767700170594</v>
      </c>
      <c r="AF4" s="8">
        <f>S10-O11</f>
        <v>7.8056640078223216E-2</v>
      </c>
    </row>
    <row r="5" spans="2:33" x14ac:dyDescent="0.35">
      <c r="B5" s="3">
        <v>0.154382053585295</v>
      </c>
      <c r="C5" s="3">
        <v>0.21518617062970299</v>
      </c>
      <c r="D5" s="3">
        <v>0.137710474196169</v>
      </c>
      <c r="E5" s="3">
        <v>9.1448951241191304E-2</v>
      </c>
      <c r="F5" s="3">
        <v>9.2354695366605802E-2</v>
      </c>
      <c r="G5" s="3">
        <v>0.113012124252625</v>
      </c>
      <c r="H5" s="3">
        <v>0.101054808024925</v>
      </c>
      <c r="I5" s="3">
        <v>0.120686399645326</v>
      </c>
      <c r="J5" s="3">
        <v>9.0093867066684694E-2</v>
      </c>
      <c r="K5" s="3">
        <v>0.24797379393844701</v>
      </c>
      <c r="L5" s="3">
        <v>0.13595265946225699</v>
      </c>
      <c r="M5" s="3">
        <v>0.13745892178647701</v>
      </c>
      <c r="O5" s="5">
        <f t="shared" ref="O5:O10" si="0">B25</f>
        <v>0.11667991076372289</v>
      </c>
      <c r="P5" s="6">
        <f t="shared" ref="P5:P11" si="1">AVERAGE(D25:E25)</f>
        <v>7.9509993028453657E-2</v>
      </c>
      <c r="Q5" s="7">
        <f>AVERAGE(F25:G25)</f>
        <v>6.9357230492335803E-2</v>
      </c>
      <c r="R5" s="7">
        <f t="shared" ref="R5:R11" si="2">AVERAGE(H25:I25)</f>
        <v>7.6893113046828901E-2</v>
      </c>
      <c r="S5" s="7">
        <f t="shared" ref="S5:S11" si="3">AVERAGE(J25:K25)</f>
        <v>0.13505546299988574</v>
      </c>
      <c r="T5" s="7">
        <f t="shared" ref="T5:T11" si="4">AVERAGE(L25:M25)</f>
        <v>0.1011957823241194</v>
      </c>
      <c r="V5" t="s">
        <v>5</v>
      </c>
      <c r="W5" s="8">
        <f t="shared" ref="W5:W10" si="5">O5-$O$11</f>
        <v>5.8456159022516496E-2</v>
      </c>
      <c r="X5" t="s">
        <v>13</v>
      </c>
      <c r="Y5" s="1">
        <f>P11-O11</f>
        <v>5.1796976727559299E-2</v>
      </c>
      <c r="Z5" s="8">
        <f>Q4-O11</f>
        <v>6.7179260624912446E-2</v>
      </c>
      <c r="AA5" s="8">
        <f>Q5-O11</f>
        <v>1.1133478751129411E-2</v>
      </c>
      <c r="AB5" s="8">
        <f>Q6-O11</f>
        <v>4.6785835154239896E-2</v>
      </c>
      <c r="AC5" s="8">
        <f>S11-O11</f>
        <v>0.10399989049169514</v>
      </c>
      <c r="AD5" s="8">
        <f>T4-O11</f>
        <v>5.9387346276943004E-2</v>
      </c>
      <c r="AE5" s="8">
        <f>T5-O11</f>
        <v>4.2972030582913004E-2</v>
      </c>
      <c r="AF5" s="8">
        <f>T6-O11</f>
        <v>3.6570577058331263E-2</v>
      </c>
    </row>
    <row r="6" spans="2:33" x14ac:dyDescent="0.35">
      <c r="B6" s="3">
        <v>0.16550512692181699</v>
      </c>
      <c r="C6" s="3">
        <v>0.17637013583841599</v>
      </c>
      <c r="D6" s="3">
        <v>9.8518380530626698E-2</v>
      </c>
      <c r="E6" s="3">
        <v>9.3716863266350398E-2</v>
      </c>
      <c r="F6" s="3">
        <v>9.7370337868484994E-2</v>
      </c>
      <c r="G6" s="3">
        <v>0.186105236080472</v>
      </c>
      <c r="H6" s="3">
        <v>0.15647888649970801</v>
      </c>
      <c r="I6" s="3">
        <v>0.15073678134551199</v>
      </c>
      <c r="J6" s="3">
        <v>0.204197984490428</v>
      </c>
      <c r="K6" s="3">
        <v>0.201566698963835</v>
      </c>
      <c r="L6" s="3">
        <v>0.107109552239635</v>
      </c>
      <c r="M6" s="3">
        <v>0.1570046803988</v>
      </c>
      <c r="O6" s="5">
        <f t="shared" si="0"/>
        <v>0.12758288894414468</v>
      </c>
      <c r="P6" s="6">
        <f t="shared" si="1"/>
        <v>6.005765413840175E-2</v>
      </c>
      <c r="Q6" s="7">
        <f t="shared" ref="Q6:Q11" si="6">AVERAGE(F26:G26)</f>
        <v>0.10500958689544629</v>
      </c>
      <c r="R6" s="7">
        <f t="shared" si="2"/>
        <v>0.11611765582920699</v>
      </c>
      <c r="S6" s="7">
        <f t="shared" si="3"/>
        <v>0.16153393358900525</v>
      </c>
      <c r="T6" s="7">
        <f t="shared" si="4"/>
        <v>9.4794328799537655E-2</v>
      </c>
      <c r="V6" t="s">
        <v>6</v>
      </c>
      <c r="W6" s="8">
        <f t="shared" si="5"/>
        <v>6.9359137202938292E-2</v>
      </c>
      <c r="X6" t="s">
        <v>14</v>
      </c>
      <c r="Y6" s="1">
        <f>Q7-O11</f>
        <v>3.2016527541150058E-2</v>
      </c>
      <c r="Z6" s="8">
        <f>Q8-O11</f>
        <v>5.5810330722526405E-2</v>
      </c>
      <c r="AA6" s="8">
        <f>Q9-O11</f>
        <v>2.8245381829795413E-2</v>
      </c>
      <c r="AB6" s="8">
        <f>Q10-O11</f>
        <v>4.3183225813562903E-2</v>
      </c>
      <c r="AC6" s="8">
        <f>T7-O11</f>
        <v>4.1109440930156005E-2</v>
      </c>
      <c r="AD6" s="8">
        <f>T8-O11</f>
        <v>4.5609307697511453E-2</v>
      </c>
      <c r="AE6" s="8">
        <f>T9-O11</f>
        <v>6.0636197902919811E-2</v>
      </c>
      <c r="AF6" s="8">
        <f>T10-O11</f>
        <v>0.63269147057304986</v>
      </c>
    </row>
    <row r="7" spans="2:33" x14ac:dyDescent="0.35">
      <c r="B7" s="3">
        <v>0.22862573181436599</v>
      </c>
      <c r="C7" s="3">
        <v>0.23993974678362701</v>
      </c>
      <c r="D7" s="3">
        <v>0.136705137604024</v>
      </c>
      <c r="E7" s="3">
        <v>0.26382864362885999</v>
      </c>
      <c r="F7" s="3">
        <v>0.10664079397513999</v>
      </c>
      <c r="G7" s="3">
        <v>0.154382053585295</v>
      </c>
      <c r="H7" s="3">
        <v>0.114918017183416</v>
      </c>
      <c r="I7" s="3">
        <v>0.14099398414937001</v>
      </c>
      <c r="J7" s="3">
        <v>0.227077396111347</v>
      </c>
      <c r="K7" s="3">
        <v>0.24089602186990999</v>
      </c>
      <c r="L7" s="3">
        <v>0.13595265946225699</v>
      </c>
      <c r="M7" s="3">
        <v>0.14763643137490001</v>
      </c>
      <c r="O7" s="5">
        <f t="shared" si="0"/>
        <v>0.18561027314926221</v>
      </c>
      <c r="P7" s="7">
        <f t="shared" si="1"/>
        <v>0.1629920867173297</v>
      </c>
      <c r="Q7" s="7">
        <f t="shared" si="6"/>
        <v>9.024027928235645E-2</v>
      </c>
      <c r="R7" s="7">
        <f t="shared" si="2"/>
        <v>8.5719105234698154E-2</v>
      </c>
      <c r="S7" s="7">
        <f t="shared" si="3"/>
        <v>0.1883777711246144</v>
      </c>
      <c r="T7" s="8">
        <f t="shared" si="4"/>
        <v>9.9333192671362397E-2</v>
      </c>
      <c r="V7" t="s">
        <v>7</v>
      </c>
      <c r="W7" s="8">
        <f t="shared" si="5"/>
        <v>0.12738652140805581</v>
      </c>
      <c r="X7" t="s">
        <v>15</v>
      </c>
      <c r="Y7" s="1">
        <f>Q11-O11</f>
        <v>2.9385069716238055E-2</v>
      </c>
      <c r="Z7" s="8">
        <f>R4-O11</f>
        <v>0.11703472857399941</v>
      </c>
      <c r="AA7" s="8">
        <f>R5-O11</f>
        <v>1.8669361305622509E-2</v>
      </c>
      <c r="AB7" s="8">
        <f>R6-O11</f>
        <v>5.7893904088000603E-2</v>
      </c>
    </row>
    <row r="8" spans="2:33" x14ac:dyDescent="0.35">
      <c r="B8" s="3">
        <v>0.28768449109655803</v>
      </c>
      <c r="C8" s="3">
        <v>0.28768449109655803</v>
      </c>
      <c r="D8" s="3">
        <v>0.146607880363224</v>
      </c>
      <c r="E8" s="3">
        <v>0.246678317031223</v>
      </c>
      <c r="F8" s="3">
        <v>0.13570212286470301</v>
      </c>
      <c r="G8" s="3">
        <v>0.17417527988734799</v>
      </c>
      <c r="H8" s="3">
        <v>0.10969680591169099</v>
      </c>
      <c r="I8" s="3">
        <v>0.108989661309988</v>
      </c>
      <c r="J8" s="3">
        <v>0.18892725076538999</v>
      </c>
      <c r="K8" s="3">
        <v>0.174449031028512</v>
      </c>
      <c r="L8" s="3">
        <v>0.14789395019534499</v>
      </c>
      <c r="M8" s="3">
        <v>0.152295295840989</v>
      </c>
      <c r="O8" s="5">
        <f t="shared" si="0"/>
        <v>0.24711237408663003</v>
      </c>
      <c r="P8" s="7">
        <f t="shared" si="1"/>
        <v>0.1588309082976013</v>
      </c>
      <c r="Q8" s="7">
        <f t="shared" si="6"/>
        <v>0.1140340824637328</v>
      </c>
      <c r="R8" s="7">
        <f t="shared" si="2"/>
        <v>6.788416167055325E-2</v>
      </c>
      <c r="S8" s="7">
        <f t="shared" si="3"/>
        <v>0.12921407639678534</v>
      </c>
      <c r="T8" s="8">
        <f t="shared" si="4"/>
        <v>0.10383305943871785</v>
      </c>
      <c r="V8" t="s">
        <v>8</v>
      </c>
      <c r="W8" s="8">
        <f t="shared" si="5"/>
        <v>0.18888862234542364</v>
      </c>
      <c r="X8" t="s">
        <v>16</v>
      </c>
      <c r="Y8" s="1">
        <f>R7-O11</f>
        <v>2.7495353493491761E-2</v>
      </c>
      <c r="Z8" s="8">
        <f>R8-O11</f>
        <v>9.6604099293468582E-3</v>
      </c>
      <c r="AA8" s="8">
        <f>R9-O11</f>
        <v>5.0445179980538157E-2</v>
      </c>
      <c r="AB8" s="8">
        <f>R10-O11</f>
        <v>7.3062080021077197E-2</v>
      </c>
    </row>
    <row r="9" spans="2:33" x14ac:dyDescent="0.35">
      <c r="B9" s="3">
        <v>0.341736263596503</v>
      </c>
      <c r="C9" s="3">
        <v>0.33972834679979202</v>
      </c>
      <c r="D9" s="3">
        <v>0.16043794538400899</v>
      </c>
      <c r="E9" s="3">
        <v>0.24959859328095599</v>
      </c>
      <c r="F9" s="3">
        <v>0.11635294589124</v>
      </c>
      <c r="G9" s="3">
        <v>0.13220970205000801</v>
      </c>
      <c r="H9" s="3">
        <v>0.131713069537333</v>
      </c>
      <c r="I9" s="3">
        <v>0.1676564921375</v>
      </c>
      <c r="J9" s="3">
        <v>0.20861920082949501</v>
      </c>
      <c r="K9" s="3">
        <v>0.23361783050929399</v>
      </c>
      <c r="L9" s="3">
        <v>0.10664079397513999</v>
      </c>
      <c r="M9" s="3">
        <v>0.214885507883045</v>
      </c>
      <c r="O9" s="5">
        <f t="shared" si="0"/>
        <v>0.30182813367558492</v>
      </c>
      <c r="P9" s="7">
        <f t="shared" si="1"/>
        <v>0.16444474021444994</v>
      </c>
      <c r="Q9" s="7">
        <f t="shared" si="6"/>
        <v>8.6469133571001805E-2</v>
      </c>
      <c r="R9" s="7">
        <f t="shared" si="2"/>
        <v>0.10866893172174455</v>
      </c>
      <c r="S9" s="7">
        <f t="shared" si="3"/>
        <v>0.17553142874291233</v>
      </c>
      <c r="T9" s="8">
        <f t="shared" si="4"/>
        <v>0.1188599496441262</v>
      </c>
      <c r="V9" t="s">
        <v>9</v>
      </c>
      <c r="W9" s="8">
        <f t="shared" si="5"/>
        <v>0.24360438193437853</v>
      </c>
      <c r="X9" t="s">
        <v>17</v>
      </c>
      <c r="Y9" s="1">
        <f>R11-O11</f>
        <v>5.6261454141564415E-2</v>
      </c>
      <c r="Z9" s="8">
        <f>S4-O11</f>
        <v>4.8208008734737948E-2</v>
      </c>
      <c r="AA9" s="8">
        <f>S5-O11</f>
        <v>7.6831711258679353E-2</v>
      </c>
      <c r="AB9" s="8">
        <f>S6-O11</f>
        <v>0.10331018184779886</v>
      </c>
    </row>
    <row r="10" spans="2:33" x14ac:dyDescent="0.35">
      <c r="B10" s="3">
        <v>0.37890476407333801</v>
      </c>
      <c r="C10" s="3">
        <v>0.39625993795962899</v>
      </c>
      <c r="D10" s="3">
        <v>0.144813756842474</v>
      </c>
      <c r="E10" s="3">
        <v>0.26822417819397698</v>
      </c>
      <c r="F10" s="3">
        <v>0.138214016551166</v>
      </c>
      <c r="G10" s="3">
        <v>0.13846600683493299</v>
      </c>
      <c r="H10" s="3">
        <v>0.12653243137692799</v>
      </c>
      <c r="I10" s="3">
        <v>0.212786676740335</v>
      </c>
      <c r="J10" s="3">
        <v>0.149442278041472</v>
      </c>
      <c r="K10" s="3">
        <v>0.19808293527059301</v>
      </c>
      <c r="L10" s="3">
        <v>0.68867895530741197</v>
      </c>
      <c r="M10" s="3">
        <v>0.77120935485243303</v>
      </c>
      <c r="O10" s="5">
        <f t="shared" si="0"/>
        <v>0.33766764325868059</v>
      </c>
      <c r="P10" s="7">
        <f t="shared" si="1"/>
        <v>0.16539273725132983</v>
      </c>
      <c r="Q10" s="7">
        <f t="shared" si="6"/>
        <v>0.1014069775547693</v>
      </c>
      <c r="R10" s="7">
        <f t="shared" si="2"/>
        <v>0.13128583176228359</v>
      </c>
      <c r="S10" s="7">
        <f t="shared" si="3"/>
        <v>0.13628039181942961</v>
      </c>
      <c r="T10" s="8">
        <f t="shared" si="4"/>
        <v>0.69091522231425628</v>
      </c>
      <c r="V10" t="s">
        <v>10</v>
      </c>
      <c r="W10" s="8">
        <f t="shared" si="5"/>
        <v>0.27944389151747417</v>
      </c>
    </row>
    <row r="11" spans="2:33" x14ac:dyDescent="0.35">
      <c r="B11" s="3">
        <v>0.106875109862772</v>
      </c>
      <c r="C11" s="3">
        <v>8.8742997873079099E-2</v>
      </c>
      <c r="D11" s="3">
        <v>0.10198083048065</v>
      </c>
      <c r="E11" s="3">
        <v>0.1934809662417</v>
      </c>
      <c r="F11" s="3">
        <v>0.13871814341567801</v>
      </c>
      <c r="G11" s="3">
        <v>0.153598343953011</v>
      </c>
      <c r="H11" s="3">
        <v>0.16096855731374901</v>
      </c>
      <c r="I11" s="3">
        <v>0.152035154719148</v>
      </c>
      <c r="J11" s="3">
        <v>0.14226351245375901</v>
      </c>
      <c r="K11" s="3">
        <v>0.25648991911575603</v>
      </c>
      <c r="L11" s="3">
        <v>0.77896077791088203</v>
      </c>
      <c r="M11" s="3">
        <v>0.77885063678891198</v>
      </c>
      <c r="O11" s="6">
        <f>AVERAGE(B31:C31)</f>
        <v>5.8223751741206392E-2</v>
      </c>
      <c r="P11" s="7">
        <f t="shared" si="1"/>
        <v>0.11002072846876569</v>
      </c>
      <c r="Q11" s="7">
        <f t="shared" si="6"/>
        <v>8.7608821457444447E-2</v>
      </c>
      <c r="R11" s="7">
        <f t="shared" si="2"/>
        <v>0.11448520588277081</v>
      </c>
      <c r="S11" s="7">
        <f t="shared" si="3"/>
        <v>0.16222364223290153</v>
      </c>
      <c r="T11" s="6">
        <f t="shared" si="4"/>
        <v>0.74064997385859432</v>
      </c>
    </row>
    <row r="12" spans="2:33" x14ac:dyDescent="0.3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AA12" t="s">
        <v>27</v>
      </c>
    </row>
    <row r="13" spans="2:33" x14ac:dyDescent="0.35">
      <c r="B13" s="22" t="s">
        <v>1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2:33" x14ac:dyDescent="0.35">
      <c r="B14" s="3">
        <v>2.92042902127247E-2</v>
      </c>
      <c r="C14" s="3">
        <v>3.1801348621834598E-2</v>
      </c>
      <c r="D14" s="3">
        <v>3.2453047105791701E-2</v>
      </c>
      <c r="E14" s="3">
        <v>3.1367425628670398E-2</v>
      </c>
      <c r="F14" s="3">
        <v>3.0068251911331001E-2</v>
      </c>
      <c r="G14" s="3">
        <v>2.8342043820515E-2</v>
      </c>
      <c r="H14" s="3">
        <v>2.79115617384697E-2</v>
      </c>
      <c r="I14" s="3">
        <v>3.2453047105791701E-2</v>
      </c>
      <c r="J14" s="3">
        <v>3.0717352967224901E-2</v>
      </c>
      <c r="K14" s="3">
        <v>3.0717352967224901E-2</v>
      </c>
      <c r="L14" s="3">
        <v>3.9024389996886802E-2</v>
      </c>
      <c r="M14" s="3">
        <v>4.3684217216869402E-2</v>
      </c>
      <c r="O14" s="1"/>
      <c r="P14" s="1"/>
      <c r="Q14" s="1"/>
      <c r="R14" s="1"/>
      <c r="S14" s="1"/>
      <c r="T14" s="1"/>
      <c r="Z14" s="21" t="s">
        <v>21</v>
      </c>
      <c r="AA14" s="21"/>
      <c r="AB14" s="21" t="s">
        <v>22</v>
      </c>
      <c r="AC14" s="21"/>
      <c r="AD14" s="21" t="s">
        <v>23</v>
      </c>
      <c r="AE14" s="21"/>
      <c r="AF14" s="21" t="s">
        <v>24</v>
      </c>
      <c r="AG14" s="21"/>
    </row>
    <row r="15" spans="2:33" x14ac:dyDescent="0.35">
      <c r="B15" s="3">
        <v>3.7702142821572103E-2</v>
      </c>
      <c r="C15" s="3">
        <v>3.7482159150520701E-2</v>
      </c>
      <c r="D15" s="3">
        <v>3.5288429367728399E-2</v>
      </c>
      <c r="E15" s="3">
        <v>3.4851010012724601E-2</v>
      </c>
      <c r="F15" s="3">
        <v>3.4851010012724601E-2</v>
      </c>
      <c r="G15" s="3">
        <v>3.1801348621834598E-2</v>
      </c>
      <c r="H15" s="3">
        <v>3.3977490788296601E-2</v>
      </c>
      <c r="I15" s="3">
        <v>3.3977490788296601E-2</v>
      </c>
      <c r="J15" s="3">
        <v>3.3105724992635602E-2</v>
      </c>
      <c r="K15" s="3">
        <v>3.4851010012724601E-2</v>
      </c>
      <c r="L15" s="3">
        <v>3.70425258121986E-2</v>
      </c>
      <c r="M15" s="3">
        <v>3.3977490788296601E-2</v>
      </c>
      <c r="O15" s="1"/>
      <c r="P15" s="1"/>
      <c r="Q15" s="1"/>
      <c r="R15" s="1"/>
      <c r="S15" s="1"/>
      <c r="T15" s="1"/>
      <c r="W15" t="s">
        <v>25</v>
      </c>
      <c r="X15" t="s">
        <v>26</v>
      </c>
      <c r="Z15" s="4" t="s">
        <v>18</v>
      </c>
      <c r="AA15" s="4" t="s">
        <v>11</v>
      </c>
      <c r="AB15" s="4" t="s">
        <v>18</v>
      </c>
      <c r="AC15" s="4" t="s">
        <v>19</v>
      </c>
      <c r="AD15" s="4" t="s">
        <v>18</v>
      </c>
      <c r="AE15" s="4" t="s">
        <v>11</v>
      </c>
      <c r="AF15" s="4" t="s">
        <v>18</v>
      </c>
      <c r="AG15" s="4" t="s">
        <v>19</v>
      </c>
    </row>
    <row r="16" spans="2:33" x14ac:dyDescent="0.35">
      <c r="B16" s="3">
        <v>3.7922237977672302E-2</v>
      </c>
      <c r="C16" s="3">
        <v>3.70425258121986E-2</v>
      </c>
      <c r="D16" s="3">
        <v>3.8142444731877001E-2</v>
      </c>
      <c r="E16" s="3">
        <v>3.3977490788296601E-2</v>
      </c>
      <c r="F16" s="3">
        <v>3.3105724992635602E-2</v>
      </c>
      <c r="G16" s="3">
        <v>4.0350675165428798E-2</v>
      </c>
      <c r="H16" s="3">
        <v>4.0129346174081398E-2</v>
      </c>
      <c r="I16" s="3">
        <v>3.4851010012724601E-2</v>
      </c>
      <c r="J16" s="3">
        <v>4.0793671822723102E-2</v>
      </c>
      <c r="K16" s="3">
        <v>4.1903144453529398E-2</v>
      </c>
      <c r="L16" s="3">
        <v>3.7922237977672302E-2</v>
      </c>
      <c r="M16" s="3">
        <v>3.6603337061687398E-2</v>
      </c>
      <c r="O16" s="1"/>
      <c r="P16" s="1"/>
      <c r="Q16" s="1"/>
      <c r="R16" s="1"/>
      <c r="S16" s="1"/>
      <c r="T16" s="1"/>
      <c r="V16" t="s">
        <v>4</v>
      </c>
      <c r="W16" s="4">
        <v>156</v>
      </c>
      <c r="X16" s="8">
        <f t="shared" ref="X16:X22" si="7">W4</f>
        <v>3.9349690167300916E-2</v>
      </c>
      <c r="Y16" t="s">
        <v>12</v>
      </c>
      <c r="Z16">
        <f>(-((33496.65026022*Y4)/(Y4-0.3059))+(1135.53644382/(Y4-0.3059)))^0.73168947</f>
        <v>953.71778783354625</v>
      </c>
      <c r="AA16">
        <f>(-((33496.65026022*Z4)/(Z4-0.3059))+(1135.53644382/(Z4-0.3059)))^0.73168947</f>
        <v>898.84343507859433</v>
      </c>
      <c r="AB16">
        <f t="shared" ref="AB16:AG16" si="8">(-((33496.65026022*AA4)/(AA4-0.3059))+(1135.53644382/(AA4-0.3059)))^0.73168947</f>
        <v>973.13031533965841</v>
      </c>
      <c r="AC16">
        <f t="shared" si="8"/>
        <v>985.8742930436556</v>
      </c>
      <c r="AD16">
        <f t="shared" si="8"/>
        <v>1316.9932701173277</v>
      </c>
      <c r="AE16">
        <f t="shared" si="8"/>
        <v>530.08329289260166</v>
      </c>
      <c r="AF16">
        <f t="shared" si="8"/>
        <v>1126.2767591972422</v>
      </c>
      <c r="AG16">
        <f t="shared" si="8"/>
        <v>615.83506848337458</v>
      </c>
    </row>
    <row r="17" spans="2:33" x14ac:dyDescent="0.35">
      <c r="B17" s="3">
        <v>4.3015458665103798E-2</v>
      </c>
      <c r="C17" s="3">
        <v>3.9024389996886802E-2</v>
      </c>
      <c r="D17" s="3">
        <v>3.3977490788296601E-2</v>
      </c>
      <c r="E17" s="3">
        <v>4.0572117009928001E-2</v>
      </c>
      <c r="F17" s="3">
        <v>3.5069664619389797E-2</v>
      </c>
      <c r="G17" s="3">
        <v>4.5472624376332302E-2</v>
      </c>
      <c r="H17" s="3">
        <v>4.1681023065915097E-2</v>
      </c>
      <c r="I17" s="3">
        <v>4.2792767797474603E-2</v>
      </c>
      <c r="J17" s="3">
        <v>5.0202536012894303E-2</v>
      </c>
      <c r="K17" s="3">
        <v>4.1015339719133903E-2</v>
      </c>
      <c r="L17" s="3">
        <v>4.3907365775298302E-2</v>
      </c>
      <c r="M17" s="3">
        <v>4.1015339719133903E-2</v>
      </c>
      <c r="O17" s="1"/>
      <c r="P17" s="1"/>
      <c r="Q17" s="1"/>
      <c r="R17" s="1"/>
      <c r="S17" s="1"/>
      <c r="T17" s="1"/>
      <c r="V17" t="s">
        <v>5</v>
      </c>
      <c r="W17" s="4">
        <v>313</v>
      </c>
      <c r="X17" s="8">
        <f t="shared" si="7"/>
        <v>5.8456159022516496E-2</v>
      </c>
      <c r="Y17" t="s">
        <v>13</v>
      </c>
      <c r="Z17">
        <f t="shared" ref="Z17:AG21" si="9">(-((33496.65026022*Y5)/(Y5-0.3059))+(1135.53644382/(Y5-0.3059)))^0.73168947</f>
        <v>293.64403715792906</v>
      </c>
      <c r="AA17">
        <f t="shared" si="9"/>
        <v>483.92395554240471</v>
      </c>
      <c r="AB17" t="e">
        <f>(-((33496.65026022*AA5)/(AA5-0.3059))+(1135.53644382/(AA5-0.3059)))^0.73168947</f>
        <v>#NUM!</v>
      </c>
      <c r="AC17">
        <f t="shared" si="9"/>
        <v>227.62893969922075</v>
      </c>
      <c r="AD17">
        <f t="shared" si="9"/>
        <v>943.50381094830675</v>
      </c>
      <c r="AE17">
        <f t="shared" si="9"/>
        <v>388.87068675218444</v>
      </c>
      <c r="AF17">
        <f t="shared" si="9"/>
        <v>174.2083896657918</v>
      </c>
      <c r="AG17">
        <f t="shared" si="9"/>
        <v>69.956047548414361</v>
      </c>
    </row>
    <row r="18" spans="2:33" x14ac:dyDescent="0.35">
      <c r="B18" s="3">
        <v>4.0572117009928001E-2</v>
      </c>
      <c r="C18" s="3">
        <v>3.6383909126039699E-2</v>
      </c>
      <c r="D18" s="3">
        <v>3.7922237977672302E-2</v>
      </c>
      <c r="E18" s="3">
        <v>3.7702142821572103E-2</v>
      </c>
      <c r="F18" s="3">
        <v>4.0572117009928001E-2</v>
      </c>
      <c r="G18" s="3">
        <v>4.1237120814657399E-2</v>
      </c>
      <c r="H18" s="3">
        <v>4.1237120814657399E-2</v>
      </c>
      <c r="I18" s="3">
        <v>4.1681023065915097E-2</v>
      </c>
      <c r="J18" s="3">
        <v>5.3384673705919997E-2</v>
      </c>
      <c r="K18" s="3">
        <v>5.1563455294411302E-2</v>
      </c>
      <c r="L18" s="3">
        <v>4.4354007160605398E-2</v>
      </c>
      <c r="M18" s="3">
        <v>4.8169119998292903E-2</v>
      </c>
      <c r="O18" s="1"/>
      <c r="P18" s="1"/>
      <c r="Q18" s="1"/>
      <c r="R18" s="1"/>
      <c r="S18" s="1"/>
      <c r="T18" s="1"/>
      <c r="V18" t="s">
        <v>6</v>
      </c>
      <c r="W18" s="4">
        <v>625</v>
      </c>
      <c r="X18" s="8">
        <f t="shared" si="7"/>
        <v>6.9359137202938292E-2</v>
      </c>
      <c r="Y18" t="s">
        <v>14</v>
      </c>
      <c r="Z18" t="e">
        <f t="shared" si="9"/>
        <v>#NUM!</v>
      </c>
      <c r="AA18">
        <f t="shared" si="9"/>
        <v>344.48725416347406</v>
      </c>
      <c r="AB18" t="e">
        <f t="shared" si="9"/>
        <v>#NUM!</v>
      </c>
      <c r="AC18">
        <f t="shared" si="9"/>
        <v>177.27080565377057</v>
      </c>
      <c r="AD18">
        <f t="shared" si="9"/>
        <v>146.48770503539686</v>
      </c>
      <c r="AE18">
        <f t="shared" si="9"/>
        <v>211.52575339487305</v>
      </c>
      <c r="AF18">
        <f t="shared" si="9"/>
        <v>404.22205709896235</v>
      </c>
      <c r="AG18" t="e">
        <f>(-((33496.65026022*AF6)/(AF6-0.3059))+(1135.53644382/(AF6-0.3059)))^0.73168947</f>
        <v>#NUM!</v>
      </c>
    </row>
    <row r="19" spans="2:33" x14ac:dyDescent="0.35">
      <c r="B19" s="3">
        <v>3.9908129920918099E-2</v>
      </c>
      <c r="C19" s="3">
        <v>3.5945385573805499E-2</v>
      </c>
      <c r="D19" s="3">
        <v>4.1681023065915097E-2</v>
      </c>
      <c r="E19" s="3">
        <v>3.9466035170150002E-2</v>
      </c>
      <c r="F19" s="3">
        <v>3.7702142821572103E-2</v>
      </c>
      <c r="G19" s="3">
        <v>3.7922237977672302E-2</v>
      </c>
      <c r="H19" s="3">
        <v>4.0350675165428798E-2</v>
      </c>
      <c r="I19" s="3">
        <v>4.1681023065915097E-2</v>
      </c>
      <c r="J19" s="3">
        <v>4.7043544802423502E-2</v>
      </c>
      <c r="K19" s="3">
        <v>4.4130629050540798E-2</v>
      </c>
      <c r="L19" s="3">
        <v>4.2125379504017499E-2</v>
      </c>
      <c r="M19" s="3">
        <v>4.1681023065915097E-2</v>
      </c>
      <c r="O19" s="1"/>
      <c r="P19" s="1"/>
      <c r="Q19" s="1"/>
      <c r="R19" s="1"/>
      <c r="S19" s="1"/>
      <c r="T19" s="1"/>
      <c r="V19" t="s">
        <v>7</v>
      </c>
      <c r="W19" s="4">
        <v>1250</v>
      </c>
      <c r="X19" s="8">
        <f t="shared" si="7"/>
        <v>0.12738652140805581</v>
      </c>
      <c r="Y19" t="s">
        <v>15</v>
      </c>
      <c r="Z19" t="e">
        <f t="shared" si="9"/>
        <v>#NUM!</v>
      </c>
      <c r="AA19">
        <f t="shared" si="9"/>
        <v>1122.3904410888229</v>
      </c>
      <c r="AB19" t="e">
        <f t="shared" si="9"/>
        <v>#NUM!</v>
      </c>
      <c r="AC19">
        <f t="shared" si="9"/>
        <v>370.4232844174968</v>
      </c>
    </row>
    <row r="20" spans="2:33" x14ac:dyDescent="0.35">
      <c r="B20" s="3">
        <v>4.1237120814657399E-2</v>
      </c>
      <c r="C20" s="3">
        <v>3.5945385573805499E-2</v>
      </c>
      <c r="D20" s="3">
        <v>4.1015339719133903E-2</v>
      </c>
      <c r="E20" s="3">
        <v>4.1237120814657399E-2</v>
      </c>
      <c r="F20" s="3">
        <v>3.7482159150520701E-2</v>
      </c>
      <c r="G20" s="3">
        <v>3.6383909126039699E-2</v>
      </c>
      <c r="H20" s="3">
        <v>3.5288429367728399E-2</v>
      </c>
      <c r="I20" s="3">
        <v>4.1459015224967401E-2</v>
      </c>
      <c r="J20" s="3">
        <v>3.72622868516337E-2</v>
      </c>
      <c r="K20" s="3">
        <v>3.7702142821572103E-2</v>
      </c>
      <c r="L20" s="3">
        <v>3.70425258121986E-2</v>
      </c>
      <c r="M20" s="3">
        <v>4.1015339719133903E-2</v>
      </c>
      <c r="O20" s="1"/>
      <c r="P20" s="1"/>
      <c r="Q20" s="1"/>
      <c r="R20" s="1"/>
      <c r="S20" s="1"/>
      <c r="T20" s="1"/>
      <c r="V20" t="s">
        <v>8</v>
      </c>
      <c r="W20" s="4">
        <v>2500</v>
      </c>
      <c r="X20" s="8">
        <f t="shared" si="7"/>
        <v>0.18888862234542364</v>
      </c>
      <c r="Y20" t="s">
        <v>16</v>
      </c>
      <c r="Z20" t="e">
        <f t="shared" si="9"/>
        <v>#NUM!</v>
      </c>
      <c r="AA20" t="e">
        <f t="shared" si="9"/>
        <v>#NUM!</v>
      </c>
      <c r="AB20">
        <f t="shared" si="9"/>
        <v>276.17132425811315</v>
      </c>
      <c r="AC20">
        <f t="shared" si="9"/>
        <v>555.175998258292</v>
      </c>
    </row>
    <row r="21" spans="2:33" x14ac:dyDescent="0.35">
      <c r="B21" s="3">
        <v>4.2347728333764802E-2</v>
      </c>
      <c r="C21" s="3">
        <v>3.6822875919673502E-2</v>
      </c>
      <c r="D21" s="3">
        <v>3.5069664619389797E-2</v>
      </c>
      <c r="E21" s="3">
        <v>4.0350675165428798E-2</v>
      </c>
      <c r="F21" s="3">
        <v>5.7510555538517402E-2</v>
      </c>
      <c r="G21" s="3">
        <v>5.95882889152827E-2</v>
      </c>
      <c r="H21" s="3">
        <v>4.0572117009928001E-2</v>
      </c>
      <c r="I21" s="3">
        <v>4.3461183257427399E-2</v>
      </c>
      <c r="J21" s="3">
        <v>3.7922237977672302E-2</v>
      </c>
      <c r="K21" s="3">
        <v>3.6383909126039699E-2</v>
      </c>
      <c r="L21" s="3">
        <v>3.6603337061687398E-2</v>
      </c>
      <c r="M21" s="3">
        <v>3.9908129920918099E-2</v>
      </c>
      <c r="O21" s="1"/>
      <c r="P21" s="1"/>
      <c r="Q21" s="1"/>
      <c r="R21" s="1"/>
      <c r="S21" s="1"/>
      <c r="T21" s="1"/>
      <c r="V21" t="s">
        <v>9</v>
      </c>
      <c r="W21" s="4">
        <v>5000</v>
      </c>
      <c r="X21" s="8">
        <f t="shared" si="7"/>
        <v>0.24360438193437853</v>
      </c>
      <c r="Y21" t="s">
        <v>17</v>
      </c>
      <c r="Z21">
        <f t="shared" si="9"/>
        <v>350.12501838745749</v>
      </c>
      <c r="AA21">
        <f t="shared" si="9"/>
        <v>246.7424286821369</v>
      </c>
      <c r="AB21">
        <f t="shared" si="9"/>
        <v>600.92594773685175</v>
      </c>
      <c r="AC21">
        <f t="shared" si="9"/>
        <v>934.36807851476817</v>
      </c>
    </row>
    <row r="22" spans="2:33" x14ac:dyDescent="0.3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V22" t="s">
        <v>10</v>
      </c>
      <c r="W22" s="4">
        <v>10000</v>
      </c>
      <c r="X22" s="8">
        <f t="shared" si="7"/>
        <v>0.27944389151747417</v>
      </c>
    </row>
    <row r="23" spans="2:33" x14ac:dyDescent="0.35">
      <c r="B23" s="21" t="s">
        <v>2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2:33" x14ac:dyDescent="0.35">
      <c r="B24" s="2">
        <f t="shared" ref="B24:C31" si="10">B4-B14</f>
        <v>9.7573441908507308E-2</v>
      </c>
      <c r="C24" s="2">
        <f t="shared" si="10"/>
        <v>8.623169503393241E-2</v>
      </c>
      <c r="D24" s="2">
        <f t="shared" ref="D24:M24" si="11">D4-D14</f>
        <v>0.43602932980385528</v>
      </c>
      <c r="E24" s="2">
        <f t="shared" si="11"/>
        <v>0.45286416489961662</v>
      </c>
      <c r="F24" s="2">
        <f t="shared" si="11"/>
        <v>6.8450128619295697E-2</v>
      </c>
      <c r="G24" s="2">
        <f t="shared" si="11"/>
        <v>0.18235589611294201</v>
      </c>
      <c r="H24" s="2">
        <f t="shared" si="11"/>
        <v>0.1638561609620113</v>
      </c>
      <c r="I24" s="2">
        <f t="shared" si="11"/>
        <v>0.1866607996684003</v>
      </c>
      <c r="J24" s="2">
        <f t="shared" si="11"/>
        <v>6.02794335942686E-2</v>
      </c>
      <c r="K24" s="2">
        <f t="shared" si="11"/>
        <v>0.15258408735762008</v>
      </c>
      <c r="L24" s="2">
        <f t="shared" si="11"/>
        <v>0.10527811852633119</v>
      </c>
      <c r="M24" s="2">
        <f t="shared" si="11"/>
        <v>0.12994407750996759</v>
      </c>
    </row>
    <row r="25" spans="2:33" x14ac:dyDescent="0.35">
      <c r="B25" s="2">
        <f t="shared" si="10"/>
        <v>0.11667991076372289</v>
      </c>
      <c r="C25" s="2">
        <f t="shared" si="10"/>
        <v>0.1777040114791823</v>
      </c>
      <c r="D25" s="2">
        <f t="shared" ref="D25:M25" si="12">D5-D15</f>
        <v>0.1024220448284406</v>
      </c>
      <c r="E25" s="2">
        <f t="shared" si="12"/>
        <v>5.6597941228466703E-2</v>
      </c>
      <c r="F25" s="2">
        <f t="shared" si="12"/>
        <v>5.7503685353881201E-2</v>
      </c>
      <c r="G25" s="2">
        <f t="shared" si="12"/>
        <v>8.1210775630790405E-2</v>
      </c>
      <c r="H25" s="2">
        <f t="shared" si="12"/>
        <v>6.7077317236628409E-2</v>
      </c>
      <c r="I25" s="2">
        <f t="shared" si="12"/>
        <v>8.6708908857029393E-2</v>
      </c>
      <c r="J25" s="2">
        <f t="shared" si="12"/>
        <v>5.6988142074049092E-2</v>
      </c>
      <c r="K25" s="2">
        <f t="shared" si="12"/>
        <v>0.21312278392572243</v>
      </c>
      <c r="L25" s="2">
        <f t="shared" si="12"/>
        <v>9.8910133650058379E-2</v>
      </c>
      <c r="M25" s="2">
        <f t="shared" si="12"/>
        <v>0.10348143099818041</v>
      </c>
    </row>
    <row r="26" spans="2:33" x14ac:dyDescent="0.35">
      <c r="B26" s="2">
        <f t="shared" si="10"/>
        <v>0.12758288894414468</v>
      </c>
      <c r="C26" s="2">
        <f t="shared" si="10"/>
        <v>0.13932761002621738</v>
      </c>
      <c r="D26" s="2">
        <f t="shared" ref="D26:M26" si="13">D6-D16</f>
        <v>6.0375935798749697E-2</v>
      </c>
      <c r="E26" s="2">
        <f t="shared" si="13"/>
        <v>5.9739372478053797E-2</v>
      </c>
      <c r="F26" s="2">
        <f t="shared" si="13"/>
        <v>6.4264612875849392E-2</v>
      </c>
      <c r="G26" s="2">
        <f t="shared" si="13"/>
        <v>0.14575456091504319</v>
      </c>
      <c r="H26" s="2">
        <f t="shared" si="13"/>
        <v>0.11634954032562661</v>
      </c>
      <c r="I26" s="2">
        <f t="shared" si="13"/>
        <v>0.11588577133278739</v>
      </c>
      <c r="J26" s="2">
        <f t="shared" si="13"/>
        <v>0.16340431266770489</v>
      </c>
      <c r="K26" s="2">
        <f t="shared" si="13"/>
        <v>0.15966355451030562</v>
      </c>
      <c r="L26" s="2">
        <f t="shared" si="13"/>
        <v>6.9187314261962701E-2</v>
      </c>
      <c r="M26" s="2">
        <f t="shared" si="13"/>
        <v>0.12040134333711261</v>
      </c>
    </row>
    <row r="27" spans="2:33" x14ac:dyDescent="0.35">
      <c r="B27" s="2">
        <f t="shared" si="10"/>
        <v>0.18561027314926221</v>
      </c>
      <c r="C27" s="2">
        <f t="shared" si="10"/>
        <v>0.20091535678674022</v>
      </c>
      <c r="D27" s="2">
        <f t="shared" ref="D27:M27" si="14">D7-D17</f>
        <v>0.10272764681572741</v>
      </c>
      <c r="E27" s="2">
        <f t="shared" si="14"/>
        <v>0.223256526618932</v>
      </c>
      <c r="F27" s="2">
        <f t="shared" si="14"/>
        <v>7.157112935575019E-2</v>
      </c>
      <c r="G27" s="2">
        <f t="shared" si="14"/>
        <v>0.1089094292089627</v>
      </c>
      <c r="H27" s="2">
        <f t="shared" si="14"/>
        <v>7.3236994117500898E-2</v>
      </c>
      <c r="I27" s="2">
        <f t="shared" si="14"/>
        <v>9.820121635189541E-2</v>
      </c>
      <c r="J27" s="2">
        <f t="shared" si="14"/>
        <v>0.17687486009845271</v>
      </c>
      <c r="K27" s="2">
        <f t="shared" si="14"/>
        <v>0.19988068215077609</v>
      </c>
      <c r="L27" s="2">
        <f t="shared" si="14"/>
        <v>9.2045293686958685E-2</v>
      </c>
      <c r="M27" s="2">
        <f t="shared" si="14"/>
        <v>0.10662109165576611</v>
      </c>
    </row>
    <row r="28" spans="2:33" x14ac:dyDescent="0.35">
      <c r="B28" s="2">
        <f t="shared" si="10"/>
        <v>0.24711237408663003</v>
      </c>
      <c r="C28" s="2">
        <f t="shared" si="10"/>
        <v>0.2513005819705183</v>
      </c>
      <c r="D28" s="2">
        <f t="shared" ref="D28:M28" si="15">D8-D18</f>
        <v>0.1086856423855517</v>
      </c>
      <c r="E28" s="2">
        <f t="shared" si="15"/>
        <v>0.20897617420965089</v>
      </c>
      <c r="F28" s="2">
        <f t="shared" si="15"/>
        <v>9.5130005854775018E-2</v>
      </c>
      <c r="G28" s="2">
        <f t="shared" si="15"/>
        <v>0.13293815907269058</v>
      </c>
      <c r="H28" s="2">
        <f t="shared" si="15"/>
        <v>6.8459685097033596E-2</v>
      </c>
      <c r="I28" s="2">
        <f t="shared" si="15"/>
        <v>6.7308638244072905E-2</v>
      </c>
      <c r="J28" s="2">
        <f t="shared" si="15"/>
        <v>0.13554257705946998</v>
      </c>
      <c r="K28" s="2">
        <f t="shared" si="15"/>
        <v>0.12288557573410069</v>
      </c>
      <c r="L28" s="2">
        <f t="shared" si="15"/>
        <v>0.1035399430347396</v>
      </c>
      <c r="M28" s="2">
        <f t="shared" si="15"/>
        <v>0.10412617584269609</v>
      </c>
    </row>
    <row r="29" spans="2:33" x14ac:dyDescent="0.35">
      <c r="B29" s="2">
        <f t="shared" si="10"/>
        <v>0.30182813367558492</v>
      </c>
      <c r="C29" s="2">
        <f t="shared" si="10"/>
        <v>0.30378296122598653</v>
      </c>
      <c r="D29" s="2">
        <f t="shared" ref="D29:M29" si="16">D9-D19</f>
        <v>0.1187569223180939</v>
      </c>
      <c r="E29" s="2">
        <f t="shared" si="16"/>
        <v>0.210132558110806</v>
      </c>
      <c r="F29" s="2">
        <f t="shared" si="16"/>
        <v>7.8650803069667902E-2</v>
      </c>
      <c r="G29" s="2">
        <f t="shared" si="16"/>
        <v>9.4287464072335708E-2</v>
      </c>
      <c r="H29" s="2">
        <f t="shared" si="16"/>
        <v>9.1362394371904201E-2</v>
      </c>
      <c r="I29" s="2">
        <f t="shared" si="16"/>
        <v>0.12597546907158491</v>
      </c>
      <c r="J29" s="2">
        <f t="shared" si="16"/>
        <v>0.1615756560270715</v>
      </c>
      <c r="K29" s="2">
        <f t="shared" si="16"/>
        <v>0.1894872014587532</v>
      </c>
      <c r="L29" s="2">
        <f t="shared" si="16"/>
        <v>6.4515414471122495E-2</v>
      </c>
      <c r="M29" s="2">
        <f t="shared" si="16"/>
        <v>0.17320448481712991</v>
      </c>
    </row>
    <row r="30" spans="2:33" x14ac:dyDescent="0.35">
      <c r="B30" s="2">
        <f t="shared" si="10"/>
        <v>0.33766764325868059</v>
      </c>
      <c r="C30" s="2">
        <f t="shared" si="10"/>
        <v>0.36031455238582349</v>
      </c>
      <c r="D30" s="2">
        <f t="shared" ref="D30:M30" si="17">D10-D20</f>
        <v>0.10379841712334009</v>
      </c>
      <c r="E30" s="2">
        <f t="shared" si="17"/>
        <v>0.22698705737931957</v>
      </c>
      <c r="F30" s="2">
        <f t="shared" si="17"/>
        <v>0.1007318574006453</v>
      </c>
      <c r="G30" s="2">
        <f t="shared" si="17"/>
        <v>0.10208209770889329</v>
      </c>
      <c r="H30" s="2">
        <f t="shared" si="17"/>
        <v>9.124400200919959E-2</v>
      </c>
      <c r="I30" s="2">
        <f t="shared" si="17"/>
        <v>0.1713276615153676</v>
      </c>
      <c r="J30" s="2">
        <f t="shared" si="17"/>
        <v>0.1121799911898383</v>
      </c>
      <c r="K30" s="2">
        <f t="shared" si="17"/>
        <v>0.1603807924490209</v>
      </c>
      <c r="L30" s="2">
        <f t="shared" si="17"/>
        <v>0.65163642949521339</v>
      </c>
      <c r="M30" s="2">
        <f t="shared" si="17"/>
        <v>0.73019401513329907</v>
      </c>
    </row>
    <row r="31" spans="2:33" x14ac:dyDescent="0.35">
      <c r="B31" s="2">
        <f t="shared" si="10"/>
        <v>6.4527381529007194E-2</v>
      </c>
      <c r="C31" s="2">
        <f t="shared" si="10"/>
        <v>5.1920121953405597E-2</v>
      </c>
      <c r="D31" s="2">
        <f t="shared" ref="D31:M31" si="18">D11-D21</f>
        <v>6.6911165861260197E-2</v>
      </c>
      <c r="E31" s="2">
        <f t="shared" si="18"/>
        <v>0.15313029107627119</v>
      </c>
      <c r="F31" s="2">
        <f t="shared" si="18"/>
        <v>8.1207587877160606E-2</v>
      </c>
      <c r="G31" s="2">
        <f t="shared" si="18"/>
        <v>9.4010055037728302E-2</v>
      </c>
      <c r="H31" s="2">
        <f t="shared" si="18"/>
        <v>0.12039644030382102</v>
      </c>
      <c r="I31" s="2">
        <f t="shared" si="18"/>
        <v>0.1085739714617206</v>
      </c>
      <c r="J31" s="2">
        <f t="shared" si="18"/>
        <v>0.10434127447608671</v>
      </c>
      <c r="K31" s="2">
        <f t="shared" si="18"/>
        <v>0.22010600998971633</v>
      </c>
      <c r="L31" s="2">
        <f t="shared" si="18"/>
        <v>0.74235744084919464</v>
      </c>
      <c r="M31" s="2">
        <f t="shared" si="18"/>
        <v>0.7389425068679939</v>
      </c>
    </row>
  </sheetData>
  <mergeCells count="12">
    <mergeCell ref="AC2:AD2"/>
    <mergeCell ref="AE2:AF2"/>
    <mergeCell ref="Z14:AA14"/>
    <mergeCell ref="AB14:AC14"/>
    <mergeCell ref="AD14:AE14"/>
    <mergeCell ref="AF14:AG14"/>
    <mergeCell ref="AA2:AB2"/>
    <mergeCell ref="B3:M3"/>
    <mergeCell ref="B13:M13"/>
    <mergeCell ref="B23:M23"/>
    <mergeCell ref="O3:T3"/>
    <mergeCell ref="Y2:Z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5222A-2D85-4FEB-AFD6-E539304F4083}">
  <dimension ref="B2:AG32"/>
  <sheetViews>
    <sheetView topLeftCell="G1" workbookViewId="0">
      <selection activeCell="AG21" sqref="AG21"/>
    </sheetView>
  </sheetViews>
  <sheetFormatPr defaultRowHeight="14.5" x14ac:dyDescent="0.35"/>
  <cols>
    <col min="22" max="22" width="10.26953125" bestFit="1" customWidth="1"/>
    <col min="23" max="23" width="13.7265625" bestFit="1" customWidth="1"/>
    <col min="24" max="24" width="11.453125" bestFit="1" customWidth="1"/>
  </cols>
  <sheetData>
    <row r="2" spans="2:33" x14ac:dyDescent="0.35">
      <c r="Y2" s="21" t="s">
        <v>23</v>
      </c>
      <c r="Z2" s="21"/>
      <c r="AA2" s="21" t="s">
        <v>24</v>
      </c>
      <c r="AB2" s="21"/>
      <c r="AC2" s="21" t="s">
        <v>29</v>
      </c>
      <c r="AD2" s="21"/>
      <c r="AE2" s="21" t="s">
        <v>30</v>
      </c>
      <c r="AF2" s="21"/>
    </row>
    <row r="3" spans="2:33" x14ac:dyDescent="0.35">
      <c r="B3" s="21" t="s">
        <v>0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Y3" s="4" t="s">
        <v>18</v>
      </c>
      <c r="Z3" s="4" t="s">
        <v>11</v>
      </c>
      <c r="AA3" s="4" t="s">
        <v>18</v>
      </c>
      <c r="AB3" s="4" t="s">
        <v>19</v>
      </c>
      <c r="AC3" s="4" t="s">
        <v>18</v>
      </c>
      <c r="AD3" s="4" t="s">
        <v>11</v>
      </c>
      <c r="AE3" s="4" t="s">
        <v>18</v>
      </c>
      <c r="AF3" s="4" t="s">
        <v>19</v>
      </c>
    </row>
    <row r="4" spans="2:33" x14ac:dyDescent="0.35">
      <c r="B4" s="2">
        <v>0.14040804610264601</v>
      </c>
      <c r="C4" s="2">
        <v>0.12191360841186</v>
      </c>
      <c r="D4" s="2">
        <v>0.47522954802006101</v>
      </c>
      <c r="E4" s="2">
        <v>0.50028227920346302</v>
      </c>
      <c r="F4" s="2">
        <v>0.132420561800312</v>
      </c>
      <c r="G4" s="2">
        <v>0.20230608370392</v>
      </c>
      <c r="H4" s="2">
        <v>0.20114560396515399</v>
      </c>
      <c r="I4" s="2">
        <v>0.27865258839014101</v>
      </c>
      <c r="J4" s="2">
        <v>0.17691716819992101</v>
      </c>
      <c r="K4" s="2">
        <v>0.18773729783835999</v>
      </c>
      <c r="L4" s="2">
        <v>0.14931592436186999</v>
      </c>
      <c r="M4" s="2">
        <v>0.21259477589512599</v>
      </c>
      <c r="O4" s="5">
        <f>B24</f>
        <v>0.11552232998714021</v>
      </c>
      <c r="P4" s="6">
        <f>AVERAGE(D24:E24)</f>
        <v>0.45784275481121139</v>
      </c>
      <c r="Q4" s="7">
        <f>AVERAGE(F24:G24)</f>
        <v>0.14141665014671265</v>
      </c>
      <c r="R4" s="7">
        <f>AVERAGE(H24:I24)</f>
        <v>0.21298363399510101</v>
      </c>
      <c r="S4" s="7">
        <f>AVERAGE(J24:K24)</f>
        <v>0.14908532881471814</v>
      </c>
      <c r="T4" s="7">
        <f>AVERAGE(L24:M24)</f>
        <v>0.14599141328211035</v>
      </c>
      <c r="V4" t="s">
        <v>4</v>
      </c>
      <c r="W4" s="1">
        <f>O4-$O$11</f>
        <v>4.9105171646144655E-2</v>
      </c>
      <c r="X4" t="s">
        <v>12</v>
      </c>
      <c r="AC4" s="1">
        <f>Q11-O11</f>
        <v>8.4275566341273853E-2</v>
      </c>
      <c r="AD4" s="1">
        <f>R4-O11</f>
        <v>0.14656647565410547</v>
      </c>
      <c r="AE4" s="1">
        <f>R5-O11</f>
        <v>6.0972970161515358E-2</v>
      </c>
      <c r="AF4" s="1">
        <f>R6-O11</f>
        <v>0.22014868842001839</v>
      </c>
    </row>
    <row r="5" spans="2:33" x14ac:dyDescent="0.35">
      <c r="B5" s="2">
        <v>0.16796763234621301</v>
      </c>
      <c r="C5" s="2">
        <v>0.16183737662334899</v>
      </c>
      <c r="D5" s="2">
        <v>0.17255496312098501</v>
      </c>
      <c r="E5" s="2">
        <v>0.17174190520618601</v>
      </c>
      <c r="F5" s="2">
        <v>0.146241167768452</v>
      </c>
      <c r="G5" s="2">
        <v>0.22100491046561199</v>
      </c>
      <c r="H5" s="2">
        <v>0.106964678370729</v>
      </c>
      <c r="I5" s="2">
        <v>0.21081359925832899</v>
      </c>
      <c r="J5" s="2">
        <v>9.6821183996038604E-2</v>
      </c>
      <c r="K5" s="2">
        <v>0.12676896214487801</v>
      </c>
      <c r="L5" s="2">
        <v>0.16931182468525699</v>
      </c>
      <c r="M5" s="2">
        <v>0.17282632103458301</v>
      </c>
      <c r="O5" s="5">
        <f t="shared" ref="O5:O10" si="0">B25</f>
        <v>0.1325840389796859</v>
      </c>
      <c r="P5" s="6">
        <f t="shared" ref="P5:P10" si="1">AVERAGE(D25:E25)</f>
        <v>0.14182961354154616</v>
      </c>
      <c r="Q5" s="7">
        <f>AVERAGE(F25:G25)</f>
        <v>0.1549095433118208</v>
      </c>
      <c r="R5" s="7">
        <f t="shared" ref="R5:R11" si="2">AVERAGE(H25:I25)</f>
        <v>0.12739012850251091</v>
      </c>
      <c r="S5" s="7">
        <f t="shared" ref="S5:S11" si="3">AVERAGE(J25:K25)</f>
        <v>7.9973279844065714E-2</v>
      </c>
      <c r="T5" s="7">
        <f t="shared" ref="T5:T11" si="4">AVERAGE(L25:M25)</f>
        <v>0.13010510580035323</v>
      </c>
      <c r="V5" t="s">
        <v>5</v>
      </c>
      <c r="W5" s="1">
        <f t="shared" ref="W5:W10" si="5">O5-$O$11</f>
        <v>6.6166880638690348E-2</v>
      </c>
      <c r="X5" t="s">
        <v>13</v>
      </c>
      <c r="AC5" s="1">
        <f>R7-O11</f>
        <v>3.5451819181142347E-2</v>
      </c>
      <c r="AD5" s="1">
        <f>R8-O11</f>
        <v>1.6047013276236435E-2</v>
      </c>
      <c r="AE5" s="1">
        <f>R9--O11</f>
        <v>0.1887247850915543</v>
      </c>
      <c r="AF5" s="1">
        <f>R10-O11</f>
        <v>5.4415429997177953E-2</v>
      </c>
    </row>
    <row r="6" spans="2:33" x14ac:dyDescent="0.35">
      <c r="B6" s="2">
        <v>0.217681479387004</v>
      </c>
      <c r="C6" s="2">
        <v>0.19941067795137099</v>
      </c>
      <c r="D6" s="2">
        <v>0.105335009066903</v>
      </c>
      <c r="E6" s="2">
        <v>9.5002098265883003E-2</v>
      </c>
      <c r="F6" s="2">
        <v>0.19596148062864799</v>
      </c>
      <c r="G6" s="2">
        <v>0.18354374663161999</v>
      </c>
      <c r="H6" s="2">
        <v>0.261006244379962</v>
      </c>
      <c r="I6" s="2">
        <v>0.379000713743467</v>
      </c>
      <c r="J6" s="2">
        <v>0.13341100034803799</v>
      </c>
      <c r="K6" s="2">
        <v>0.222219764341299</v>
      </c>
      <c r="L6" s="2">
        <v>0.109538006983321</v>
      </c>
      <c r="M6" s="2">
        <v>0.13316317887155299</v>
      </c>
      <c r="O6" s="5">
        <f t="shared" si="0"/>
        <v>0.18034181282860529</v>
      </c>
      <c r="P6" s="6">
        <f t="shared" si="1"/>
        <v>6.5646113722051452E-2</v>
      </c>
      <c r="Q6" s="7">
        <f t="shared" ref="Q6:Q11" si="6">AVERAGE(F26:G26)</f>
        <v>0.15523551223298843</v>
      </c>
      <c r="R6" s="7">
        <f t="shared" si="2"/>
        <v>0.28656584676101393</v>
      </c>
      <c r="S6" s="7">
        <f t="shared" si="3"/>
        <v>0.14065938090472119</v>
      </c>
      <c r="T6" s="7">
        <f t="shared" si="4"/>
        <v>8.1060183742941994E-2</v>
      </c>
      <c r="V6" t="s">
        <v>6</v>
      </c>
      <c r="W6" s="1">
        <f t="shared" si="5"/>
        <v>0.11392465448760973</v>
      </c>
      <c r="X6" t="s">
        <v>14</v>
      </c>
      <c r="AC6" s="1">
        <f>R11-O11</f>
        <v>1.6021322070771851E-2</v>
      </c>
      <c r="AD6" s="1">
        <f>S4-O11</f>
        <v>8.2668170473722588E-2</v>
      </c>
      <c r="AE6" s="1">
        <f>S5-O11</f>
        <v>1.3556121503070159E-2</v>
      </c>
      <c r="AF6" s="1">
        <f>S6-O11</f>
        <v>7.4242222563725632E-2</v>
      </c>
    </row>
    <row r="7" spans="2:33" x14ac:dyDescent="0.35">
      <c r="B7" s="2">
        <v>0.28846005826668802</v>
      </c>
      <c r="C7" s="2">
        <v>0.27796045734617802</v>
      </c>
      <c r="D7" s="2">
        <v>0.195389268320523</v>
      </c>
      <c r="E7" s="2">
        <v>0.21081359925832899</v>
      </c>
      <c r="F7" s="2">
        <v>0.178564357867914</v>
      </c>
      <c r="G7" s="2">
        <v>0.23927805613547201</v>
      </c>
      <c r="H7" s="2">
        <v>0.110242478285575</v>
      </c>
      <c r="I7" s="2">
        <v>0.16210211786227</v>
      </c>
      <c r="J7" s="2">
        <v>0.12482030196265401</v>
      </c>
      <c r="K7" s="2">
        <v>0.146752117846493</v>
      </c>
      <c r="L7" s="2">
        <v>0.18549569917068801</v>
      </c>
      <c r="M7" s="2">
        <v>0.23144113335807601</v>
      </c>
      <c r="O7" s="5">
        <f t="shared" si="0"/>
        <v>0.25112039170828931</v>
      </c>
      <c r="P7" s="7">
        <f t="shared" si="1"/>
        <v>0.16966251372512681</v>
      </c>
      <c r="Q7" s="7">
        <f t="shared" si="6"/>
        <v>0.17375003127690225</v>
      </c>
      <c r="R7" s="7">
        <f t="shared" si="2"/>
        <v>0.1018689775221379</v>
      </c>
      <c r="S7" s="7">
        <f t="shared" si="3"/>
        <v>8.6666293287809698E-2</v>
      </c>
      <c r="T7" s="7">
        <f t="shared" si="4"/>
        <v>0.16795630676342715</v>
      </c>
      <c r="V7" t="s">
        <v>7</v>
      </c>
      <c r="W7" s="1">
        <f t="shared" si="5"/>
        <v>0.18470323336729377</v>
      </c>
      <c r="X7" t="s">
        <v>15</v>
      </c>
      <c r="Y7" s="1">
        <f>P7-O11</f>
        <v>0.10324535538413125</v>
      </c>
      <c r="Z7" s="1">
        <f>P8-O11</f>
        <v>0.1482780484868913</v>
      </c>
      <c r="AA7" s="1">
        <f>P9-O11</f>
        <v>1.1758032310672586E-2</v>
      </c>
      <c r="AB7" s="1">
        <f>P10-O11</f>
        <v>0.14259175815152564</v>
      </c>
      <c r="AC7" s="1">
        <f>S7-O11</f>
        <v>2.0249134946814143E-2</v>
      </c>
      <c r="AD7" s="1">
        <f>S8-O11</f>
        <v>0.15059882686628734</v>
      </c>
      <c r="AE7" s="1">
        <f>S9-O11</f>
        <v>5.1388797486594945E-2</v>
      </c>
      <c r="AF7" s="1">
        <f>S10-O11</f>
        <v>0.10952065838644014</v>
      </c>
    </row>
    <row r="8" spans="2:33" x14ac:dyDescent="0.35">
      <c r="B8" s="2">
        <v>0.36792841532335502</v>
      </c>
      <c r="C8" s="2">
        <v>0.35659231561948501</v>
      </c>
      <c r="D8" s="2">
        <v>0.222219764341299</v>
      </c>
      <c r="E8" s="2">
        <v>0.287752132207582</v>
      </c>
      <c r="F8" s="2">
        <v>0.145475868016058</v>
      </c>
      <c r="G8" s="2">
        <v>0.27761480502623298</v>
      </c>
      <c r="H8" s="2">
        <v>9.9793546171932507E-2</v>
      </c>
      <c r="I8" s="2">
        <v>0.14420335768113099</v>
      </c>
      <c r="J8" s="2">
        <v>0.18215484664956699</v>
      </c>
      <c r="K8" s="2">
        <v>0.36327422878818799</v>
      </c>
      <c r="L8" s="2">
        <v>0.125793539110648</v>
      </c>
      <c r="M8" s="2">
        <v>0.29596379651951399</v>
      </c>
      <c r="O8" s="5">
        <f t="shared" si="0"/>
        <v>0.32884258983518772</v>
      </c>
      <c r="P8" s="7">
        <f t="shared" si="1"/>
        <v>0.21469520682788684</v>
      </c>
      <c r="Q8" s="7">
        <f t="shared" si="6"/>
        <v>0.17202137546337579</v>
      </c>
      <c r="R8" s="7">
        <f t="shared" si="2"/>
        <v>8.2464171617231991E-2</v>
      </c>
      <c r="S8" s="7">
        <f t="shared" si="3"/>
        <v>0.21701598520728288</v>
      </c>
      <c r="T8" s="7">
        <f t="shared" si="4"/>
        <v>0.1629523472379675</v>
      </c>
      <c r="V8" t="s">
        <v>8</v>
      </c>
      <c r="W8" s="1">
        <f t="shared" si="5"/>
        <v>0.26242543149419217</v>
      </c>
      <c r="X8" t="s">
        <v>16</v>
      </c>
      <c r="Y8" s="1">
        <f>P11-O11</f>
        <v>8.4669744007249068E-2</v>
      </c>
      <c r="Z8" s="1">
        <f>Q4-O11</f>
        <v>7.4999491805717092E-2</v>
      </c>
      <c r="AA8" s="1">
        <f>Q5-O11</f>
        <v>8.8492384970825247E-2</v>
      </c>
      <c r="AB8" s="1">
        <f>Q6-O11</f>
        <v>8.8818353891992871E-2</v>
      </c>
      <c r="AC8" s="1">
        <f>S11-O11</f>
        <v>1.4090339145572339E-2</v>
      </c>
      <c r="AD8" s="1">
        <f>T4-O11</f>
        <v>7.9574254941114794E-2</v>
      </c>
      <c r="AE8" s="1">
        <f>T5-O11</f>
        <v>6.3687947459357672E-2</v>
      </c>
      <c r="AF8" s="1">
        <f>T6-O11</f>
        <v>1.4643025401946438E-2</v>
      </c>
    </row>
    <row r="9" spans="2:33" x14ac:dyDescent="0.35">
      <c r="B9" s="2">
        <v>0.444028170825646</v>
      </c>
      <c r="C9" s="2">
        <v>0.41345205633819998</v>
      </c>
      <c r="D9" s="2">
        <v>0.113782078328827</v>
      </c>
      <c r="E9" s="2">
        <v>0.13266795975866699</v>
      </c>
      <c r="F9" s="2">
        <v>0.158410346330076</v>
      </c>
      <c r="G9" s="2">
        <v>0.13390706794804699</v>
      </c>
      <c r="H9" s="2">
        <v>0.13789614032844599</v>
      </c>
      <c r="I9" s="2">
        <v>0.21081359925832899</v>
      </c>
      <c r="J9" s="2">
        <v>0.12482030196265401</v>
      </c>
      <c r="K9" s="2">
        <v>0.183265611065034</v>
      </c>
      <c r="L9" s="2">
        <v>0.205806245268951</v>
      </c>
      <c r="M9" s="2">
        <v>0.27520291114149698</v>
      </c>
      <c r="O9" s="5">
        <f t="shared" si="0"/>
        <v>0.40120828122831842</v>
      </c>
      <c r="P9" s="7">
        <f t="shared" si="1"/>
        <v>7.8175190651668142E-2</v>
      </c>
      <c r="Q9" s="7">
        <f t="shared" si="6"/>
        <v>0.10330379858806973</v>
      </c>
      <c r="R9" s="7">
        <f t="shared" si="2"/>
        <v>0.12230762675055874</v>
      </c>
      <c r="S9" s="7">
        <f>AVERAGE(K29)</f>
        <v>0.1178059558275905</v>
      </c>
      <c r="T9" s="7">
        <f t="shared" si="4"/>
        <v>0.1985647897161065</v>
      </c>
      <c r="V9" t="s">
        <v>9</v>
      </c>
      <c r="W9" s="1">
        <f t="shared" si="5"/>
        <v>0.33479112288732288</v>
      </c>
      <c r="X9" t="s">
        <v>17</v>
      </c>
      <c r="Y9" s="1">
        <f>Q7-O11</f>
        <v>0.1073328729359067</v>
      </c>
      <c r="Z9" s="1">
        <f>Q8-O11</f>
        <v>0.10560421712238023</v>
      </c>
      <c r="AA9" s="1">
        <f>Q9-O11</f>
        <v>3.6886640247074179E-2</v>
      </c>
      <c r="AB9" s="1">
        <f>Q10-O11</f>
        <v>2.025201170065935E-2</v>
      </c>
      <c r="AC9" s="1">
        <f>T7-O11</f>
        <v>0.1015391484224316</v>
      </c>
      <c r="AD9" s="1">
        <f>T8-O11</f>
        <v>9.6535188896971949E-2</v>
      </c>
      <c r="AE9" s="1">
        <f>T9-O11</f>
        <v>0.13214763137511093</v>
      </c>
      <c r="AF9" s="1">
        <f>T10-O11</f>
        <v>0.13225522586336741</v>
      </c>
    </row>
    <row r="10" spans="2:33" x14ac:dyDescent="0.35">
      <c r="B10" s="2">
        <v>0.48536769161633098</v>
      </c>
      <c r="C10" s="2">
        <v>0.44907520557999298</v>
      </c>
      <c r="D10" s="2">
        <v>0.23362125453923199</v>
      </c>
      <c r="E10" s="2">
        <v>0.264344550700717</v>
      </c>
      <c r="F10" s="2">
        <v>0.107898670977968</v>
      </c>
      <c r="G10" s="2">
        <v>0.13990450131889601</v>
      </c>
      <c r="H10" s="2">
        <v>0.128481241881231</v>
      </c>
      <c r="I10" s="2">
        <v>0.21289235018847</v>
      </c>
      <c r="J10" s="2">
        <v>0.23581237498094901</v>
      </c>
      <c r="K10" s="2">
        <v>0.22404844086094</v>
      </c>
      <c r="L10" s="2">
        <v>0.19140475410955199</v>
      </c>
      <c r="M10" s="2">
        <v>0.27692432460088801</v>
      </c>
      <c r="O10" s="5">
        <f t="shared" si="0"/>
        <v>0.4488984787808642</v>
      </c>
      <c r="P10" s="7">
        <f t="shared" si="1"/>
        <v>0.20900891649252118</v>
      </c>
      <c r="Q10" s="7">
        <f t="shared" si="6"/>
        <v>8.6669170041654905E-2</v>
      </c>
      <c r="R10" s="7">
        <f>AVERAGE(H30:I30)</f>
        <v>0.12083258833817351</v>
      </c>
      <c r="S10" s="7">
        <f t="shared" si="3"/>
        <v>0.17593781672743569</v>
      </c>
      <c r="T10" s="7">
        <f t="shared" si="4"/>
        <v>0.19867238420436295</v>
      </c>
      <c r="V10" t="s">
        <v>10</v>
      </c>
      <c r="W10" s="1">
        <f t="shared" si="5"/>
        <v>0.38248132043986866</v>
      </c>
    </row>
    <row r="11" spans="2:33" x14ac:dyDescent="0.35">
      <c r="B11" s="2">
        <v>0.102093902282583</v>
      </c>
      <c r="C11" s="2">
        <v>9.9564179288226806E-2</v>
      </c>
      <c r="D11" s="2">
        <v>0.122638460000227</v>
      </c>
      <c r="E11" s="2">
        <v>0.18886245088537501</v>
      </c>
      <c r="F11" s="2">
        <v>0.177191266326021</v>
      </c>
      <c r="G11" s="2">
        <v>0.20903969795222299</v>
      </c>
      <c r="H11" s="2">
        <v>0.11236277461233</v>
      </c>
      <c r="I11" s="2">
        <v>0.120467524572707</v>
      </c>
      <c r="J11" s="2">
        <v>9.8876804565170395E-2</v>
      </c>
      <c r="K11" s="2">
        <v>0.13664561472425599</v>
      </c>
      <c r="L11" s="2">
        <v>0.13118568157503999</v>
      </c>
      <c r="M11" s="2">
        <v>0.27830638498783</v>
      </c>
      <c r="O11" s="6">
        <f>AVERAGE(B31:C31)</f>
        <v>6.6417158340995555E-2</v>
      </c>
      <c r="P11" s="7">
        <f>AVERAGE(E31)</f>
        <v>0.15108690234824462</v>
      </c>
      <c r="Q11" s="7">
        <f t="shared" si="6"/>
        <v>0.15069272468226941</v>
      </c>
      <c r="R11" s="7">
        <f t="shared" si="2"/>
        <v>8.2438480411767406E-2</v>
      </c>
      <c r="S11" s="7">
        <f t="shared" si="3"/>
        <v>8.0507497486567894E-2</v>
      </c>
      <c r="T11" s="8">
        <f t="shared" si="4"/>
        <v>0.16012522854099975</v>
      </c>
    </row>
    <row r="13" spans="2:33" x14ac:dyDescent="0.35">
      <c r="B13" s="21" t="s">
        <v>1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2:33" x14ac:dyDescent="0.35">
      <c r="B14" s="2">
        <v>2.4885716115505802E-2</v>
      </c>
      <c r="C14" s="2">
        <v>2.7220391717832099E-2</v>
      </c>
      <c r="D14" s="2">
        <v>3.4517047473095898E-2</v>
      </c>
      <c r="E14" s="2">
        <v>2.5309270128005299E-2</v>
      </c>
      <c r="F14" s="2">
        <v>2.4885716115505802E-2</v>
      </c>
      <c r="G14" s="2">
        <v>2.7007629095300901E-2</v>
      </c>
      <c r="H14" s="2">
        <v>2.3406521634590501E-2</v>
      </c>
      <c r="I14" s="2">
        <v>3.0424402730502498E-2</v>
      </c>
      <c r="J14" s="2">
        <v>2.8926255545487702E-2</v>
      </c>
      <c r="K14" s="2">
        <v>3.7557552863356998E-2</v>
      </c>
      <c r="L14" s="2">
        <v>3.8430192870681598E-2</v>
      </c>
      <c r="M14" s="2">
        <v>3.1497680822093699E-2</v>
      </c>
      <c r="Z14" s="21" t="s">
        <v>21</v>
      </c>
      <c r="AA14" s="21"/>
      <c r="AB14" s="21" t="s">
        <v>22</v>
      </c>
      <c r="AC14" s="21"/>
      <c r="AD14" s="21" t="s">
        <v>23</v>
      </c>
      <c r="AE14" s="21"/>
      <c r="AF14" s="21" t="s">
        <v>24</v>
      </c>
      <c r="AG14" s="21"/>
    </row>
    <row r="15" spans="2:33" x14ac:dyDescent="0.35">
      <c r="B15" s="2">
        <v>3.5383593366527098E-2</v>
      </c>
      <c r="C15" s="2">
        <v>2.6369965913332499E-2</v>
      </c>
      <c r="D15" s="2">
        <v>3.1497680822093699E-2</v>
      </c>
      <c r="E15" s="2">
        <v>2.9139960421984999E-2</v>
      </c>
      <c r="F15" s="2">
        <v>2.78593057008544E-2</v>
      </c>
      <c r="G15" s="2">
        <v>2.9567685909568001E-2</v>
      </c>
      <c r="H15" s="2">
        <v>3.0424402730502498E-2</v>
      </c>
      <c r="I15" s="2">
        <v>3.2573617893533698E-2</v>
      </c>
      <c r="J15" s="2">
        <v>3.0638846261109898E-2</v>
      </c>
      <c r="K15" s="2">
        <v>3.3004740191675298E-2</v>
      </c>
      <c r="L15" s="2">
        <v>3.7339666558398703E-2</v>
      </c>
      <c r="M15" s="2">
        <v>4.45882675607348E-2</v>
      </c>
      <c r="W15" t="s">
        <v>25</v>
      </c>
      <c r="X15" t="s">
        <v>26</v>
      </c>
      <c r="Z15" s="4" t="s">
        <v>18</v>
      </c>
      <c r="AA15" s="4" t="s">
        <v>11</v>
      </c>
      <c r="AB15" s="4" t="s">
        <v>18</v>
      </c>
      <c r="AC15" s="4" t="s">
        <v>19</v>
      </c>
      <c r="AD15" s="4" t="s">
        <v>18</v>
      </c>
      <c r="AE15" s="4" t="s">
        <v>11</v>
      </c>
      <c r="AF15" s="4" t="s">
        <v>18</v>
      </c>
      <c r="AG15" s="4" t="s">
        <v>19</v>
      </c>
    </row>
    <row r="16" spans="2:33" x14ac:dyDescent="0.35">
      <c r="B16" s="2">
        <v>3.7339666558398703E-2</v>
      </c>
      <c r="C16" s="2">
        <v>3.4517047473095898E-2</v>
      </c>
      <c r="D16" s="2">
        <v>3.6686662760377797E-2</v>
      </c>
      <c r="E16" s="2">
        <v>3.2358217128305299E-2</v>
      </c>
      <c r="F16" s="2">
        <v>3.43006808891064E-2</v>
      </c>
      <c r="G16" s="2">
        <v>3.4733521905184701E-2</v>
      </c>
      <c r="H16" s="2">
        <v>3.4517047473095898E-2</v>
      </c>
      <c r="I16" s="2">
        <v>3.2358217128305299E-2</v>
      </c>
      <c r="J16" s="2">
        <v>3.1712655096761903E-2</v>
      </c>
      <c r="K16" s="2">
        <v>4.25993477831327E-2</v>
      </c>
      <c r="L16" s="2">
        <v>4.0180750826719701E-2</v>
      </c>
      <c r="M16" s="2">
        <v>4.0400067542270303E-2</v>
      </c>
      <c r="V16" t="s">
        <v>4</v>
      </c>
      <c r="W16" s="4">
        <v>156</v>
      </c>
      <c r="X16" s="1">
        <f t="shared" ref="X16:X22" si="7">W4</f>
        <v>4.9105171646144655E-2</v>
      </c>
      <c r="Y16" t="s">
        <v>12</v>
      </c>
      <c r="AD16">
        <f t="shared" ref="AD16:AG16" si="8">(-((9379.87299293*AC4)/(AC4-0.4266))+(290.77606278/(AC4-0.4266)))^0.82699305</f>
        <v>413.85048511315841</v>
      </c>
      <c r="AE16">
        <f t="shared" si="8"/>
        <v>927.04584750605704</v>
      </c>
      <c r="AF16">
        <f t="shared" si="8"/>
        <v>243.56208709792475</v>
      </c>
      <c r="AG16">
        <f t="shared" si="8"/>
        <v>1792.8407114951942</v>
      </c>
    </row>
    <row r="17" spans="2:33" x14ac:dyDescent="0.35">
      <c r="B17" s="2">
        <v>3.7339666558398703E-2</v>
      </c>
      <c r="C17" s="2">
        <v>3.6904221616347897E-2</v>
      </c>
      <c r="D17" s="2">
        <v>3.1927735835658201E-2</v>
      </c>
      <c r="E17" s="2">
        <v>3.4950104292940203E-2</v>
      </c>
      <c r="F17" s="2">
        <v>3.7121889512569298E-2</v>
      </c>
      <c r="G17" s="2">
        <v>3.3220461937012197E-2</v>
      </c>
      <c r="H17" s="2">
        <v>3.5817515557623102E-2</v>
      </c>
      <c r="I17" s="2">
        <v>3.2789125545946103E-2</v>
      </c>
      <c r="J17" s="2">
        <v>5.7400799718445999E-2</v>
      </c>
      <c r="K17" s="2">
        <v>4.0839033515081599E-2</v>
      </c>
      <c r="L17" s="2">
        <v>3.9085825488167303E-2</v>
      </c>
      <c r="M17" s="2">
        <v>4.19383935137424E-2</v>
      </c>
      <c r="V17" t="s">
        <v>5</v>
      </c>
      <c r="W17" s="4">
        <v>313</v>
      </c>
      <c r="X17" s="1">
        <f t="shared" si="7"/>
        <v>6.6166880638690348E-2</v>
      </c>
      <c r="Y17" t="s">
        <v>13</v>
      </c>
      <c r="AD17">
        <f t="shared" ref="AD17:AG17" si="9">(-((9379.87299293*AC5)/(AC5-0.4266))+(290.77606278/(AC5-0.4266)))^0.82699305</f>
        <v>47.584668221914711</v>
      </c>
      <c r="AE17" t="e">
        <f t="shared" si="9"/>
        <v>#NUM!</v>
      </c>
      <c r="AF17">
        <f t="shared" si="9"/>
        <v>1372.1544185415594</v>
      </c>
      <c r="AG17">
        <f t="shared" si="9"/>
        <v>195.68103043928033</v>
      </c>
    </row>
    <row r="18" spans="2:33" x14ac:dyDescent="0.35">
      <c r="B18" s="2">
        <v>3.9085825488167303E-2</v>
      </c>
      <c r="C18" s="2">
        <v>4.12784436245573E-2</v>
      </c>
      <c r="D18" s="2">
        <v>3.97424493780257E-2</v>
      </c>
      <c r="E18" s="2">
        <v>4.0839033515081599E-2</v>
      </c>
      <c r="F18" s="2">
        <v>4.0180750826719701E-2</v>
      </c>
      <c r="G18" s="2">
        <v>3.8867171288819703E-2</v>
      </c>
      <c r="H18" s="2">
        <v>4.25993477831327E-2</v>
      </c>
      <c r="I18" s="2">
        <v>3.6469212835466801E-2</v>
      </c>
      <c r="J18" s="2">
        <v>5.7857299268630799E-2</v>
      </c>
      <c r="K18" s="2">
        <v>5.3539805754558398E-2</v>
      </c>
      <c r="L18" s="2">
        <v>4.9488765627204098E-2</v>
      </c>
      <c r="M18" s="2">
        <v>4.6363875527022903E-2</v>
      </c>
      <c r="V18" t="s">
        <v>6</v>
      </c>
      <c r="W18" s="4">
        <v>625</v>
      </c>
      <c r="X18" s="1">
        <f t="shared" si="7"/>
        <v>0.11392465448760973</v>
      </c>
      <c r="Y18" t="s">
        <v>14</v>
      </c>
      <c r="AD18" t="e">
        <f t="shared" ref="AD18:AG18" si="10">(-((9379.87299293*AC6)/(AC6-0.4266))+(290.77606278/(AC6-0.4266)))^0.82699305</f>
        <v>#NUM!</v>
      </c>
      <c r="AE18">
        <f t="shared" si="10"/>
        <v>401.93686369820284</v>
      </c>
      <c r="AF18" t="e">
        <f t="shared" si="10"/>
        <v>#NUM!</v>
      </c>
      <c r="AG18">
        <f t="shared" si="10"/>
        <v>340.03676670796193</v>
      </c>
    </row>
    <row r="19" spans="2:33" x14ac:dyDescent="0.35">
      <c r="B19" s="2">
        <v>4.2819889597327597E-2</v>
      </c>
      <c r="C19" s="2">
        <v>4.3040543463153398E-2</v>
      </c>
      <c r="D19" s="2">
        <v>4.90409737875852E-2</v>
      </c>
      <c r="E19" s="2">
        <v>4.1058682996572497E-2</v>
      </c>
      <c r="F19" s="2">
        <v>4.8370150543584803E-2</v>
      </c>
      <c r="G19" s="2">
        <v>3.7339666558398703E-2</v>
      </c>
      <c r="H19" s="2">
        <v>3.8867171288819703E-2</v>
      </c>
      <c r="I19" s="2">
        <v>6.5227314796837799E-2</v>
      </c>
      <c r="J19" s="2">
        <v>5.3765975346469499E-2</v>
      </c>
      <c r="K19" s="2">
        <v>6.5459655237443501E-2</v>
      </c>
      <c r="L19" s="2">
        <v>4.0839033515081599E-2</v>
      </c>
      <c r="M19" s="2">
        <v>4.3040543463153398E-2</v>
      </c>
      <c r="V19" t="s">
        <v>7</v>
      </c>
      <c r="W19" s="4">
        <v>1250</v>
      </c>
      <c r="X19" s="1">
        <f t="shared" si="7"/>
        <v>0.18470323336729377</v>
      </c>
      <c r="Y19" t="s">
        <v>15</v>
      </c>
      <c r="Z19">
        <f>(-((9379.87299293*Y7)/(Y7-0.4266))+(290.77606278/(Y7-0.4266)))^0.82699305</f>
        <v>558.10382110520504</v>
      </c>
      <c r="AA19">
        <f t="shared" ref="AA19:AG19" si="11">(-((9379.87299293*Z7)/(Z7-0.4266))+(290.77606278/(Z7-0.4266)))^0.82699305</f>
        <v>943.15565289006508</v>
      </c>
      <c r="AB19" t="e">
        <f t="shared" si="11"/>
        <v>#NUM!</v>
      </c>
      <c r="AC19">
        <f t="shared" si="11"/>
        <v>890.1622446103346</v>
      </c>
      <c r="AD19" t="e">
        <f t="shared" si="11"/>
        <v>#NUM!</v>
      </c>
      <c r="AE19">
        <f t="shared" si="11"/>
        <v>965.2251439489969</v>
      </c>
      <c r="AF19">
        <f t="shared" si="11"/>
        <v>173.35199658748357</v>
      </c>
      <c r="AG19">
        <f t="shared" si="11"/>
        <v>607.67211772673465</v>
      </c>
    </row>
    <row r="20" spans="2:33" x14ac:dyDescent="0.35">
      <c r="B20" s="2">
        <v>3.6469212835466801E-2</v>
      </c>
      <c r="C20" s="2">
        <v>4.0180750826719701E-2</v>
      </c>
      <c r="D20" s="2">
        <v>3.6686662760377797E-2</v>
      </c>
      <c r="E20" s="2">
        <v>4.3261309494528798E-2</v>
      </c>
      <c r="F20" s="2">
        <v>3.8430192870681598E-2</v>
      </c>
      <c r="G20" s="2">
        <v>3.6034639342872599E-2</v>
      </c>
      <c r="H20" s="2">
        <v>5.4898593438018603E-2</v>
      </c>
      <c r="I20" s="2">
        <v>4.4809821955335401E-2</v>
      </c>
      <c r="J20" s="2">
        <v>6.8023637577815793E-2</v>
      </c>
      <c r="K20" s="2">
        <v>3.9961544809201797E-2</v>
      </c>
      <c r="L20" s="2">
        <v>3.5166794744090998E-2</v>
      </c>
      <c r="M20" s="2">
        <v>3.5817515557623102E-2</v>
      </c>
      <c r="V20" t="s">
        <v>8</v>
      </c>
      <c r="W20" s="4">
        <v>2500</v>
      </c>
      <c r="X20" s="1">
        <f t="shared" si="7"/>
        <v>0.26242543149419217</v>
      </c>
      <c r="Y20" t="s">
        <v>16</v>
      </c>
      <c r="Z20">
        <f>(-((9379.87299293*Y8)/(Y8-0.4266))+(290.77606278/(Y8-0.4266)))^0.82699305</f>
        <v>416.77805575206145</v>
      </c>
      <c r="AA20">
        <f t="shared" ref="AA20:AG20" si="12">(-((9379.87299293*Z8)/(Z8-0.4266))+(290.77606278/(Z8-0.4266)))^0.82699305</f>
        <v>345.56825027389084</v>
      </c>
      <c r="AB20">
        <f t="shared" si="12"/>
        <v>445.30125414159761</v>
      </c>
      <c r="AC20">
        <f t="shared" si="12"/>
        <v>447.74520796307831</v>
      </c>
      <c r="AD20" t="e">
        <f t="shared" si="12"/>
        <v>#NUM!</v>
      </c>
      <c r="AE20">
        <f t="shared" si="12"/>
        <v>379.10889527451394</v>
      </c>
      <c r="AF20">
        <f t="shared" si="12"/>
        <v>263.28697800607915</v>
      </c>
      <c r="AG20" t="e">
        <f t="shared" si="12"/>
        <v>#NUM!</v>
      </c>
    </row>
    <row r="21" spans="2:33" x14ac:dyDescent="0.35">
      <c r="B21" s="2">
        <v>3.6034639342872599E-2</v>
      </c>
      <c r="C21" s="2">
        <v>3.2789125545946103E-2</v>
      </c>
      <c r="D21" s="2">
        <v>3.7557552863356998E-2</v>
      </c>
      <c r="E21" s="2">
        <v>3.7775548537130402E-2</v>
      </c>
      <c r="F21" s="2">
        <v>3.6251871732586601E-2</v>
      </c>
      <c r="G21" s="2">
        <v>4.8593643181118598E-2</v>
      </c>
      <c r="H21" s="2">
        <v>3.4517047473095898E-2</v>
      </c>
      <c r="I21" s="2">
        <v>3.34362908884063E-2</v>
      </c>
      <c r="J21" s="2">
        <v>3.2789125545946103E-2</v>
      </c>
      <c r="K21" s="2">
        <v>4.1718298770344497E-2</v>
      </c>
      <c r="L21" s="2">
        <v>3.9304589828777901E-2</v>
      </c>
      <c r="M21" s="2">
        <v>4.9937019652092601E-2</v>
      </c>
      <c r="V21" t="s">
        <v>9</v>
      </c>
      <c r="W21" s="4">
        <v>5000</v>
      </c>
      <c r="X21" s="1">
        <f t="shared" si="7"/>
        <v>0.33479112288732288</v>
      </c>
      <c r="Y21" t="s">
        <v>17</v>
      </c>
      <c r="Z21">
        <f>(-((9379.87299293*Y9)/(Y9-0.4266))+(290.77606278/(Y9-0.4266)))^0.82699305</f>
        <v>590.26980753918258</v>
      </c>
      <c r="AA21">
        <f t="shared" ref="AA21:AG21" si="13">(-((9379.87299293*Z9)/(Z9-0.4266))+(290.77606278/(Z9-0.4266)))^0.82699305</f>
        <v>576.61249830095471</v>
      </c>
      <c r="AB21">
        <f t="shared" si="13"/>
        <v>60.134816906096127</v>
      </c>
      <c r="AC21" t="e">
        <f t="shared" si="13"/>
        <v>#NUM!</v>
      </c>
      <c r="AD21">
        <f t="shared" si="13"/>
        <v>544.80476021319657</v>
      </c>
      <c r="AE21">
        <f t="shared" si="13"/>
        <v>506.20572776972341</v>
      </c>
      <c r="AF21">
        <f t="shared" si="13"/>
        <v>796.53604347221324</v>
      </c>
      <c r="AG21">
        <f t="shared" si="13"/>
        <v>797.47768991427688</v>
      </c>
    </row>
    <row r="22" spans="2:33" x14ac:dyDescent="0.35">
      <c r="V22" t="s">
        <v>10</v>
      </c>
      <c r="W22" s="4">
        <v>10000</v>
      </c>
      <c r="X22" s="1">
        <f t="shared" si="7"/>
        <v>0.38248132043986866</v>
      </c>
    </row>
    <row r="23" spans="2:33" x14ac:dyDescent="0.35">
      <c r="B23" s="21" t="s">
        <v>2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2:33" x14ac:dyDescent="0.35">
      <c r="B24" s="8">
        <f>B4-B14</f>
        <v>0.11552232998714021</v>
      </c>
      <c r="C24" s="8">
        <f>C4-C14</f>
        <v>9.4693216694027901E-2</v>
      </c>
      <c r="D24" s="8">
        <f t="shared" ref="D24:M24" si="14">D4-D14</f>
        <v>0.44071250054696509</v>
      </c>
      <c r="E24" s="8">
        <f t="shared" si="14"/>
        <v>0.4749730090754577</v>
      </c>
      <c r="F24" s="8">
        <f t="shared" si="14"/>
        <v>0.1075348456848062</v>
      </c>
      <c r="G24" s="8">
        <f t="shared" si="14"/>
        <v>0.17529845460861909</v>
      </c>
      <c r="H24" s="8">
        <f t="shared" si="14"/>
        <v>0.17773908233056349</v>
      </c>
      <c r="I24" s="8">
        <f t="shared" si="14"/>
        <v>0.2482281856596385</v>
      </c>
      <c r="J24" s="8">
        <f t="shared" si="14"/>
        <v>0.14799091265443332</v>
      </c>
      <c r="K24" s="8">
        <f t="shared" si="14"/>
        <v>0.150179744975003</v>
      </c>
      <c r="L24" s="8">
        <f t="shared" si="14"/>
        <v>0.1108857314911884</v>
      </c>
      <c r="M24" s="8">
        <f t="shared" si="14"/>
        <v>0.18109709507303229</v>
      </c>
    </row>
    <row r="25" spans="2:33" x14ac:dyDescent="0.35">
      <c r="B25" s="8">
        <f t="shared" ref="B25:M31" si="15">B5-B15</f>
        <v>0.1325840389796859</v>
      </c>
      <c r="C25" s="8">
        <f t="shared" si="15"/>
        <v>0.1354674107100165</v>
      </c>
      <c r="D25" s="8">
        <f t="shared" si="15"/>
        <v>0.14105728229889131</v>
      </c>
      <c r="E25" s="8">
        <f t="shared" si="15"/>
        <v>0.14260194478420102</v>
      </c>
      <c r="F25" s="8">
        <f t="shared" si="15"/>
        <v>0.1183818620675976</v>
      </c>
      <c r="G25" s="8">
        <f t="shared" si="15"/>
        <v>0.19143722455604401</v>
      </c>
      <c r="H25" s="8">
        <f t="shared" si="15"/>
        <v>7.6540275640226502E-2</v>
      </c>
      <c r="I25" s="8">
        <f t="shared" si="15"/>
        <v>0.1782399813647953</v>
      </c>
      <c r="J25" s="8">
        <f t="shared" si="15"/>
        <v>6.6182337734928709E-2</v>
      </c>
      <c r="K25" s="8">
        <f t="shared" si="15"/>
        <v>9.376422195320272E-2</v>
      </c>
      <c r="L25" s="8">
        <f t="shared" si="15"/>
        <v>0.13197215812685828</v>
      </c>
      <c r="M25" s="8">
        <f t="shared" si="15"/>
        <v>0.1282380534738482</v>
      </c>
    </row>
    <row r="26" spans="2:33" x14ac:dyDescent="0.35">
      <c r="B26" s="8">
        <f t="shared" si="15"/>
        <v>0.18034181282860529</v>
      </c>
      <c r="C26" s="8">
        <f t="shared" si="15"/>
        <v>0.1648936304782751</v>
      </c>
      <c r="D26" s="8">
        <f t="shared" si="15"/>
        <v>6.8648346306525207E-2</v>
      </c>
      <c r="E26" s="8">
        <f t="shared" si="15"/>
        <v>6.2643881137577712E-2</v>
      </c>
      <c r="F26" s="8">
        <f t="shared" si="15"/>
        <v>0.16166079973954159</v>
      </c>
      <c r="G26" s="8">
        <f t="shared" si="15"/>
        <v>0.14881022472643529</v>
      </c>
      <c r="H26" s="8">
        <f t="shared" si="15"/>
        <v>0.22648919690686611</v>
      </c>
      <c r="I26" s="8">
        <f t="shared" si="15"/>
        <v>0.34664249661516172</v>
      </c>
      <c r="J26" s="8">
        <f t="shared" si="15"/>
        <v>0.10169834525127608</v>
      </c>
      <c r="K26" s="8">
        <f t="shared" si="15"/>
        <v>0.1796204165581663</v>
      </c>
      <c r="L26" s="8">
        <f t="shared" si="15"/>
        <v>6.9357256156601294E-2</v>
      </c>
      <c r="M26" s="8">
        <f t="shared" si="15"/>
        <v>9.2763111329282694E-2</v>
      </c>
    </row>
    <row r="27" spans="2:33" x14ac:dyDescent="0.35">
      <c r="B27" s="8">
        <f t="shared" si="15"/>
        <v>0.25112039170828931</v>
      </c>
      <c r="C27" s="8">
        <f t="shared" si="15"/>
        <v>0.24105623572983012</v>
      </c>
      <c r="D27" s="8">
        <f t="shared" si="15"/>
        <v>0.16346153248486481</v>
      </c>
      <c r="E27" s="8">
        <f t="shared" si="15"/>
        <v>0.17586349496538878</v>
      </c>
      <c r="F27" s="8">
        <f t="shared" si="15"/>
        <v>0.14144246835534469</v>
      </c>
      <c r="G27" s="8">
        <f t="shared" si="15"/>
        <v>0.20605759419845981</v>
      </c>
      <c r="H27" s="8">
        <f t="shared" si="15"/>
        <v>7.4424962727951904E-2</v>
      </c>
      <c r="I27" s="8">
        <f t="shared" si="15"/>
        <v>0.1293129923163239</v>
      </c>
      <c r="J27" s="8">
        <f t="shared" si="15"/>
        <v>6.7419502244208007E-2</v>
      </c>
      <c r="K27" s="8">
        <f t="shared" si="15"/>
        <v>0.1059130843314114</v>
      </c>
      <c r="L27" s="8">
        <f t="shared" si="15"/>
        <v>0.1464098736825207</v>
      </c>
      <c r="M27" s="8">
        <f t="shared" si="15"/>
        <v>0.18950273984433361</v>
      </c>
    </row>
    <row r="28" spans="2:33" x14ac:dyDescent="0.35">
      <c r="B28" s="8">
        <f t="shared" si="15"/>
        <v>0.32884258983518772</v>
      </c>
      <c r="C28" s="8">
        <f t="shared" si="15"/>
        <v>0.31531387199492772</v>
      </c>
      <c r="D28" s="8">
        <f t="shared" si="15"/>
        <v>0.1824773149632733</v>
      </c>
      <c r="E28" s="8">
        <f t="shared" si="15"/>
        <v>0.24691309869250039</v>
      </c>
      <c r="F28" s="8">
        <f t="shared" si="15"/>
        <v>0.10529511718933829</v>
      </c>
      <c r="G28" s="8">
        <f t="shared" si="15"/>
        <v>0.23874763373741328</v>
      </c>
      <c r="H28" s="8">
        <f t="shared" si="15"/>
        <v>5.7194198388799806E-2</v>
      </c>
      <c r="I28" s="8">
        <f t="shared" si="15"/>
        <v>0.10773414484566418</v>
      </c>
      <c r="J28" s="8">
        <f t="shared" si="15"/>
        <v>0.12429754738093619</v>
      </c>
      <c r="K28" s="8">
        <f t="shared" si="15"/>
        <v>0.30973442303362958</v>
      </c>
      <c r="L28" s="8">
        <f t="shared" si="15"/>
        <v>7.6304773483443902E-2</v>
      </c>
      <c r="M28" s="8">
        <f t="shared" si="15"/>
        <v>0.24959992099249109</v>
      </c>
    </row>
    <row r="29" spans="2:33" x14ac:dyDescent="0.35">
      <c r="B29" s="8">
        <f t="shared" si="15"/>
        <v>0.40120828122831842</v>
      </c>
      <c r="C29" s="8">
        <f t="shared" si="15"/>
        <v>0.37041151287504659</v>
      </c>
      <c r="D29" s="8">
        <f t="shared" si="15"/>
        <v>6.4741104541241795E-2</v>
      </c>
      <c r="E29" s="8">
        <f t="shared" si="15"/>
        <v>9.1609276762094488E-2</v>
      </c>
      <c r="F29" s="8">
        <f t="shared" si="15"/>
        <v>0.1100401957864912</v>
      </c>
      <c r="G29" s="8">
        <f t="shared" si="15"/>
        <v>9.6567401389648283E-2</v>
      </c>
      <c r="H29" s="8">
        <f t="shared" si="15"/>
        <v>9.9028969039626297E-2</v>
      </c>
      <c r="I29" s="8">
        <f t="shared" si="15"/>
        <v>0.14558628446149119</v>
      </c>
      <c r="J29" s="8">
        <f t="shared" si="15"/>
        <v>7.1054326616184507E-2</v>
      </c>
      <c r="K29" s="8">
        <f t="shared" si="15"/>
        <v>0.1178059558275905</v>
      </c>
      <c r="L29" s="8">
        <f t="shared" si="15"/>
        <v>0.16496721175386941</v>
      </c>
      <c r="M29" s="8">
        <f t="shared" si="15"/>
        <v>0.23216236767834358</v>
      </c>
    </row>
    <row r="30" spans="2:33" x14ac:dyDescent="0.35">
      <c r="B30" s="8">
        <f t="shared" si="15"/>
        <v>0.4488984787808642</v>
      </c>
      <c r="C30" s="8">
        <f t="shared" si="15"/>
        <v>0.4088944547532733</v>
      </c>
      <c r="D30" s="8">
        <f t="shared" si="15"/>
        <v>0.1969345917788542</v>
      </c>
      <c r="E30" s="8">
        <f t="shared" si="15"/>
        <v>0.22108324120618819</v>
      </c>
      <c r="F30" s="8">
        <f t="shared" si="15"/>
        <v>6.9468478107286402E-2</v>
      </c>
      <c r="G30" s="8">
        <f t="shared" si="15"/>
        <v>0.10386986197602341</v>
      </c>
      <c r="H30" s="8">
        <f t="shared" si="15"/>
        <v>7.3582648443212398E-2</v>
      </c>
      <c r="I30" s="8">
        <f t="shared" si="15"/>
        <v>0.1680825282331346</v>
      </c>
      <c r="J30" s="8">
        <f t="shared" si="15"/>
        <v>0.16778873740313321</v>
      </c>
      <c r="K30" s="8">
        <f t="shared" si="15"/>
        <v>0.1840868960517382</v>
      </c>
      <c r="L30" s="8">
        <f t="shared" si="15"/>
        <v>0.15623795936546098</v>
      </c>
      <c r="M30" s="8">
        <f t="shared" si="15"/>
        <v>0.2411068090432649</v>
      </c>
    </row>
    <row r="31" spans="2:33" x14ac:dyDescent="0.35">
      <c r="B31" s="8">
        <f t="shared" si="15"/>
        <v>6.60592629397104E-2</v>
      </c>
      <c r="C31" s="8">
        <f t="shared" si="15"/>
        <v>6.677505374228071E-2</v>
      </c>
      <c r="D31" s="8">
        <f t="shared" si="15"/>
        <v>8.5080907136869999E-2</v>
      </c>
      <c r="E31" s="8">
        <f t="shared" si="15"/>
        <v>0.15108690234824462</v>
      </c>
      <c r="F31" s="8">
        <f t="shared" si="15"/>
        <v>0.14093939459343441</v>
      </c>
      <c r="G31" s="8">
        <f t="shared" si="15"/>
        <v>0.16044605477110441</v>
      </c>
      <c r="H31" s="8">
        <f t="shared" si="15"/>
        <v>7.78457271392341E-2</v>
      </c>
      <c r="I31" s="8">
        <f t="shared" si="15"/>
        <v>8.7031233684300699E-2</v>
      </c>
      <c r="J31" s="8">
        <f t="shared" si="15"/>
        <v>6.6087679019224299E-2</v>
      </c>
      <c r="K31" s="8">
        <f t="shared" si="15"/>
        <v>9.492731595391149E-2</v>
      </c>
      <c r="L31" s="8">
        <f t="shared" si="15"/>
        <v>9.1881091746262078E-2</v>
      </c>
      <c r="M31" s="8">
        <f t="shared" si="15"/>
        <v>0.2283693653357374</v>
      </c>
    </row>
    <row r="32" spans="2:33" x14ac:dyDescent="0.35">
      <c r="B32" s="1"/>
    </row>
  </sheetData>
  <mergeCells count="11">
    <mergeCell ref="AE2:AF2"/>
    <mergeCell ref="Z14:AA14"/>
    <mergeCell ref="AB14:AC14"/>
    <mergeCell ref="AD14:AE14"/>
    <mergeCell ref="AF14:AG14"/>
    <mergeCell ref="AC2:AD2"/>
    <mergeCell ref="B3:M3"/>
    <mergeCell ref="B13:M13"/>
    <mergeCell ref="B23:M23"/>
    <mergeCell ref="Y2:Z2"/>
    <mergeCell ref="AA2:A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E2326-9397-43CA-9DA3-2C19E940980E}">
  <dimension ref="B1:R43"/>
  <sheetViews>
    <sheetView workbookViewId="0">
      <selection activeCell="N1" sqref="N1:R1048576"/>
    </sheetView>
  </sheetViews>
  <sheetFormatPr defaultRowHeight="14.5" x14ac:dyDescent="0.35"/>
  <cols>
    <col min="3" max="4" width="10.81640625" bestFit="1" customWidth="1"/>
    <col min="18" max="18" width="8.7265625" style="29"/>
  </cols>
  <sheetData>
    <row r="1" spans="2:18" x14ac:dyDescent="0.35">
      <c r="N1" t="s">
        <v>31</v>
      </c>
      <c r="O1" t="s">
        <v>32</v>
      </c>
      <c r="P1" t="s">
        <v>33</v>
      </c>
      <c r="Q1" t="s">
        <v>34</v>
      </c>
      <c r="R1" s="29" t="s">
        <v>25</v>
      </c>
    </row>
    <row r="2" spans="2:18" x14ac:dyDescent="0.35">
      <c r="N2" t="s">
        <v>35</v>
      </c>
      <c r="O2" t="s">
        <v>41</v>
      </c>
      <c r="P2" t="s">
        <v>42</v>
      </c>
      <c r="Q2">
        <v>25</v>
      </c>
      <c r="R2" s="29">
        <f>'Cortisol 1'!$Z$16</f>
        <v>953.71778783354625</v>
      </c>
    </row>
    <row r="3" spans="2:18" x14ac:dyDescent="0.35">
      <c r="E3" s="17" t="s">
        <v>12</v>
      </c>
      <c r="F3" s="17" t="s">
        <v>13</v>
      </c>
      <c r="G3" s="17" t="s">
        <v>14</v>
      </c>
      <c r="H3" s="17" t="s">
        <v>15</v>
      </c>
      <c r="I3" s="17" t="s">
        <v>16</v>
      </c>
      <c r="J3" s="17" t="s">
        <v>17</v>
      </c>
      <c r="N3" t="s">
        <v>36</v>
      </c>
      <c r="O3" t="s">
        <v>41</v>
      </c>
      <c r="P3" t="s">
        <v>42</v>
      </c>
      <c r="Q3">
        <v>25</v>
      </c>
      <c r="R3" s="29">
        <f>'Cortisol 1'!$Z$17</f>
        <v>293.64403715792906</v>
      </c>
    </row>
    <row r="4" spans="2:18" x14ac:dyDescent="0.35">
      <c r="B4" s="23">
        <v>25</v>
      </c>
      <c r="C4" s="26" t="s">
        <v>20</v>
      </c>
      <c r="D4" s="18" t="s">
        <v>18</v>
      </c>
      <c r="E4" s="14">
        <f>'Cortisol 1'!$Z$16</f>
        <v>953.71778783354625</v>
      </c>
      <c r="F4" s="9">
        <f>'Cortisol 1'!$Z$17</f>
        <v>293.64403715792906</v>
      </c>
      <c r="G4" s="9" t="e">
        <f>'Cortisol 1'!$Z$18</f>
        <v>#NUM!</v>
      </c>
      <c r="H4" s="9" t="e">
        <f>'Cortisol 1'!$Z$19</f>
        <v>#NUM!</v>
      </c>
      <c r="I4" s="9" t="e">
        <f>'Cortisol 1'!$Z$20</f>
        <v>#NUM!</v>
      </c>
      <c r="J4" s="10">
        <f>'Cortisol 1'!$Z$21</f>
        <v>350.12501838745749</v>
      </c>
      <c r="N4" t="s">
        <v>40</v>
      </c>
      <c r="O4" t="s">
        <v>41</v>
      </c>
      <c r="P4" t="s">
        <v>42</v>
      </c>
      <c r="Q4">
        <v>25</v>
      </c>
      <c r="R4" s="29">
        <f>'Cortisol 1'!$Z$21</f>
        <v>350.12501838745749</v>
      </c>
    </row>
    <row r="5" spans="2:18" x14ac:dyDescent="0.35">
      <c r="B5" s="24"/>
      <c r="C5" s="27"/>
      <c r="D5" s="19" t="s">
        <v>11</v>
      </c>
      <c r="E5" s="16">
        <f>'Cortisol 1'!$AA$16</f>
        <v>898.84343507859433</v>
      </c>
      <c r="F5" s="12">
        <f>'Cortisol 1'!$AA$17</f>
        <v>483.92395554240471</v>
      </c>
      <c r="G5" s="12">
        <f>'Cortisol 1'!$AA$18</f>
        <v>344.48725416347406</v>
      </c>
      <c r="H5" s="12">
        <f>'Cortisol 1'!$AA$19</f>
        <v>1122.3904410888229</v>
      </c>
      <c r="I5" s="12" t="e">
        <f>'Cortisol 1'!$AA$20</f>
        <v>#NUM!</v>
      </c>
      <c r="J5" s="13">
        <f>'Cortisol 1'!$AA$21</f>
        <v>246.7424286821369</v>
      </c>
      <c r="N5" t="s">
        <v>35</v>
      </c>
      <c r="O5" t="s">
        <v>41</v>
      </c>
      <c r="P5" t="s">
        <v>43</v>
      </c>
      <c r="Q5">
        <v>25</v>
      </c>
      <c r="R5" s="29">
        <f>'Cortisol 1'!$AB$16</f>
        <v>973.13031533965841</v>
      </c>
    </row>
    <row r="6" spans="2:18" x14ac:dyDescent="0.35">
      <c r="B6" s="24"/>
      <c r="C6" s="28" t="s">
        <v>28</v>
      </c>
      <c r="D6" s="20" t="s">
        <v>18</v>
      </c>
      <c r="E6" s="15">
        <f>'Cortisol 1'!$AB$16</f>
        <v>973.13031533965841</v>
      </c>
      <c r="F6" t="e">
        <f>'Cortisol 1'!$AB$17</f>
        <v>#NUM!</v>
      </c>
      <c r="G6" t="e">
        <f>'Cortisol 1'!$AB$18</f>
        <v>#NUM!</v>
      </c>
      <c r="H6" t="e">
        <f>'Cortisol 1'!$AB$19</f>
        <v>#NUM!</v>
      </c>
      <c r="I6">
        <f>'Cortisol 1'!$AB$20</f>
        <v>276.17132425811315</v>
      </c>
      <c r="J6" s="11">
        <f>'Cortisol 1'!$AB$21</f>
        <v>600.92594773685175</v>
      </c>
      <c r="N6" t="s">
        <v>39</v>
      </c>
      <c r="O6" t="s">
        <v>41</v>
      </c>
      <c r="P6" t="s">
        <v>43</v>
      </c>
      <c r="Q6">
        <v>25</v>
      </c>
      <c r="R6" s="29">
        <f>'Cortisol 1'!$AB$20</f>
        <v>276.17132425811315</v>
      </c>
    </row>
    <row r="7" spans="2:18" x14ac:dyDescent="0.35">
      <c r="B7" s="25"/>
      <c r="C7" s="27"/>
      <c r="D7" s="19" t="s">
        <v>11</v>
      </c>
      <c r="E7" s="16">
        <f>'Cortisol 1'!$AC$16</f>
        <v>985.8742930436556</v>
      </c>
      <c r="F7" s="12">
        <f>'Cortisol 1'!$AC$17</f>
        <v>227.62893969922075</v>
      </c>
      <c r="G7" s="12">
        <f>'Cortisol 1'!$AC$18</f>
        <v>177.27080565377057</v>
      </c>
      <c r="H7" s="12">
        <f>'Cortisol 1'!$AC$19</f>
        <v>370.4232844174968</v>
      </c>
      <c r="I7" s="12">
        <f>'Cortisol 1'!$AC$20</f>
        <v>555.175998258292</v>
      </c>
      <c r="J7" s="13">
        <f>'Cortisol 1'!$AC$21</f>
        <v>934.36807851476817</v>
      </c>
      <c r="N7" t="s">
        <v>40</v>
      </c>
      <c r="O7" t="s">
        <v>41</v>
      </c>
      <c r="P7" t="s">
        <v>43</v>
      </c>
      <c r="Q7">
        <v>25</v>
      </c>
      <c r="R7" s="29">
        <f>'Cortisol 1'!$AB$21</f>
        <v>600.92594773685175</v>
      </c>
    </row>
    <row r="8" spans="2:18" x14ac:dyDescent="0.35">
      <c r="B8" s="23">
        <v>50</v>
      </c>
      <c r="C8" s="26" t="s">
        <v>20</v>
      </c>
      <c r="D8" s="18" t="s">
        <v>18</v>
      </c>
      <c r="E8" s="14">
        <f>'Cortisol 1'!$AD$16</f>
        <v>1316.9932701173277</v>
      </c>
      <c r="F8" s="9">
        <f>'Cortisol 1'!$AD$17</f>
        <v>943.50381094830675</v>
      </c>
      <c r="G8" s="9">
        <f>'Cortisol 1'!$AD$18</f>
        <v>146.48770503539686</v>
      </c>
      <c r="H8" s="9">
        <f>'Cortisol 2'!$Z$19</f>
        <v>558.10382110520504</v>
      </c>
      <c r="I8" s="9">
        <f>'Cortisol 2'!$Z$20</f>
        <v>416.77805575206145</v>
      </c>
      <c r="J8" s="10">
        <f>'Cortisol 2'!$Z$21</f>
        <v>590.26980753918258</v>
      </c>
      <c r="N8" t="s">
        <v>35</v>
      </c>
      <c r="O8" t="s">
        <v>41</v>
      </c>
      <c r="P8" t="s">
        <v>42</v>
      </c>
      <c r="Q8">
        <v>50</v>
      </c>
      <c r="R8" s="29">
        <f>'Cortisol 1'!$AD$16</f>
        <v>1316.9932701173277</v>
      </c>
    </row>
    <row r="9" spans="2:18" x14ac:dyDescent="0.35">
      <c r="B9" s="24"/>
      <c r="C9" s="27"/>
      <c r="D9" s="19" t="s">
        <v>11</v>
      </c>
      <c r="E9" s="16">
        <f>'Cortisol 1'!$AE$16</f>
        <v>530.08329289260166</v>
      </c>
      <c r="F9" s="12">
        <f>'Cortisol 1'!$AE$17</f>
        <v>388.87068675218444</v>
      </c>
      <c r="G9" s="12">
        <f>'Cortisol 1'!$AE$18</f>
        <v>211.52575339487305</v>
      </c>
      <c r="H9" s="12">
        <f>'Cortisol 2'!$AA$19</f>
        <v>943.15565289006508</v>
      </c>
      <c r="I9" s="12">
        <f>'Cortisol 2'!$AA$20</f>
        <v>345.56825027389084</v>
      </c>
      <c r="J9" s="13">
        <f>'Cortisol 2'!$AA$21</f>
        <v>576.61249830095471</v>
      </c>
      <c r="N9" t="s">
        <v>36</v>
      </c>
      <c r="O9" t="s">
        <v>41</v>
      </c>
      <c r="P9" t="s">
        <v>42</v>
      </c>
      <c r="Q9">
        <v>50</v>
      </c>
      <c r="R9" s="29">
        <f>'Cortisol 1'!$AD$17</f>
        <v>943.50381094830675</v>
      </c>
    </row>
    <row r="10" spans="2:18" x14ac:dyDescent="0.35">
      <c r="B10" s="24"/>
      <c r="C10" s="28" t="s">
        <v>28</v>
      </c>
      <c r="D10" s="20" t="s">
        <v>18</v>
      </c>
      <c r="E10" s="15">
        <f>'Cortisol 1'!$AF$16</f>
        <v>1126.2767591972422</v>
      </c>
      <c r="F10">
        <f>'Cortisol 1'!$AF$17</f>
        <v>174.2083896657918</v>
      </c>
      <c r="G10">
        <f>'Cortisol 1'!$AF$18</f>
        <v>404.22205709896235</v>
      </c>
      <c r="H10" t="e">
        <f>'Cortisol 2'!$AB$19</f>
        <v>#NUM!</v>
      </c>
      <c r="I10">
        <f>'Cortisol 2'!$AB$20</f>
        <v>445.30125414159761</v>
      </c>
      <c r="J10" s="11">
        <f>'Cortisol 2'!$AB$21</f>
        <v>60.134816906096127</v>
      </c>
      <c r="N10" t="s">
        <v>37</v>
      </c>
      <c r="O10" t="s">
        <v>41</v>
      </c>
      <c r="P10" t="s">
        <v>42</v>
      </c>
      <c r="Q10">
        <v>50</v>
      </c>
      <c r="R10" s="29">
        <f>'Cortisol 1'!$AD$18</f>
        <v>146.48770503539686</v>
      </c>
    </row>
    <row r="11" spans="2:18" x14ac:dyDescent="0.35">
      <c r="B11" s="25"/>
      <c r="C11" s="27"/>
      <c r="D11" s="19" t="s">
        <v>11</v>
      </c>
      <c r="E11" s="16">
        <f>'Cortisol 1'!$AG$16</f>
        <v>615.83506848337458</v>
      </c>
      <c r="F11" s="12">
        <f>'Cortisol 1'!$AG$17</f>
        <v>69.956047548414361</v>
      </c>
      <c r="G11" s="12" t="e">
        <f>'Cortisol 1'!$AG$18</f>
        <v>#NUM!</v>
      </c>
      <c r="H11" s="12">
        <f>'Cortisol 2'!$AC$19</f>
        <v>890.1622446103346</v>
      </c>
      <c r="I11" s="12">
        <f>'Cortisol 2'!$AC$20</f>
        <v>447.74520796307831</v>
      </c>
      <c r="J11" s="13" t="e">
        <f>'Cortisol 2'!$AC$21</f>
        <v>#NUM!</v>
      </c>
      <c r="N11" t="s">
        <v>38</v>
      </c>
      <c r="O11" t="s">
        <v>41</v>
      </c>
      <c r="P11" t="s">
        <v>42</v>
      </c>
      <c r="Q11">
        <v>50</v>
      </c>
      <c r="R11" s="29">
        <f>'Cortisol 2'!$Z$19</f>
        <v>558.10382110520504</v>
      </c>
    </row>
    <row r="12" spans="2:18" x14ac:dyDescent="0.35">
      <c r="B12" s="23">
        <v>75</v>
      </c>
      <c r="C12" s="26" t="s">
        <v>20</v>
      </c>
      <c r="D12" s="18" t="s">
        <v>18</v>
      </c>
      <c r="E12" s="14">
        <f>'Cortisol 2'!$AD$16</f>
        <v>413.85048511315841</v>
      </c>
      <c r="F12" s="9">
        <f>'Cortisol 2'!$AD$17</f>
        <v>47.584668221914711</v>
      </c>
      <c r="G12" s="9" t="e">
        <f>'Cortisol 2'!$AD$18</f>
        <v>#NUM!</v>
      </c>
      <c r="H12" s="9" t="e">
        <f>'Cortisol 2'!$AD$19</f>
        <v>#NUM!</v>
      </c>
      <c r="I12" s="9" t="e">
        <f>'Cortisol 2'!$AD$20</f>
        <v>#NUM!</v>
      </c>
      <c r="J12" s="10">
        <f>'Cortisol 2'!$AD$21</f>
        <v>544.80476021319657</v>
      </c>
      <c r="N12" t="s">
        <v>39</v>
      </c>
      <c r="O12" t="s">
        <v>41</v>
      </c>
      <c r="P12" t="s">
        <v>42</v>
      </c>
      <c r="Q12">
        <v>50</v>
      </c>
      <c r="R12" s="29">
        <f>'Cortisol 2'!$Z$20</f>
        <v>416.77805575206145</v>
      </c>
    </row>
    <row r="13" spans="2:18" x14ac:dyDescent="0.35">
      <c r="B13" s="24"/>
      <c r="C13" s="27"/>
      <c r="D13" s="19" t="s">
        <v>11</v>
      </c>
      <c r="E13" s="16">
        <f>'Cortisol 2'!$AE$16</f>
        <v>927.04584750605704</v>
      </c>
      <c r="F13" s="12" t="e">
        <f>'Cortisol 2'!$AE$17</f>
        <v>#NUM!</v>
      </c>
      <c r="G13" s="12">
        <f>'Cortisol 2'!$AE$18</f>
        <v>401.93686369820284</v>
      </c>
      <c r="H13" s="12">
        <f>'Cortisol 2'!$AE$19</f>
        <v>965.2251439489969</v>
      </c>
      <c r="I13" s="12">
        <f>'Cortisol 2'!$AE$20</f>
        <v>379.10889527451394</v>
      </c>
      <c r="J13" s="13">
        <f>'Cortisol 2'!$AE$21</f>
        <v>506.20572776972341</v>
      </c>
      <c r="N13" t="s">
        <v>40</v>
      </c>
      <c r="O13" t="s">
        <v>41</v>
      </c>
      <c r="P13" t="s">
        <v>42</v>
      </c>
      <c r="Q13">
        <v>50</v>
      </c>
      <c r="R13" s="29">
        <f>'Cortisol 2'!$Z$21</f>
        <v>590.26980753918258</v>
      </c>
    </row>
    <row r="14" spans="2:18" x14ac:dyDescent="0.35">
      <c r="B14" s="24"/>
      <c r="C14" s="28" t="s">
        <v>28</v>
      </c>
      <c r="D14" s="20" t="s">
        <v>18</v>
      </c>
      <c r="E14" s="15">
        <f>'Cortisol 2'!$AF$16</f>
        <v>243.56208709792475</v>
      </c>
      <c r="F14">
        <f>'Cortisol 2'!$AF$17</f>
        <v>1372.1544185415594</v>
      </c>
      <c r="G14" t="e">
        <f>'Cortisol 2'!$AF$18</f>
        <v>#NUM!</v>
      </c>
      <c r="H14">
        <f>'Cortisol 2'!$AF$19</f>
        <v>173.35199658748357</v>
      </c>
      <c r="I14">
        <f>'Cortisol 2'!$AF$20</f>
        <v>263.28697800607915</v>
      </c>
      <c r="J14" s="11">
        <f>'Cortisol 2'!$AF$21</f>
        <v>796.53604347221324</v>
      </c>
      <c r="N14" t="s">
        <v>35</v>
      </c>
      <c r="O14" t="s">
        <v>41</v>
      </c>
      <c r="P14" t="s">
        <v>43</v>
      </c>
      <c r="Q14">
        <v>50</v>
      </c>
      <c r="R14" s="29">
        <f>'Cortisol 1'!$AF$16</f>
        <v>1126.2767591972422</v>
      </c>
    </row>
    <row r="15" spans="2:18" x14ac:dyDescent="0.35">
      <c r="B15" s="25"/>
      <c r="C15" s="27"/>
      <c r="D15" s="19" t="s">
        <v>11</v>
      </c>
      <c r="E15" s="16">
        <f>'Cortisol 2'!$AG$16</f>
        <v>1792.8407114951942</v>
      </c>
      <c r="F15" s="12">
        <f>'Cortisol 2'!$AG$17</f>
        <v>195.68103043928033</v>
      </c>
      <c r="G15" s="12">
        <f>'Cortisol 2'!$AG$18</f>
        <v>340.03676670796193</v>
      </c>
      <c r="H15" s="12">
        <f>'Cortisol 2'!$AG$19</f>
        <v>607.67211772673465</v>
      </c>
      <c r="I15" s="12" t="e">
        <f>'Cortisol 2'!$AG$20</f>
        <v>#NUM!</v>
      </c>
      <c r="J15" s="13">
        <f>'Cortisol 2'!$AG$21</f>
        <v>797.47768991427688</v>
      </c>
      <c r="N15" t="s">
        <v>36</v>
      </c>
      <c r="O15" t="s">
        <v>41</v>
      </c>
      <c r="P15" t="s">
        <v>43</v>
      </c>
      <c r="Q15">
        <v>50</v>
      </c>
      <c r="R15" s="29">
        <f>'Cortisol 1'!$AF$17</f>
        <v>174.2083896657918</v>
      </c>
    </row>
    <row r="16" spans="2:18" x14ac:dyDescent="0.35">
      <c r="N16" t="s">
        <v>39</v>
      </c>
      <c r="O16" t="s">
        <v>41</v>
      </c>
      <c r="P16" t="s">
        <v>43</v>
      </c>
      <c r="Q16">
        <v>50</v>
      </c>
      <c r="R16" s="29">
        <f>'Cortisol 2'!$AB$20</f>
        <v>445.30125414159761</v>
      </c>
    </row>
    <row r="17" spans="2:18" x14ac:dyDescent="0.35">
      <c r="N17" t="s">
        <v>35</v>
      </c>
      <c r="O17" t="s">
        <v>41</v>
      </c>
      <c r="P17" t="s">
        <v>42</v>
      </c>
      <c r="Q17">
        <v>75</v>
      </c>
      <c r="R17" s="29">
        <f>'Cortisol 2'!$AD$16</f>
        <v>413.85048511315841</v>
      </c>
    </row>
    <row r="18" spans="2:18" x14ac:dyDescent="0.35">
      <c r="E18" s="17" t="s">
        <v>12</v>
      </c>
      <c r="F18" s="17" t="s">
        <v>13</v>
      </c>
      <c r="G18" s="17" t="s">
        <v>14</v>
      </c>
      <c r="H18" s="17" t="s">
        <v>15</v>
      </c>
      <c r="I18" s="17" t="s">
        <v>16</v>
      </c>
      <c r="J18" s="17" t="s">
        <v>17</v>
      </c>
      <c r="N18" t="s">
        <v>40</v>
      </c>
      <c r="O18" t="s">
        <v>41</v>
      </c>
      <c r="P18" t="s">
        <v>42</v>
      </c>
      <c r="Q18">
        <v>75</v>
      </c>
      <c r="R18" s="29">
        <f>'Cortisol 2'!$AD$21</f>
        <v>544.80476021319657</v>
      </c>
    </row>
    <row r="19" spans="2:18" x14ac:dyDescent="0.35">
      <c r="B19" s="23">
        <v>25</v>
      </c>
      <c r="C19" s="26" t="s">
        <v>20</v>
      </c>
      <c r="D19" s="18" t="s">
        <v>18</v>
      </c>
      <c r="E19" s="14">
        <f>'Cortisol 1'!$Z$16</f>
        <v>953.71778783354625</v>
      </c>
      <c r="F19" s="9">
        <f>'Cortisol 1'!$Z$17</f>
        <v>293.64403715792906</v>
      </c>
      <c r="G19" s="9"/>
      <c r="H19" s="9"/>
      <c r="I19" s="9"/>
      <c r="J19" s="10">
        <f>'Cortisol 1'!$Z$21</f>
        <v>350.12501838745749</v>
      </c>
      <c r="N19" t="s">
        <v>35</v>
      </c>
      <c r="O19" t="s">
        <v>41</v>
      </c>
      <c r="P19" t="s">
        <v>43</v>
      </c>
      <c r="Q19">
        <v>75</v>
      </c>
      <c r="R19" s="29">
        <f>'Cortisol 2'!$AF$16</f>
        <v>243.56208709792475</v>
      </c>
    </row>
    <row r="20" spans="2:18" x14ac:dyDescent="0.35">
      <c r="B20" s="24"/>
      <c r="C20" s="27"/>
      <c r="D20" s="19" t="s">
        <v>11</v>
      </c>
      <c r="E20" s="16">
        <f>'Cortisol 1'!$AA$16</f>
        <v>898.84343507859433</v>
      </c>
      <c r="F20" s="12">
        <f>'Cortisol 1'!$AA$17</f>
        <v>483.92395554240471</v>
      </c>
      <c r="G20" s="12"/>
      <c r="H20" s="12"/>
      <c r="I20" s="12"/>
      <c r="J20" s="13">
        <f>'Cortisol 1'!$AA$21</f>
        <v>246.7424286821369</v>
      </c>
      <c r="N20" t="s">
        <v>36</v>
      </c>
      <c r="O20" t="s">
        <v>41</v>
      </c>
      <c r="P20" t="s">
        <v>43</v>
      </c>
      <c r="Q20">
        <v>75</v>
      </c>
      <c r="R20" s="29">
        <f>'Cortisol 2'!$AF$17</f>
        <v>1372.1544185415594</v>
      </c>
    </row>
    <row r="21" spans="2:18" x14ac:dyDescent="0.35">
      <c r="B21" s="24"/>
      <c r="C21" s="28" t="s">
        <v>28</v>
      </c>
      <c r="D21" s="20" t="s">
        <v>18</v>
      </c>
      <c r="E21" s="15">
        <f>'Cortisol 1'!$AB$16</f>
        <v>973.13031533965841</v>
      </c>
      <c r="I21">
        <f>'Cortisol 1'!$AB$20</f>
        <v>276.17132425811315</v>
      </c>
      <c r="J21" s="11">
        <f>'Cortisol 1'!$AB$21</f>
        <v>600.92594773685175</v>
      </c>
      <c r="N21" t="s">
        <v>38</v>
      </c>
      <c r="O21" t="s">
        <v>41</v>
      </c>
      <c r="P21" t="s">
        <v>43</v>
      </c>
      <c r="Q21">
        <v>75</v>
      </c>
      <c r="R21" s="29">
        <f>'Cortisol 2'!$AF$19</f>
        <v>173.35199658748357</v>
      </c>
    </row>
    <row r="22" spans="2:18" x14ac:dyDescent="0.35">
      <c r="B22" s="25"/>
      <c r="C22" s="27"/>
      <c r="D22" s="19" t="s">
        <v>11</v>
      </c>
      <c r="E22" s="16">
        <f>'Cortisol 1'!$AC$16</f>
        <v>985.8742930436556</v>
      </c>
      <c r="F22" s="12"/>
      <c r="G22" s="12"/>
      <c r="H22" s="12"/>
      <c r="I22" s="12">
        <f>'Cortisol 1'!$AC$20</f>
        <v>555.175998258292</v>
      </c>
      <c r="J22" s="13">
        <f>'Cortisol 1'!$AC$21</f>
        <v>934.36807851476817</v>
      </c>
      <c r="N22" t="s">
        <v>40</v>
      </c>
      <c r="O22" t="s">
        <v>41</v>
      </c>
      <c r="P22" t="s">
        <v>43</v>
      </c>
      <c r="Q22">
        <v>75</v>
      </c>
      <c r="R22" s="29">
        <f>'Cortisol 2'!$AF$21</f>
        <v>796.53604347221324</v>
      </c>
    </row>
    <row r="23" spans="2:18" x14ac:dyDescent="0.35">
      <c r="B23" s="23">
        <v>50</v>
      </c>
      <c r="C23" s="26" t="s">
        <v>20</v>
      </c>
      <c r="D23" s="18" t="s">
        <v>18</v>
      </c>
      <c r="E23" s="14">
        <f>'Cortisol 1'!$AD$16</f>
        <v>1316.9932701173277</v>
      </c>
      <c r="F23" s="9">
        <f>'Cortisol 1'!$AD$17</f>
        <v>943.50381094830675</v>
      </c>
      <c r="G23" s="9">
        <f>'Cortisol 1'!$AD$18</f>
        <v>146.48770503539686</v>
      </c>
      <c r="H23" s="9">
        <f>'Cortisol 2'!$Z$19</f>
        <v>558.10382110520504</v>
      </c>
      <c r="I23" s="9">
        <f>'Cortisol 2'!$Z$20</f>
        <v>416.77805575206145</v>
      </c>
      <c r="J23" s="10">
        <f>'Cortisol 2'!$Z$21</f>
        <v>590.26980753918258</v>
      </c>
      <c r="N23" t="s">
        <v>35</v>
      </c>
      <c r="O23" t="s">
        <v>44</v>
      </c>
      <c r="P23" t="s">
        <v>42</v>
      </c>
      <c r="Q23">
        <v>25</v>
      </c>
      <c r="R23" s="29">
        <f>'Cortisol 1'!$AA$16</f>
        <v>898.84343507859433</v>
      </c>
    </row>
    <row r="24" spans="2:18" x14ac:dyDescent="0.35">
      <c r="B24" s="24"/>
      <c r="C24" s="27"/>
      <c r="D24" s="19" t="s">
        <v>11</v>
      </c>
      <c r="E24" s="16">
        <f>'Cortisol 1'!$AE$16</f>
        <v>530.08329289260166</v>
      </c>
      <c r="F24" s="12">
        <f>'Cortisol 1'!$AE$17</f>
        <v>388.87068675218444</v>
      </c>
      <c r="G24" s="12">
        <f>'Cortisol 1'!$AE$18</f>
        <v>211.52575339487305</v>
      </c>
      <c r="H24" s="12">
        <f>'Cortisol 2'!$AA$19</f>
        <v>943.15565289006508</v>
      </c>
      <c r="I24" s="12">
        <f>'Cortisol 2'!$AA$20</f>
        <v>345.56825027389084</v>
      </c>
      <c r="J24" s="13">
        <f>'Cortisol 2'!$AA$21</f>
        <v>576.61249830095471</v>
      </c>
      <c r="N24" t="s">
        <v>36</v>
      </c>
      <c r="O24" t="s">
        <v>44</v>
      </c>
      <c r="P24" t="s">
        <v>42</v>
      </c>
      <c r="Q24">
        <v>25</v>
      </c>
      <c r="R24" s="29">
        <f>'Cortisol 1'!$AA$17</f>
        <v>483.92395554240471</v>
      </c>
    </row>
    <row r="25" spans="2:18" x14ac:dyDescent="0.35">
      <c r="B25" s="24"/>
      <c r="C25" s="28" t="s">
        <v>28</v>
      </c>
      <c r="D25" s="20" t="s">
        <v>18</v>
      </c>
      <c r="E25" s="15">
        <f>'Cortisol 1'!$AF$16</f>
        <v>1126.2767591972422</v>
      </c>
      <c r="F25">
        <f>'Cortisol 1'!$AF$17</f>
        <v>174.2083896657918</v>
      </c>
      <c r="I25">
        <f>'Cortisol 2'!$AB$20</f>
        <v>445.30125414159761</v>
      </c>
      <c r="J25" s="11"/>
      <c r="N25" t="s">
        <v>40</v>
      </c>
      <c r="O25" t="s">
        <v>44</v>
      </c>
      <c r="P25" t="s">
        <v>42</v>
      </c>
      <c r="Q25">
        <v>25</v>
      </c>
      <c r="R25" s="29">
        <f>'Cortisol 1'!$AA$21</f>
        <v>246.7424286821369</v>
      </c>
    </row>
    <row r="26" spans="2:18" x14ac:dyDescent="0.35">
      <c r="B26" s="25"/>
      <c r="C26" s="27"/>
      <c r="D26" s="19" t="s">
        <v>11</v>
      </c>
      <c r="E26" s="16">
        <f>'Cortisol 1'!$AG$16</f>
        <v>615.83506848337458</v>
      </c>
      <c r="F26" s="12">
        <f>'Cortisol 1'!$AG$17</f>
        <v>69.956047548414361</v>
      </c>
      <c r="G26" s="12"/>
      <c r="H26" s="12"/>
      <c r="I26" s="12">
        <f>'Cortisol 2'!$AC$20</f>
        <v>447.74520796307831</v>
      </c>
      <c r="J26" s="13"/>
      <c r="N26" t="s">
        <v>35</v>
      </c>
      <c r="O26" t="s">
        <v>44</v>
      </c>
      <c r="P26" t="s">
        <v>43</v>
      </c>
      <c r="Q26">
        <v>25</v>
      </c>
      <c r="R26" s="29">
        <f>'Cortisol 1'!$AC$16</f>
        <v>985.8742930436556</v>
      </c>
    </row>
    <row r="27" spans="2:18" x14ac:dyDescent="0.35">
      <c r="B27" s="23">
        <v>75</v>
      </c>
      <c r="C27" s="26" t="s">
        <v>20</v>
      </c>
      <c r="D27" s="18" t="s">
        <v>18</v>
      </c>
      <c r="E27" s="14">
        <f>'Cortisol 2'!$AD$16</f>
        <v>413.85048511315841</v>
      </c>
      <c r="F27" s="9"/>
      <c r="G27" s="9"/>
      <c r="H27" s="9"/>
      <c r="I27" s="9"/>
      <c r="J27" s="10">
        <f>'Cortisol 2'!$AD$21</f>
        <v>544.80476021319657</v>
      </c>
      <c r="N27" t="s">
        <v>39</v>
      </c>
      <c r="O27" t="s">
        <v>44</v>
      </c>
      <c r="P27" t="s">
        <v>43</v>
      </c>
      <c r="Q27">
        <v>25</v>
      </c>
      <c r="R27" s="29">
        <f>'Cortisol 1'!$AC$20</f>
        <v>555.175998258292</v>
      </c>
    </row>
    <row r="28" spans="2:18" x14ac:dyDescent="0.35">
      <c r="B28" s="24"/>
      <c r="C28" s="27"/>
      <c r="D28" s="19" t="s">
        <v>11</v>
      </c>
      <c r="E28" s="16">
        <f>'Cortisol 2'!$AE$16</f>
        <v>927.04584750605704</v>
      </c>
      <c r="F28" s="12"/>
      <c r="G28" s="12"/>
      <c r="H28" s="12"/>
      <c r="I28" s="12"/>
      <c r="J28" s="13">
        <f>'Cortisol 2'!$AE$21</f>
        <v>506.20572776972341</v>
      </c>
      <c r="N28" t="s">
        <v>40</v>
      </c>
      <c r="O28" t="s">
        <v>44</v>
      </c>
      <c r="P28" t="s">
        <v>43</v>
      </c>
      <c r="Q28">
        <v>25</v>
      </c>
      <c r="R28" s="29">
        <f>'Cortisol 1'!$AC$21</f>
        <v>934.36807851476817</v>
      </c>
    </row>
    <row r="29" spans="2:18" x14ac:dyDescent="0.35">
      <c r="B29" s="24"/>
      <c r="C29" s="28" t="s">
        <v>28</v>
      </c>
      <c r="D29" s="20" t="s">
        <v>18</v>
      </c>
      <c r="E29" s="15">
        <f>'Cortisol 2'!$AF$16</f>
        <v>243.56208709792475</v>
      </c>
      <c r="F29">
        <f>'Cortisol 2'!$AF$17</f>
        <v>1372.1544185415594</v>
      </c>
      <c r="H29">
        <f>'Cortisol 2'!$AF$19</f>
        <v>173.35199658748357</v>
      </c>
      <c r="J29" s="11">
        <f>'Cortisol 2'!$AF$21</f>
        <v>796.53604347221324</v>
      </c>
      <c r="N29" t="s">
        <v>35</v>
      </c>
      <c r="O29" t="s">
        <v>44</v>
      </c>
      <c r="P29" t="s">
        <v>42</v>
      </c>
      <c r="Q29">
        <v>50</v>
      </c>
      <c r="R29" s="29">
        <f>'Cortisol 1'!$AE$16</f>
        <v>530.08329289260166</v>
      </c>
    </row>
    <row r="30" spans="2:18" x14ac:dyDescent="0.35">
      <c r="B30" s="25"/>
      <c r="C30" s="27"/>
      <c r="D30" s="19" t="s">
        <v>11</v>
      </c>
      <c r="E30" s="16">
        <f>'Cortisol 2'!$AG$16</f>
        <v>1792.8407114951942</v>
      </c>
      <c r="F30" s="12">
        <f>'Cortisol 2'!$AG$17</f>
        <v>195.68103043928033</v>
      </c>
      <c r="G30" s="12"/>
      <c r="H30" s="12">
        <f>'Cortisol 2'!$AG$19</f>
        <v>607.67211772673465</v>
      </c>
      <c r="I30" s="12"/>
      <c r="J30" s="13">
        <f>'Cortisol 2'!$AG$21</f>
        <v>797.47768991427688</v>
      </c>
      <c r="N30" t="s">
        <v>36</v>
      </c>
      <c r="O30" t="s">
        <v>44</v>
      </c>
      <c r="P30" t="s">
        <v>42</v>
      </c>
      <c r="Q30">
        <v>50</v>
      </c>
      <c r="R30" s="29">
        <f>'Cortisol 1'!$AE$17</f>
        <v>388.87068675218444</v>
      </c>
    </row>
    <row r="31" spans="2:18" x14ac:dyDescent="0.35">
      <c r="N31" t="s">
        <v>37</v>
      </c>
      <c r="O31" t="s">
        <v>44</v>
      </c>
      <c r="P31" t="s">
        <v>42</v>
      </c>
      <c r="Q31">
        <v>50</v>
      </c>
      <c r="R31" s="29">
        <f>'Cortisol 1'!$AE$18</f>
        <v>211.52575339487305</v>
      </c>
    </row>
    <row r="32" spans="2:18" x14ac:dyDescent="0.35">
      <c r="N32" t="s">
        <v>38</v>
      </c>
      <c r="O32" t="s">
        <v>44</v>
      </c>
      <c r="P32" t="s">
        <v>42</v>
      </c>
      <c r="Q32">
        <v>50</v>
      </c>
      <c r="R32" s="29">
        <f>'Cortisol 2'!$AA$19</f>
        <v>943.15565289006508</v>
      </c>
    </row>
    <row r="33" spans="14:18" x14ac:dyDescent="0.35">
      <c r="N33" t="s">
        <v>39</v>
      </c>
      <c r="O33" t="s">
        <v>44</v>
      </c>
      <c r="P33" t="s">
        <v>42</v>
      </c>
      <c r="Q33">
        <v>50</v>
      </c>
      <c r="R33" s="29">
        <f>'Cortisol 2'!$AA$20</f>
        <v>345.56825027389084</v>
      </c>
    </row>
    <row r="34" spans="14:18" x14ac:dyDescent="0.35">
      <c r="N34" t="s">
        <v>40</v>
      </c>
      <c r="O34" t="s">
        <v>44</v>
      </c>
      <c r="P34" t="s">
        <v>42</v>
      </c>
      <c r="Q34">
        <v>50</v>
      </c>
      <c r="R34" s="29">
        <f>'Cortisol 2'!$AA$21</f>
        <v>576.61249830095471</v>
      </c>
    </row>
    <row r="35" spans="14:18" x14ac:dyDescent="0.35">
      <c r="N35" t="s">
        <v>35</v>
      </c>
      <c r="O35" t="s">
        <v>44</v>
      </c>
      <c r="P35" t="s">
        <v>43</v>
      </c>
      <c r="Q35">
        <v>50</v>
      </c>
      <c r="R35" s="29">
        <f>'Cortisol 1'!$AG$16</f>
        <v>615.83506848337458</v>
      </c>
    </row>
    <row r="36" spans="14:18" x14ac:dyDescent="0.35">
      <c r="N36" t="s">
        <v>36</v>
      </c>
      <c r="O36" t="s">
        <v>44</v>
      </c>
      <c r="P36" t="s">
        <v>43</v>
      </c>
      <c r="Q36">
        <v>50</v>
      </c>
      <c r="R36" s="29">
        <f>'Cortisol 1'!$AG$17</f>
        <v>69.956047548414361</v>
      </c>
    </row>
    <row r="37" spans="14:18" x14ac:dyDescent="0.35">
      <c r="N37" t="s">
        <v>39</v>
      </c>
      <c r="O37" t="s">
        <v>44</v>
      </c>
      <c r="P37" t="s">
        <v>43</v>
      </c>
      <c r="Q37">
        <v>50</v>
      </c>
      <c r="R37" s="29">
        <f>'Cortisol 2'!$AC$20</f>
        <v>447.74520796307831</v>
      </c>
    </row>
    <row r="38" spans="14:18" x14ac:dyDescent="0.35">
      <c r="N38" t="s">
        <v>35</v>
      </c>
      <c r="O38" t="s">
        <v>44</v>
      </c>
      <c r="P38" t="s">
        <v>42</v>
      </c>
      <c r="Q38">
        <v>75</v>
      </c>
      <c r="R38" s="29">
        <f>'Cortisol 2'!$AE$16</f>
        <v>927.04584750605704</v>
      </c>
    </row>
    <row r="39" spans="14:18" x14ac:dyDescent="0.35">
      <c r="N39" t="s">
        <v>40</v>
      </c>
      <c r="O39" t="s">
        <v>44</v>
      </c>
      <c r="P39" t="s">
        <v>42</v>
      </c>
      <c r="Q39">
        <v>75</v>
      </c>
      <c r="R39" s="29">
        <f>'Cortisol 2'!$AE$21</f>
        <v>506.20572776972341</v>
      </c>
    </row>
    <row r="40" spans="14:18" x14ac:dyDescent="0.35">
      <c r="N40" t="s">
        <v>35</v>
      </c>
      <c r="O40" t="s">
        <v>44</v>
      </c>
      <c r="P40" t="s">
        <v>43</v>
      </c>
      <c r="Q40">
        <v>75</v>
      </c>
      <c r="R40" s="29">
        <f>'Cortisol 2'!$AG$16</f>
        <v>1792.8407114951942</v>
      </c>
    </row>
    <row r="41" spans="14:18" x14ac:dyDescent="0.35">
      <c r="N41" t="s">
        <v>36</v>
      </c>
      <c r="O41" t="s">
        <v>44</v>
      </c>
      <c r="P41" t="s">
        <v>43</v>
      </c>
      <c r="Q41">
        <v>75</v>
      </c>
      <c r="R41" s="29">
        <f>'Cortisol 2'!$AG$17</f>
        <v>195.68103043928033</v>
      </c>
    </row>
    <row r="42" spans="14:18" x14ac:dyDescent="0.35">
      <c r="N42" t="s">
        <v>38</v>
      </c>
      <c r="O42" t="s">
        <v>44</v>
      </c>
      <c r="P42" t="s">
        <v>43</v>
      </c>
      <c r="Q42">
        <v>75</v>
      </c>
      <c r="R42" s="29">
        <f>'Cortisol 2'!$AG$19</f>
        <v>607.67211772673465</v>
      </c>
    </row>
    <row r="43" spans="14:18" x14ac:dyDescent="0.35">
      <c r="N43" t="s">
        <v>40</v>
      </c>
      <c r="O43" t="s">
        <v>44</v>
      </c>
      <c r="P43" t="s">
        <v>43</v>
      </c>
      <c r="Q43">
        <v>75</v>
      </c>
      <c r="R43" s="29">
        <f>'Cortisol 2'!$AG$21</f>
        <v>797.47768991427688</v>
      </c>
    </row>
  </sheetData>
  <mergeCells count="18">
    <mergeCell ref="B27:B30"/>
    <mergeCell ref="C27:C28"/>
    <mergeCell ref="C29:C30"/>
    <mergeCell ref="B19:B22"/>
    <mergeCell ref="C19:C20"/>
    <mergeCell ref="C21:C22"/>
    <mergeCell ref="B23:B26"/>
    <mergeCell ref="C23:C24"/>
    <mergeCell ref="C25:C26"/>
    <mergeCell ref="B12:B15"/>
    <mergeCell ref="C12:C13"/>
    <mergeCell ref="C14:C15"/>
    <mergeCell ref="C4:C5"/>
    <mergeCell ref="C6:C7"/>
    <mergeCell ref="B4:B7"/>
    <mergeCell ref="B8:B11"/>
    <mergeCell ref="C8:C9"/>
    <mergeCell ref="C10:C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Cortisol</vt:lpstr>
      <vt:lpstr>Cortisol 1</vt:lpstr>
      <vt:lpstr>Cortisol 2</vt:lpstr>
      <vt:lpstr>Final Concentrations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Conde</dc:creator>
  <cp:lastModifiedBy>Manuel Gomez</cp:lastModifiedBy>
  <dcterms:created xsi:type="dcterms:W3CDTF">2022-11-24T03:39:11Z</dcterms:created>
  <dcterms:modified xsi:type="dcterms:W3CDTF">2022-11-28T19:11:28Z</dcterms:modified>
</cp:coreProperties>
</file>