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cmavasques/MyLibrary/WORK-HOME/BOOKS/BOOKS:DOCENCIA/_MECATRÓNICA/_SMLT/"/>
    </mc:Choice>
  </mc:AlternateContent>
  <xr:revisionPtr revIDLastSave="0" documentId="8_{F10078BD-6619-4C4B-854C-5AED67D18A45}" xr6:coauthVersionLast="47" xr6:coauthVersionMax="47" xr10:uidLastSave="{00000000-0000-0000-0000-000000000000}"/>
  <bookViews>
    <workbookView xWindow="0" yWindow="500" windowWidth="33600" windowHeight="20500" xr2:uid="{D7F65C36-7E58-3143-999E-8069EB5A443B}"/>
  </bookViews>
  <sheets>
    <sheet name="Interface" sheetId="1" r:id="rId1"/>
    <sheet name="ReTRoC" sheetId="2" r:id="rId2"/>
    <sheet name="RoSteC" sheetId="3" r:id="rId3"/>
    <sheet name="MoM" sheetId="4" r:id="rId4"/>
    <sheet name="UIM0" sheetId="5" r:id="rId5"/>
    <sheet name="ISOCode" sheetId="6" r:id="rId6"/>
  </sheet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6" l="1"/>
  <c r="D37" i="5"/>
  <c r="A1" i="5"/>
  <c r="A1" i="4"/>
  <c r="G5" i="3"/>
  <c r="D24" i="4" s="1"/>
  <c r="G4" i="3"/>
  <c r="D25" i="4" s="1"/>
  <c r="D44" i="4" s="1"/>
  <c r="A1" i="3"/>
  <c r="F41" i="6"/>
  <c r="I31" i="5"/>
  <c r="H32" i="5" s="1"/>
  <c r="I32" i="5" s="1"/>
  <c r="H33" i="5" s="1"/>
  <c r="I33" i="5" s="1"/>
  <c r="H34" i="5" s="1"/>
  <c r="I34" i="5" s="1"/>
  <c r="H35" i="5" s="1"/>
  <c r="D43" i="4"/>
  <c r="I240" i="3"/>
  <c r="I239" i="3"/>
  <c r="B239" i="3"/>
  <c r="I238" i="3"/>
  <c r="B238" i="3"/>
  <c r="I237" i="3"/>
  <c r="B237" i="3"/>
  <c r="I236" i="3"/>
  <c r="B236" i="3"/>
  <c r="I235" i="3"/>
  <c r="B235" i="3"/>
  <c r="I234" i="3"/>
  <c r="B234" i="3"/>
  <c r="I233" i="3"/>
  <c r="B233" i="3"/>
  <c r="I232" i="3"/>
  <c r="B232" i="3"/>
  <c r="I231" i="3"/>
  <c r="I230" i="3"/>
  <c r="I229" i="3"/>
  <c r="I228" i="3"/>
  <c r="I227" i="3"/>
  <c r="I226" i="3"/>
  <c r="I225" i="3"/>
  <c r="I224" i="3"/>
  <c r="I223" i="3"/>
  <c r="I222" i="3"/>
  <c r="I221" i="3"/>
  <c r="I220" i="3"/>
  <c r="I219" i="3"/>
  <c r="I218" i="3"/>
  <c r="I217" i="3"/>
  <c r="I216" i="3"/>
  <c r="I215" i="3"/>
  <c r="I214" i="3"/>
  <c r="I213" i="3"/>
  <c r="I212" i="3"/>
  <c r="I211" i="3"/>
  <c r="I210" i="3"/>
  <c r="I209" i="3"/>
  <c r="I208" i="3"/>
  <c r="I207" i="3"/>
  <c r="I206" i="3"/>
  <c r="I205" i="3"/>
  <c r="I204" i="3"/>
  <c r="I203" i="3"/>
  <c r="I192" i="3"/>
  <c r="I191" i="3"/>
  <c r="I189" i="3"/>
  <c r="I188" i="3"/>
  <c r="I187" i="3"/>
  <c r="I186" i="3"/>
  <c r="I185" i="3"/>
  <c r="I184" i="3"/>
  <c r="I183" i="3"/>
  <c r="I182" i="3"/>
  <c r="I181" i="3"/>
  <c r="I180" i="3"/>
  <c r="I179" i="3"/>
  <c r="I178" i="3"/>
  <c r="I177" i="3"/>
  <c r="I176" i="3"/>
  <c r="I175" i="3"/>
  <c r="I174" i="3"/>
  <c r="I173" i="3"/>
  <c r="I172" i="3"/>
  <c r="I171" i="3"/>
  <c r="I170" i="3"/>
  <c r="I169" i="3"/>
  <c r="I168" i="3"/>
  <c r="I167" i="3"/>
  <c r="I166" i="3"/>
  <c r="I165" i="3"/>
  <c r="I164" i="3"/>
  <c r="I163" i="3"/>
  <c r="I162" i="3"/>
  <c r="I161" i="3"/>
  <c r="I160" i="3"/>
  <c r="I159" i="3"/>
  <c r="I158" i="3"/>
  <c r="I157" i="3"/>
  <c r="I156" i="3"/>
  <c r="I155" i="3"/>
  <c r="I154" i="3"/>
  <c r="I153" i="3"/>
  <c r="I152" i="3"/>
  <c r="I151" i="3"/>
  <c r="I150" i="3"/>
  <c r="I149" i="3"/>
  <c r="I148" i="3"/>
  <c r="I147" i="3"/>
  <c r="I146" i="3"/>
  <c r="I145" i="3"/>
  <c r="I144" i="3"/>
  <c r="I143" i="3"/>
  <c r="I142" i="3"/>
  <c r="I141" i="3"/>
  <c r="I140" i="3"/>
  <c r="I139" i="3"/>
  <c r="I138" i="3"/>
  <c r="I137" i="3"/>
  <c r="I136" i="3"/>
  <c r="I135" i="3"/>
  <c r="I134" i="3"/>
  <c r="I133" i="3"/>
  <c r="I132" i="3"/>
  <c r="I131" i="3"/>
  <c r="I130" i="3"/>
  <c r="I129" i="3"/>
  <c r="I128" i="3"/>
  <c r="I127" i="3"/>
  <c r="I126" i="3"/>
  <c r="I125" i="3"/>
  <c r="I124" i="3"/>
  <c r="I123" i="3"/>
  <c r="I122" i="3"/>
  <c r="I121" i="3"/>
  <c r="I120" i="3"/>
  <c r="I119" i="3"/>
  <c r="I118" i="3"/>
  <c r="I117" i="3"/>
  <c r="I116" i="3"/>
  <c r="I115" i="3"/>
  <c r="I114" i="3"/>
  <c r="I113" i="3"/>
  <c r="I112" i="3"/>
  <c r="I111" i="3"/>
  <c r="I110" i="3"/>
  <c r="I109" i="3"/>
  <c r="I108" i="3"/>
  <c r="I107" i="3"/>
  <c r="I106" i="3"/>
  <c r="I105" i="3"/>
  <c r="I104" i="3"/>
  <c r="I103" i="3"/>
  <c r="I102" i="3"/>
  <c r="I101" i="3"/>
  <c r="I100" i="3"/>
  <c r="I99" i="3"/>
  <c r="I98" i="3"/>
  <c r="I97" i="3"/>
  <c r="I96" i="3"/>
  <c r="I95" i="3"/>
  <c r="I94" i="3"/>
  <c r="I93" i="3"/>
  <c r="I92" i="3"/>
  <c r="I91" i="3"/>
  <c r="I90" i="3"/>
  <c r="I89" i="3"/>
  <c r="I88" i="3"/>
  <c r="I87" i="3"/>
  <c r="I86" i="3"/>
  <c r="I85" i="3"/>
  <c r="I84" i="3"/>
  <c r="I83" i="3"/>
  <c r="I82" i="3"/>
  <c r="B82" i="3"/>
  <c r="I81" i="3"/>
  <c r="B81" i="3"/>
  <c r="I80" i="3"/>
  <c r="B80" i="3"/>
  <c r="I79" i="3"/>
  <c r="B79" i="3"/>
  <c r="I78" i="3"/>
  <c r="B78" i="3"/>
  <c r="I77" i="3"/>
  <c r="B77" i="3"/>
  <c r="I76" i="3"/>
  <c r="B76" i="3"/>
  <c r="I75" i="3"/>
  <c r="B75" i="3"/>
  <c r="I74" i="3"/>
  <c r="B74" i="3"/>
  <c r="I73" i="3"/>
  <c r="I72" i="3"/>
  <c r="I71" i="3"/>
  <c r="I66" i="3"/>
  <c r="I65" i="3"/>
  <c r="B65" i="3"/>
  <c r="I64" i="3"/>
  <c r="B64" i="3"/>
  <c r="I63" i="3"/>
  <c r="B63" i="3"/>
  <c r="I62" i="3"/>
  <c r="B62" i="3"/>
  <c r="I61" i="3"/>
  <c r="B61" i="3"/>
  <c r="I60" i="3"/>
  <c r="B60" i="3"/>
  <c r="I59" i="3"/>
  <c r="B59" i="3"/>
  <c r="I58" i="3"/>
  <c r="B58" i="3"/>
  <c r="I57" i="3"/>
  <c r="B57" i="3"/>
  <c r="I56" i="3"/>
  <c r="B56" i="3"/>
  <c r="I55" i="3"/>
  <c r="B55" i="3"/>
  <c r="I54" i="3"/>
  <c r="B54" i="3"/>
  <c r="I53" i="3"/>
  <c r="I52" i="3"/>
  <c r="B52" i="3"/>
  <c r="I51" i="3"/>
  <c r="B51" i="3"/>
  <c r="I50" i="3"/>
  <c r="B50" i="3"/>
  <c r="I49" i="3"/>
  <c r="B49" i="3"/>
  <c r="I48" i="3"/>
  <c r="B48" i="3"/>
  <c r="I47" i="3"/>
  <c r="B47" i="3"/>
  <c r="I46" i="3"/>
  <c r="B46" i="3"/>
  <c r="I45" i="3"/>
  <c r="B45" i="3"/>
  <c r="I44" i="3"/>
  <c r="B44" i="3"/>
  <c r="I43" i="3"/>
  <c r="B43" i="3"/>
  <c r="I42" i="3"/>
  <c r="B42" i="3"/>
  <c r="I41" i="3"/>
  <c r="B41" i="3"/>
  <c r="I40" i="3"/>
  <c r="B40" i="3"/>
  <c r="I39" i="3"/>
  <c r="B39" i="3"/>
  <c r="I38" i="3"/>
  <c r="B38" i="3"/>
  <c r="I37" i="3"/>
  <c r="I36" i="3"/>
  <c r="B36" i="3"/>
  <c r="I35" i="3"/>
  <c r="B35" i="3"/>
  <c r="I34" i="3"/>
  <c r="B34" i="3"/>
  <c r="I33" i="3"/>
  <c r="B33" i="3"/>
  <c r="I32" i="3"/>
  <c r="I31" i="3"/>
  <c r="B31" i="3"/>
  <c r="I30" i="3"/>
  <c r="B30" i="3"/>
  <c r="I29" i="3"/>
  <c r="B29" i="3"/>
  <c r="I28" i="3"/>
  <c r="B28" i="3"/>
  <c r="I27" i="3"/>
  <c r="I26" i="3"/>
  <c r="I25" i="3"/>
  <c r="I24" i="3"/>
  <c r="B24" i="3"/>
  <c r="L23" i="3"/>
  <c r="I23" i="3"/>
  <c r="B23" i="3"/>
  <c r="L22" i="3"/>
  <c r="I22" i="3"/>
  <c r="B22" i="3"/>
  <c r="L21" i="3"/>
  <c r="I21" i="3"/>
  <c r="B21" i="3"/>
  <c r="I20" i="3"/>
  <c r="B20" i="3"/>
  <c r="I19" i="3"/>
  <c r="B19" i="3"/>
  <c r="I18" i="3"/>
  <c r="I17" i="3"/>
  <c r="L16" i="3"/>
  <c r="I16" i="3"/>
  <c r="I15" i="3"/>
  <c r="F15" i="3"/>
  <c r="I14" i="3"/>
  <c r="F14" i="3"/>
  <c r="I13" i="3"/>
  <c r="F13" i="3"/>
  <c r="I12" i="3"/>
  <c r="I11" i="3"/>
  <c r="I10" i="3"/>
  <c r="B10" i="3"/>
  <c r="N9" i="3"/>
  <c r="J9" i="3"/>
  <c r="I9" i="3"/>
  <c r="B9" i="3"/>
  <c r="I8" i="3"/>
  <c r="B8" i="3"/>
  <c r="K7" i="3"/>
  <c r="I7" i="3"/>
  <c r="I6" i="3"/>
  <c r="B6" i="3"/>
  <c r="I5" i="3"/>
  <c r="B5" i="3"/>
  <c r="I4" i="3"/>
  <c r="B4" i="3"/>
  <c r="I95" i="2"/>
  <c r="I94" i="2"/>
  <c r="B94" i="2"/>
  <c r="I93" i="2"/>
  <c r="I92" i="2"/>
  <c r="I91" i="2"/>
  <c r="I90" i="2"/>
  <c r="I89" i="2"/>
  <c r="I88" i="2"/>
  <c r="I87" i="2"/>
  <c r="I86" i="2"/>
  <c r="I85" i="2"/>
  <c r="I84" i="2"/>
  <c r="I83" i="2"/>
  <c r="I82" i="2"/>
  <c r="I81" i="2"/>
  <c r="I80" i="2"/>
  <c r="I79" i="2"/>
  <c r="I78" i="2"/>
  <c r="I77" i="2"/>
  <c r="I76" i="2"/>
  <c r="I75" i="2"/>
  <c r="I74" i="2"/>
  <c r="I73" i="2"/>
  <c r="I72" i="2"/>
  <c r="I71" i="2"/>
  <c r="I70" i="2"/>
  <c r="I69" i="2"/>
  <c r="I68" i="2"/>
  <c r="I67" i="2"/>
  <c r="I66" i="2"/>
  <c r="I65" i="2"/>
  <c r="I64" i="2"/>
  <c r="I63" i="2"/>
  <c r="I62" i="2"/>
  <c r="I61" i="2"/>
  <c r="I60" i="2"/>
  <c r="I59" i="2"/>
  <c r="I58" i="2"/>
  <c r="I57" i="2"/>
  <c r="I56" i="2"/>
  <c r="I55" i="2"/>
  <c r="I54" i="2"/>
  <c r="I53" i="2"/>
  <c r="I52" i="2"/>
  <c r="I51" i="2"/>
  <c r="I50" i="2"/>
  <c r="I49" i="2"/>
  <c r="I48" i="2"/>
  <c r="I47" i="2"/>
  <c r="I46" i="2"/>
  <c r="I45" i="2"/>
  <c r="I44" i="2"/>
  <c r="I43" i="2"/>
  <c r="I42" i="2"/>
  <c r="I41" i="2"/>
  <c r="I40" i="2"/>
  <c r="I39" i="2"/>
  <c r="I38" i="2"/>
  <c r="I37" i="2"/>
  <c r="I36" i="2"/>
  <c r="I35" i="2"/>
  <c r="I34" i="2"/>
  <c r="I33" i="2"/>
  <c r="I32" i="2"/>
  <c r="I31" i="2"/>
  <c r="I30" i="2"/>
  <c r="I29" i="2"/>
  <c r="I28" i="2"/>
  <c r="I27" i="2"/>
  <c r="I26" i="2"/>
  <c r="I25" i="2"/>
  <c r="I24" i="2"/>
  <c r="I23" i="2"/>
  <c r="I22" i="2"/>
  <c r="B22" i="2"/>
  <c r="I21" i="2"/>
  <c r="B21" i="2"/>
  <c r="I20" i="2"/>
  <c r="I19" i="2"/>
  <c r="I18" i="2"/>
  <c r="I17" i="2"/>
  <c r="I16" i="2"/>
  <c r="B16" i="2"/>
  <c r="I15" i="2"/>
  <c r="I14" i="2"/>
  <c r="B14" i="2"/>
  <c r="I13" i="2"/>
  <c r="B13" i="2"/>
  <c r="I11" i="2"/>
  <c r="B11" i="2"/>
  <c r="I10" i="2"/>
  <c r="B10" i="2"/>
  <c r="I9" i="2"/>
  <c r="B9" i="2"/>
  <c r="I8" i="2"/>
  <c r="B8" i="2"/>
  <c r="I7" i="2"/>
  <c r="B7" i="2"/>
  <c r="I6" i="2"/>
  <c r="B6" i="2"/>
  <c r="I5" i="2"/>
  <c r="B5" i="2"/>
  <c r="I4" i="2"/>
  <c r="B4" i="2"/>
  <c r="I35" i="5" l="1"/>
  <c r="H36" i="5" s="1"/>
  <c r="I36" i="5" l="1"/>
  <c r="H37" i="5" s="1"/>
  <c r="A36" i="5"/>
  <c r="A35" i="5"/>
  <c r="I37" i="5" l="1"/>
  <c r="H38" i="5" s="1"/>
  <c r="A37" i="5"/>
  <c r="J37" i="5"/>
  <c r="I38" i="5" l="1"/>
  <c r="H39" i="5" s="1"/>
  <c r="J38" i="5" l="1"/>
  <c r="A38" i="5"/>
  <c r="I39" i="5"/>
  <c r="H40" i="5" s="1"/>
  <c r="A39" i="5"/>
  <c r="I40" i="5" l="1"/>
  <c r="H41" i="5" s="1"/>
  <c r="J39" i="5"/>
  <c r="J41" i="5" l="1"/>
  <c r="A41" i="5"/>
  <c r="I41" i="5"/>
  <c r="H42" i="5" s="1"/>
  <c r="A40" i="5"/>
  <c r="J40" i="5"/>
  <c r="I42" i="5" l="1"/>
  <c r="H43" i="5" s="1"/>
  <c r="I43" i="5" l="1"/>
  <c r="H44" i="5" s="1"/>
  <c r="A43" i="5"/>
  <c r="A42" i="5"/>
  <c r="J42" i="5"/>
  <c r="J44" i="5" l="1"/>
  <c r="A44" i="5"/>
  <c r="I44" i="5"/>
  <c r="H45" i="5" s="1"/>
  <c r="J43" i="5"/>
  <c r="I45" i="5" l="1"/>
  <c r="H46" i="5" s="1"/>
  <c r="A45" i="5" l="1"/>
  <c r="D60" i="5"/>
  <c r="D56" i="5"/>
  <c r="D52" i="5"/>
  <c r="D48" i="5"/>
  <c r="I46" i="5"/>
  <c r="H47" i="5" s="1"/>
  <c r="D61" i="5"/>
  <c r="D47" i="5"/>
  <c r="D46" i="5"/>
  <c r="D50" i="5"/>
  <c r="A46" i="5"/>
  <c r="D55" i="5"/>
  <c r="D54" i="5"/>
  <c r="D53" i="5"/>
  <c r="J46" i="5"/>
  <c r="D59" i="5"/>
  <c r="D58" i="5"/>
  <c r="D57" i="5"/>
  <c r="D51" i="5"/>
  <c r="D49" i="5"/>
  <c r="J45" i="5"/>
  <c r="J47" i="5" l="1"/>
  <c r="I47" i="5"/>
  <c r="H48" i="5" s="1"/>
  <c r="A47" i="5"/>
  <c r="A48" i="5" l="1"/>
  <c r="J48" i="5"/>
  <c r="I48" i="5"/>
  <c r="H49" i="5" s="1"/>
  <c r="I49" i="5" l="1"/>
  <c r="H50" i="5" s="1"/>
  <c r="I50" i="5" l="1"/>
  <c r="H51" i="5" s="1"/>
  <c r="A50" i="5"/>
  <c r="J50" i="5"/>
  <c r="A49" i="5"/>
  <c r="J49" i="5"/>
  <c r="I51" i="5" l="1"/>
  <c r="H52" i="5" s="1"/>
  <c r="A51" i="5"/>
  <c r="J51" i="5"/>
  <c r="I52" i="5" l="1"/>
  <c r="H53" i="5" s="1"/>
  <c r="A52" i="5"/>
  <c r="I53" i="5" l="1"/>
  <c r="H54" i="5" s="1"/>
  <c r="J52" i="5"/>
  <c r="I54" i="5" l="1"/>
  <c r="H55" i="5" s="1"/>
  <c r="J54" i="5"/>
  <c r="A53" i="5"/>
  <c r="J53" i="5"/>
  <c r="I55" i="5" l="1"/>
  <c r="H56" i="5" s="1"/>
  <c r="A54" i="5"/>
  <c r="J55" i="5" l="1"/>
  <c r="A55" i="5"/>
  <c r="I56" i="5"/>
  <c r="H57" i="5" s="1"/>
  <c r="A56" i="5"/>
  <c r="I57" i="5" l="1"/>
  <c r="H58" i="5" s="1"/>
  <c r="J56" i="5"/>
  <c r="I58" i="5" l="1"/>
  <c r="H59" i="5" s="1"/>
  <c r="A57" i="5"/>
  <c r="J57" i="5"/>
  <c r="A59" i="5" l="1"/>
  <c r="I59" i="5"/>
  <c r="H60" i="5" s="1"/>
  <c r="J59" i="5"/>
  <c r="J58" i="5"/>
  <c r="A58" i="5"/>
  <c r="I60" i="5" l="1"/>
  <c r="H61" i="5" s="1"/>
  <c r="J60" i="5" l="1"/>
  <c r="I61" i="5"/>
  <c r="H62" i="5" s="1"/>
  <c r="A60" i="5"/>
  <c r="D76" i="5" l="1"/>
  <c r="D72" i="5"/>
  <c r="D68" i="5"/>
  <c r="D64" i="5"/>
  <c r="I62" i="5"/>
  <c r="H63" i="5" s="1"/>
  <c r="D75" i="5"/>
  <c r="D71" i="5"/>
  <c r="D67" i="5"/>
  <c r="D74" i="5"/>
  <c r="D70" i="5"/>
  <c r="D73" i="5"/>
  <c r="D63" i="5"/>
  <c r="D62" i="5"/>
  <c r="D69" i="5"/>
  <c r="D65" i="5"/>
  <c r="A62" i="5"/>
  <c r="D66" i="5"/>
  <c r="J62" i="5"/>
  <c r="D77" i="5"/>
  <c r="A61" i="5"/>
  <c r="J61" i="5"/>
  <c r="I63" i="5" l="1"/>
  <c r="H64" i="5" s="1"/>
  <c r="A64" i="5" l="1"/>
  <c r="I64" i="5"/>
  <c r="H65" i="5" s="1"/>
  <c r="A63" i="5"/>
  <c r="J63" i="5"/>
  <c r="J65" i="5" l="1"/>
  <c r="I65" i="5"/>
  <c r="H66" i="5" s="1"/>
  <c r="J64" i="5"/>
  <c r="I66" i="5" l="1"/>
  <c r="H67" i="5" s="1"/>
  <c r="J66" i="5"/>
  <c r="A66" i="5"/>
  <c r="A65" i="5"/>
  <c r="A67" i="5" l="1"/>
  <c r="I67" i="5"/>
  <c r="H68" i="5" s="1"/>
  <c r="I68" i="5" l="1"/>
  <c r="H69" i="5" s="1"/>
  <c r="J67" i="5"/>
  <c r="A68" i="5" l="1"/>
  <c r="J69" i="5"/>
  <c r="I69" i="5"/>
  <c r="H70" i="5" s="1"/>
  <c r="J68" i="5"/>
  <c r="I70" i="5" l="1"/>
  <c r="H71" i="5" s="1"/>
  <c r="A70" i="5"/>
  <c r="J70" i="5"/>
  <c r="A69" i="5"/>
  <c r="I71" i="5" l="1"/>
  <c r="H72" i="5" s="1"/>
  <c r="J71" i="5" l="1"/>
  <c r="I72" i="5"/>
  <c r="H73" i="5" s="1"/>
  <c r="A71" i="5"/>
  <c r="J73" i="5" l="1"/>
  <c r="I73" i="5"/>
  <c r="H74" i="5" s="1"/>
  <c r="A72" i="5"/>
  <c r="J72" i="5"/>
  <c r="I74" i="5" l="1"/>
  <c r="H75" i="5" s="1"/>
  <c r="J74" i="5"/>
  <c r="A73" i="5"/>
  <c r="I75" i="5" l="1"/>
  <c r="H76" i="5" s="1"/>
  <c r="A74" i="5"/>
  <c r="I76" i="5" l="1"/>
  <c r="H77" i="5" s="1"/>
  <c r="A75" i="5"/>
  <c r="J75" i="5"/>
  <c r="A77" i="5" l="1"/>
  <c r="I77" i="5"/>
  <c r="H78" i="5" s="1"/>
  <c r="A76" i="5"/>
  <c r="J76" i="5"/>
  <c r="D105" i="5" l="1"/>
  <c r="D101" i="5"/>
  <c r="D97" i="5"/>
  <c r="D93" i="5"/>
  <c r="D89" i="5"/>
  <c r="D85" i="5"/>
  <c r="D81" i="5"/>
  <c r="D108" i="5"/>
  <c r="D104" i="5"/>
  <c r="D100" i="5"/>
  <c r="D96" i="5"/>
  <c r="D92" i="5"/>
  <c r="D88" i="5"/>
  <c r="D84" i="5"/>
  <c r="D80" i="5"/>
  <c r="I78" i="5"/>
  <c r="H79" i="5" s="1"/>
  <c r="D107" i="5"/>
  <c r="D103" i="5"/>
  <c r="D99" i="5"/>
  <c r="D95" i="5"/>
  <c r="D91" i="5"/>
  <c r="D87" i="5"/>
  <c r="D83" i="5"/>
  <c r="D79" i="5"/>
  <c r="D106" i="5"/>
  <c r="D102" i="5"/>
  <c r="D98" i="5"/>
  <c r="D94" i="5"/>
  <c r="D90" i="5"/>
  <c r="D86" i="5"/>
  <c r="D82" i="5"/>
  <c r="D78" i="5"/>
  <c r="A78" i="5"/>
  <c r="J78" i="5"/>
  <c r="J77" i="5"/>
  <c r="I79" i="5" l="1"/>
  <c r="H80" i="5" s="1"/>
  <c r="J79" i="5" l="1"/>
  <c r="I80" i="5"/>
  <c r="H81" i="5" s="1"/>
  <c r="A79" i="5"/>
  <c r="A81" i="5" l="1"/>
  <c r="I81" i="5"/>
  <c r="H82" i="5" s="1"/>
  <c r="A80" i="5"/>
  <c r="J80" i="5"/>
  <c r="I82" i="5" l="1"/>
  <c r="H83" i="5" s="1"/>
  <c r="J81" i="5"/>
  <c r="I83" i="5" l="1"/>
  <c r="H84" i="5" s="1"/>
  <c r="J83" i="5"/>
  <c r="A82" i="5"/>
  <c r="J82" i="5"/>
  <c r="J84" i="5" l="1"/>
  <c r="A84" i="5"/>
  <c r="I84" i="5"/>
  <c r="H85" i="5" s="1"/>
  <c r="A83" i="5"/>
  <c r="A85" i="5" l="1"/>
  <c r="I85" i="5"/>
  <c r="H86" i="5" s="1"/>
  <c r="I86" i="5" l="1"/>
  <c r="H87" i="5" s="1"/>
  <c r="J85" i="5"/>
  <c r="I87" i="5" l="1"/>
  <c r="H88" i="5" s="1"/>
  <c r="A86" i="5"/>
  <c r="J86" i="5"/>
  <c r="A88" i="5" l="1"/>
  <c r="I88" i="5"/>
  <c r="H89" i="5" s="1"/>
  <c r="J87" i="5"/>
  <c r="A87" i="5"/>
  <c r="J89" i="5" l="1"/>
  <c r="I89" i="5"/>
  <c r="H90" i="5" s="1"/>
  <c r="J88" i="5"/>
  <c r="I90" i="5" l="1"/>
  <c r="H91" i="5" s="1"/>
  <c r="A89" i="5"/>
  <c r="I91" i="5" l="1"/>
  <c r="H92" i="5" s="1"/>
  <c r="J91" i="5"/>
  <c r="A91" i="5"/>
  <c r="A90" i="5"/>
  <c r="J90" i="5"/>
  <c r="I92" i="5" l="1"/>
  <c r="H93" i="5" s="1"/>
  <c r="J93" i="5" l="1"/>
  <c r="A93" i="5"/>
  <c r="I93" i="5"/>
  <c r="H94" i="5" s="1"/>
  <c r="A92" i="5"/>
  <c r="J92" i="5"/>
  <c r="I94" i="5" l="1"/>
  <c r="H95" i="5" s="1"/>
  <c r="I95" i="5" l="1"/>
  <c r="H96" i="5" s="1"/>
  <c r="A94" i="5"/>
  <c r="J94" i="5"/>
  <c r="A95" i="5" l="1"/>
  <c r="J95" i="5"/>
  <c r="J96" i="5"/>
  <c r="A96" i="5"/>
  <c r="I96" i="5"/>
  <c r="H97" i="5" s="1"/>
  <c r="I97" i="5" l="1"/>
  <c r="H98" i="5" s="1"/>
  <c r="J98" i="5" l="1"/>
  <c r="I98" i="5"/>
  <c r="H99" i="5" s="1"/>
  <c r="A97" i="5"/>
  <c r="J97" i="5"/>
  <c r="I99" i="5" l="1"/>
  <c r="H100" i="5" s="1"/>
  <c r="J99" i="5"/>
  <c r="A98" i="5"/>
  <c r="I100" i="5" l="1"/>
  <c r="H101" i="5" s="1"/>
  <c r="A99" i="5"/>
  <c r="J101" i="5" l="1"/>
  <c r="A101" i="5"/>
  <c r="I101" i="5"/>
  <c r="H102" i="5" s="1"/>
  <c r="A100" i="5"/>
  <c r="J100" i="5"/>
  <c r="J102" i="5" l="1"/>
  <c r="A102" i="5"/>
  <c r="I102" i="5"/>
  <c r="H103" i="5" s="1"/>
  <c r="I103" i="5" l="1"/>
  <c r="H104" i="5" s="1"/>
  <c r="A103" i="5" l="1"/>
  <c r="J104" i="5"/>
  <c r="I104" i="5"/>
  <c r="H105" i="5" s="1"/>
  <c r="J103" i="5"/>
  <c r="I105" i="5" l="1"/>
  <c r="H106" i="5" s="1"/>
  <c r="A104" i="5"/>
  <c r="A106" i="5" l="1"/>
  <c r="I106" i="5"/>
  <c r="H107" i="5" s="1"/>
  <c r="A105" i="5"/>
  <c r="J105" i="5"/>
  <c r="I107" i="5" l="1"/>
  <c r="H108" i="5" s="1"/>
  <c r="J106" i="5"/>
  <c r="A107" i="5" l="1"/>
  <c r="J107" i="5"/>
  <c r="J108" i="5"/>
  <c r="I108" i="5"/>
  <c r="A108" i="5" s="1"/>
</calcChain>
</file>

<file path=xl/sharedStrings.xml><?xml version="1.0" encoding="utf-8"?>
<sst xmlns="http://schemas.openxmlformats.org/spreadsheetml/2006/main" count="1021" uniqueCount="658">
  <si>
    <t>Date: 2020-10-26 Version: 00.03</t>
  </si>
  <si>
    <t xml:space="preserve">              </t>
  </si>
  <si>
    <t>SMILE.TECH ROBOTICA Platform Communication Specification</t>
  </si>
  <si>
    <t>The ReTRoC Controller has 3 interfaces
1 – WebSockets via WiFi or Ethernet
2 - USB Port that also can be treated as a serial port at 115200bps
3 – RS485 Serial port at a baud rate of 1mbps
The RoSteC Controller has 2 interfaces:
1 – USB Port that also can be treated as a serial port at 115200bps
2 – RS485 Serial port at a baud rate of 1mbps</t>
  </si>
  <si>
    <t>The RoSteC controller will respond to both ports in the exact same way and no prioritization is given to each of them, so care must be taken regarding the behavior of the system when working in real time tasks.</t>
  </si>
  <si>
    <r>
      <t xml:space="preserve">The system responds to instructions and each instruction must be preceded by a line feed “\n”, and followed by a carriage return “\n[instruction]\r” An Instruction can either be a fast command, a parameter read request, or a parameter write request.
Optionally a device address or a unique device ID can be sent in the instruction as a prefix delimited by a smaller than sign. If no device address is transmitted or device address is 0, the message is considered a broadcast therefore processed by all </t>
    </r>
    <r>
      <rPr>
        <sz val="10"/>
        <color theme="1"/>
        <rFont val="Liberation Sans"/>
      </rPr>
      <t>recipients.</t>
    </r>
  </si>
  <si>
    <t>A Fast Command is a one character serial command and is meant to have an immediate reaction</t>
  </si>
  <si>
    <t>Syntax: “\nCommand\r” or \nAddress&lt;Command\r” or “\nUniqueID&lt;Command\r”</t>
  </si>
  <si>
    <t>Example:  “\nr\r” or \n01&lt;r\r” or “\n672ff485251775116&lt;r\r”</t>
  </si>
  <si>
    <t>Response: The new value of the most directly affected parameter:</t>
  </si>
  <si>
    <t>Response in debug mode: “\n01&gt;00000(0x0000) = 001 0x01 b00000001\r”</t>
  </si>
  <si>
    <t>Response in normal mode: “\n01&gt;0000 =00001\r”  (All values in HEX format).</t>
  </si>
  <si>
    <r>
      <t xml:space="preserve">A Parameter Read Request is simply the parameter address followed by a question mark. If in debug mode, parameter addresses can be sent both in decimal and HEX format, if not all values are in HEX format.
Optionally a device address or a unique device ID can be sent in the instruction as a prefix delimited by a smaller than sign. If no device address is transmitted or device address is 0, the message is considered a broadcast therefore processed by all </t>
    </r>
    <r>
      <rPr>
        <sz val="10"/>
        <color theme="1"/>
        <rFont val="Liberation Sans"/>
      </rPr>
      <t>recipients.</t>
    </r>
  </si>
  <si>
    <t>Syntax: \nParameterNumber?\r or \nAddress&lt;ParameterNumber?\r or \nUniqueID&lt;ParameterNumber?\r</t>
  </si>
  <si>
    <t>Example in debug mode: “\n01&lt;4096?\r” or “\n01&lt;0x1000?\r” (both request the same parameter)
Example in normal mode: “\n1000?\r” “\n01&lt;1000?\r”</t>
  </si>
  <si>
    <t>Response: The value of the requested parameter in decimal, hex and binary if in debug mode or hex if in normal mode.</t>
  </si>
  <si>
    <t>Response in debug mode:  “\n01&gt;04096(0x1000) = 0000000100 0x00000064 b00000000000000000000000001100100\r”</t>
  </si>
  <si>
    <t>Response in normal mode: “\n01&gt;1000 =00000064\r”</t>
  </si>
  <si>
    <r>
      <t xml:space="preserve">A Parameter Write Request contains the parameter address followed by an equal sign, in turn followed by the value. If in debug mode, parameter addresses and values can be written both in decimal and HEX format, if not all values are in HEX format.
Optionally a device address or a unique device ID can be sent in the instruction as a prefix delimited by a smaller than sign. If no device address is transmitted or device address is 0, the message is considered a broadcast therefore processed by all </t>
    </r>
    <r>
      <rPr>
        <sz val="10"/>
        <color theme="1"/>
        <rFont val="Liberation Sans"/>
      </rPr>
      <t>recipients.</t>
    </r>
  </si>
  <si>
    <t>Syntax: \nParameterNumber=NewValue\r or \nAddress&lt;ParameterNumber=NewValue\r or \nUniqueID&lt;ParameterNumber=NewValue\r</t>
  </si>
  <si>
    <t>Example in debug mode: “\n4096=0x3E8\r” or “\nff&lt;0x1000=1000\r” (write the value 1000 to the parameter 4096)
Example in normal mode: “\nff&lt;1000=3E8\r”</t>
  </si>
  <si>
    <t>Response in debug mode:   “\n04096(0x1000) = 0000001000 0x000003e8 b00000000000000000000001111101000\r”</t>
  </si>
  <si>
    <t>Response in normal mode:  “\n01&gt;04096=00000064\r”</t>
  </si>
  <si>
    <t>Fast commands</t>
  </si>
  <si>
    <t>Command</t>
  </si>
  <si>
    <t>Mnemonic</t>
  </si>
  <si>
    <t>Description</t>
  </si>
  <si>
    <t>" "(space)</t>
  </si>
  <si>
    <t>poff</t>
  </si>
  <si>
    <t>Power Off – disables motor and all operations</t>
  </si>
  <si>
    <t>r</t>
  </si>
  <si>
    <t>run</t>
  </si>
  <si>
    <t>If motor not enabled, enables motor
If motion not enabled enables motion
If motion enabled starts task</t>
  </si>
  <si>
    <t>s</t>
  </si>
  <si>
    <t>stop</t>
  </si>
  <si>
    <t>Interrupts task and stops any motion</t>
  </si>
  <si>
    <t>a</t>
  </si>
  <si>
    <t>ack</t>
  </si>
  <si>
    <t>Acknowledge message, alarm or error</t>
  </si>
  <si>
    <t>t</t>
  </si>
  <si>
    <t>tat</t>
  </si>
  <si>
    <t>Toggle auto transmission</t>
  </si>
  <si>
    <t>t+</t>
  </si>
  <si>
    <t>Activate auto transmission</t>
  </si>
  <si>
    <t>t-</t>
  </si>
  <si>
    <t>Deactivate auto transmission</t>
  </si>
  <si>
    <t>d</t>
  </si>
  <si>
    <t>deb</t>
  </si>
  <si>
    <t>Toggle debug mode on serial transmissions</t>
  </si>
  <si>
    <t>d+</t>
  </si>
  <si>
    <t>Activate debug mode on serial transmissions</t>
  </si>
  <si>
    <t>d-</t>
  </si>
  <si>
    <t>Deactivate debug mode on serial transmissions</t>
  </si>
  <si>
    <t>m</t>
  </si>
  <si>
    <t>mom</t>
  </si>
  <si>
    <t>Toggle motion messaging transmissions</t>
  </si>
  <si>
    <t>m+</t>
  </si>
  <si>
    <t>Activate motion messaging transmissions</t>
  </si>
  <si>
    <t>m-</t>
  </si>
  <si>
    <t>Deactivate motion messaging transmissions</t>
  </si>
  <si>
    <t>f</t>
  </si>
  <si>
    <t>fan</t>
  </si>
  <si>
    <t>Toggle Fan</t>
  </si>
  <si>
    <t>f+</t>
  </si>
  <si>
    <t>Activate Fan</t>
  </si>
  <si>
    <t>f-</t>
  </si>
  <si>
    <t>Deactivate Fan</t>
  </si>
  <si>
    <t>b</t>
  </si>
  <si>
    <t>break</t>
  </si>
  <si>
    <t>Toggle break release</t>
  </si>
  <si>
    <t>b+</t>
  </si>
  <si>
    <t>Activate Brake Release</t>
  </si>
  <si>
    <t>b-</t>
  </si>
  <si>
    <t>Deactivate Break Release</t>
  </si>
  <si>
    <t>r filename</t>
  </si>
  <si>
    <t>rfile</t>
  </si>
  <si>
    <t>Run a NC file *Only in ReTRoC</t>
  </si>
  <si>
    <t>Date: 2020-02-17 Version: 00.03</t>
  </si>
  <si>
    <t>ReTRoC Parameter Table</t>
  </si>
  <si>
    <t>Address
Hex</t>
  </si>
  <si>
    <t>Address
Dec</t>
  </si>
  <si>
    <t>Parameter/Variable</t>
  </si>
  <si>
    <t>Type</t>
  </si>
  <si>
    <t>Acces</t>
  </si>
  <si>
    <t>Conditions</t>
  </si>
  <si>
    <t>0x0</t>
  </si>
  <si>
    <t>State</t>
  </si>
  <si>
    <t>byte</t>
  </si>
  <si>
    <t>StateOff 0
StateOff BrakeRelease 1
StateOnStop 2
StateOnReady 3
StateOnStartingTask 4
StateOnBusy 5
StateOnRecoveringFromDesynch 6
StateQuickStopping 90
StateDesynchQuickStopping 91
StateErrorQuickStopping 99
StateErrorStop 100
StateDesynchStop 101
StateErrorOff 200
StateOffStartingTask 250
StateOffBusy 251</t>
  </si>
  <si>
    <t>0x1</t>
  </si>
  <si>
    <t>Mode</t>
  </si>
  <si>
    <t>ModeSimplePositioning 0
ModeElasticityCompensation 1
ModeComplianceMode 2
ModeSensorHoming 20
ModeForceHoming 21</t>
  </si>
  <si>
    <t>0x2</t>
  </si>
  <si>
    <t>Message</t>
  </si>
  <si>
    <t>uint16</t>
  </si>
  <si>
    <t>MessageOK 0
MessageMOMError 1</t>
  </si>
  <si>
    <t>0x3</t>
  </si>
  <si>
    <t>TaskRequest</t>
  </si>
  <si>
    <t>r/w</t>
  </si>
  <si>
    <t>Status=StateOff or
Status=StateOnStop or
Status=StateOnReady</t>
  </si>
  <si>
    <t>TaskReqNoRequest 0
TaskReqMoveToPosition 10
TaskReqRunProgram 20</t>
  </si>
  <si>
    <t>0x4</t>
  </si>
  <si>
    <t>MOMConnectionStatus</t>
  </si>
  <si>
    <t>uint32</t>
  </si>
  <si>
    <t>MOM Connection Status Bits
0 – MOM Active
1 – Slave 1 Responding
2 – Slave 2 Responding
…
31 – Slave 31 Responding</t>
  </si>
  <si>
    <t>0x5</t>
  </si>
  <si>
    <t>ActiveCoordinateSystem</t>
  </si>
  <si>
    <t>Active Coordinate System
0 : Joint Coordinates
1 : Work Coordinates Global
2 : Local Coordinates
3 : Tool Coordinates</t>
  </si>
  <si>
    <t>0x6</t>
  </si>
  <si>
    <t>ActiveLocal</t>
  </si>
  <si>
    <t>Active local coordinate system</t>
  </si>
  <si>
    <t>0x7</t>
  </si>
  <si>
    <t>ActiveTool</t>
  </si>
  <si>
    <t>Active tool</t>
  </si>
  <si>
    <t>0x10</t>
  </si>
  <si>
    <t>JogMode</t>
  </si>
  <si>
    <t>Jog system
0 – Joints
1 – World Cartesian
2 – TCP Cartesian</t>
  </si>
  <si>
    <t>0x11</t>
  </si>
  <si>
    <t>JogBits</t>
  </si>
  <si>
    <t>Jog Bits
0 - q1- /X-
1 – q1+/X+
2 - q2- /Y-
3 – q2+/Y+
4 - q3- /Z-
5 – q3+/Z+</t>
  </si>
  <si>
    <t>0x12</t>
  </si>
  <si>
    <t>MISCBits</t>
  </si>
  <si>
    <t>MISC Bits
0 – Auto transmission
1 – Debug mode</t>
  </si>
  <si>
    <t>0x13</t>
  </si>
  <si>
    <t>0x100</t>
  </si>
  <si>
    <t>PendingTasks</t>
  </si>
  <si>
    <t>Tasks pending in buffer</t>
  </si>
  <si>
    <t>0x101</t>
  </si>
  <si>
    <t>BufferAvailability</t>
  </si>
  <si>
    <t>Buffer availability for new tasks</t>
  </si>
  <si>
    <t>0xFFFF</t>
  </si>
  <si>
    <t>ID</t>
  </si>
  <si>
    <t>96Bit</t>
  </si>
  <si>
    <t>Unique ID number</t>
  </si>
  <si>
    <t>RoSTeC Parameter Table</t>
  </si>
  <si>
    <t>State=StateOff</t>
  </si>
  <si>
    <t>OK 0
Voltage2Low 1
Voltage2High 2</t>
  </si>
  <si>
    <t>State=StateOff or
State=StateOnStop or
State=StateOnReady</t>
  </si>
  <si>
    <t>TaskReqNoRequest 0
TaskReqMoveToPosition 10 (0xA)
TaskReqMapEncoderComp 11 (0xB)
TaskReqTestEncoderComp 12 (0xC)
TaskReqZeroToMZUpTransPos 13 (0xD)
TaskReqZeroToMZDownTransPos 14 (0xE)
TaskReqZeroToMZUpDownTransPosAverage 15 (0xF)
TaskReqMoveTest 16 (0x10)
TaskReqParamToFactorySettings 100 (0x64)
TaskReqParamStoreToFlash 101 (0x65)
TaskReqParamLoadFromFlashIfConsistent 102 (0x66)
TaskReqParamLoadFromFlashAnyWay 103 (0x67)
TaskReqParamTransmitData 104 (0x68)
TaskReqDeactivateAutoReport 500 (0x1F4) (t)
TaskReqActivateAutoReport 501 (t)
TaskReqRequestReport 502
TaskReqResetScanTimes 503
TasReqTransmitEncoderTable 550 (0x226)</t>
  </si>
  <si>
    <t>ParameterBits</t>
  </si>
  <si>
    <t>int</t>
  </si>
  <si>
    <t>TaskReqLoadMZUpTransPosToZeroOffset</t>
  </si>
  <si>
    <t>StatusBits</t>
  </si>
  <si>
    <t>Status Bits:
Bit 0 – TO1
Bit 1 – TO2
Bit 2 – DS (Digital Stop)
Bit 3 – PV (Power Voltage On)
Bit 4 – MEN (Motor Enabled)
Bit 5 – MZ (Motor Zero)
Bit 6 – OZ (Output Shaft Zero
Bit 7 – MTW (Motor Temp Warning)
Bit 8 – MTE (Motor Temp Error)
Bit 9 – MOMOK (Motion Message Coherent or Deactivated)
Bit 10 – AllGoForPower
Bit 11 – AllGoForMotion</t>
  </si>
  <si>
    <t>000f4240</t>
  </si>
  <si>
    <t>DigitalOutputs</t>
  </si>
  <si>
    <t>SerialAddress</t>
  </si>
  <si>
    <t>RS485 address and actuator position</t>
  </si>
  <si>
    <t>BaudRate</t>
  </si>
  <si>
    <t>RS485 baud rate</t>
  </si>
  <si>
    <t>AutoReportPeriod</t>
  </si>
  <si>
    <t>USB Automatic Cyclic Report Period
0 Means as fast as possible</t>
  </si>
  <si>
    <t>MOMBytes</t>
  </si>
  <si>
    <t>MOM message length</t>
  </si>
  <si>
    <t>0x14</t>
  </si>
  <si>
    <t>MOMTimeOut</t>
  </si>
  <si>
    <t>MOM time out for desync</t>
  </si>
  <si>
    <t>0x15</t>
  </si>
  <si>
    <t>MOMScanPeriod</t>
  </si>
  <si>
    <t>MOM scan Period</t>
  </si>
  <si>
    <t>0x50</t>
  </si>
  <si>
    <t>PowerVoltage</t>
  </si>
  <si>
    <t>int16</t>
  </si>
  <si>
    <t>Power Voltage</t>
  </si>
  <si>
    <t>0x51</t>
  </si>
  <si>
    <t>PowerCurrent</t>
  </si>
  <si>
    <t>Power Current * (Not Implemented)</t>
  </si>
  <si>
    <t>0x52</t>
  </si>
  <si>
    <t>ProcessorTemperature</t>
  </si>
  <si>
    <t>Processor Temperature</t>
  </si>
  <si>
    <t>0x53</t>
  </si>
  <si>
    <t>MotorTemperature</t>
  </si>
  <si>
    <t>0x200</t>
  </si>
  <si>
    <t>MotNomCurrent</t>
  </si>
  <si>
    <t>Motor Nominal Current (mA)</t>
  </si>
  <si>
    <t>0x201</t>
  </si>
  <si>
    <t>MotPhaseInductance</t>
  </si>
  <si>
    <t>Motor Phase Inductance (nH*10)</t>
  </si>
  <si>
    <t>0x202</t>
  </si>
  <si>
    <t>MotPhaseResistance</t>
  </si>
  <si>
    <t>Motor Phase Resistance (cΩ)</t>
  </si>
  <si>
    <t>0x203</t>
  </si>
  <si>
    <t>MotHoldTorque</t>
  </si>
  <si>
    <t>Motor Holding Torque (Ncm)</t>
  </si>
  <si>
    <t>0x204</t>
  </si>
  <si>
    <t>ReductionRatioNum</t>
  </si>
  <si>
    <t>int32</t>
  </si>
  <si>
    <t>Reduction Ratio Numerator</t>
  </si>
  <si>
    <t>0x205</t>
  </si>
  <si>
    <t>ReductionRatioDen</t>
  </si>
  <si>
    <t>Reduction Ratio Denominator</t>
  </si>
  <si>
    <t>0x206</t>
  </si>
  <si>
    <t>MotStepsPerRev</t>
  </si>
  <si>
    <t>Motor Steps Per Revolution
(Take microstepiing into account)</t>
  </si>
  <si>
    <t>0x207</t>
  </si>
  <si>
    <t>EncPulsesPerRev</t>
  </si>
  <si>
    <t>Encoder Pulses Per Revolution</t>
  </si>
  <si>
    <t>0x208</t>
  </si>
  <si>
    <t>EncZero</t>
  </si>
  <si>
    <t>Encoder Zero Offset</t>
  </si>
  <si>
    <t>0x209</t>
  </si>
  <si>
    <t>StiffnessNum</t>
  </si>
  <si>
    <t>Transmission Stiffness Numerator [N]</t>
  </si>
  <si>
    <t>0x20A</t>
  </si>
  <si>
    <t>StiffnessDen</t>
  </si>
  <si>
    <t>Transmission Stiffness Denominator [º]</t>
  </si>
  <si>
    <t>0x20B</t>
  </si>
  <si>
    <t>MinLim</t>
  </si>
  <si>
    <t>Joint Minimum Limit</t>
  </si>
  <si>
    <t>0x20C</t>
  </si>
  <si>
    <t>MaxLim</t>
  </si>
  <si>
    <t>Joint Maximum Limit</t>
  </si>
  <si>
    <t>0x20D</t>
  </si>
  <si>
    <t>QuickStopDecel</t>
  </si>
  <si>
    <t>int33</t>
  </si>
  <si>
    <t>Quick Stop Deceleration</t>
  </si>
  <si>
    <t>0x20E</t>
  </si>
  <si>
    <t>QuickStopJerk</t>
  </si>
  <si>
    <t>int34</t>
  </si>
  <si>
    <t>Quick Stop Jerk</t>
  </si>
  <si>
    <t>0x20F</t>
  </si>
  <si>
    <t>HomingVelocity</t>
  </si>
  <si>
    <t>int35</t>
  </si>
  <si>
    <t>Homing Velocity</t>
  </si>
  <si>
    <t>0x210</t>
  </si>
  <si>
    <t>CrawlVelocity</t>
  </si>
  <si>
    <t>int36</t>
  </si>
  <si>
    <t>Crawling Velocity</t>
  </si>
  <si>
    <t>0x211</t>
  </si>
  <si>
    <t>HomingAcceleration</t>
  </si>
  <si>
    <t>int37</t>
  </si>
  <si>
    <t>Homing Acceleration</t>
  </si>
  <si>
    <t>0x212</t>
  </si>
  <si>
    <t>HomingJerk</t>
  </si>
  <si>
    <t>int38</t>
  </si>
  <si>
    <t>Homing Jerk</t>
  </si>
  <si>
    <t>0x900</t>
  </si>
  <si>
    <t>JointSetPosition</t>
  </si>
  <si>
    <t>Joint Set Position</t>
  </si>
  <si>
    <t>0x901</t>
  </si>
  <si>
    <t>JointUndefPosition</t>
  </si>
  <si>
    <t>Joint Undeformed Position</t>
  </si>
  <si>
    <t>0x902</t>
  </si>
  <si>
    <t>MotorPosition</t>
  </si>
  <si>
    <t>Motor Position</t>
  </si>
  <si>
    <t>0x903</t>
  </si>
  <si>
    <t>0x904</t>
  </si>
  <si>
    <t>0x905</t>
  </si>
  <si>
    <t>0x906</t>
  </si>
  <si>
    <t>0x907</t>
  </si>
  <si>
    <t>0x908</t>
  </si>
  <si>
    <t>0x909</t>
  </si>
  <si>
    <t>MotorPulsePosition</t>
  </si>
  <si>
    <t>Motor Pulse Position</t>
  </si>
  <si>
    <t>0x910</t>
  </si>
  <si>
    <t>MotorPulseFrequency</t>
  </si>
  <si>
    <t>float</t>
  </si>
  <si>
    <t>Motor Pulse Frequency</t>
  </si>
  <si>
    <t>0x911</t>
  </si>
  <si>
    <t>MotorPulsePeriod</t>
  </si>
  <si>
    <t>Motor Pulse Period</t>
  </si>
  <si>
    <t>0x1100</t>
  </si>
  <si>
    <t>ControlScanPeriod</t>
  </si>
  <si>
    <t>Control scan period</t>
  </si>
  <si>
    <t>0x1101</t>
  </si>
  <si>
    <t>ControlScanPeriodMin</t>
  </si>
  <si>
    <t>Minimum control scan period</t>
  </si>
  <si>
    <t>0x1102</t>
  </si>
  <si>
    <t>ControlScanPeriodMax</t>
  </si>
  <si>
    <t>Maximum control scan period</t>
  </si>
  <si>
    <t>0x1103</t>
  </si>
  <si>
    <t>ControlScanJitter</t>
  </si>
  <si>
    <t>Control scan jitter</t>
  </si>
  <si>
    <t>0x1104</t>
  </si>
  <si>
    <t>ControlScanJitterMin</t>
  </si>
  <si>
    <t>Minimum control scan jitter</t>
  </si>
  <si>
    <t>0x1105</t>
  </si>
  <si>
    <t>ControlScanJitterMax</t>
  </si>
  <si>
    <t>Maximum control scan jitter</t>
  </si>
  <si>
    <t>0x1106</t>
  </si>
  <si>
    <t>ControlScanTime</t>
  </si>
  <si>
    <t>Control scan timer</t>
  </si>
  <si>
    <t>0x1107</t>
  </si>
  <si>
    <t>ControlScanTimeMin</t>
  </si>
  <si>
    <t>Minimum control scan time</t>
  </si>
  <si>
    <t>0x1108</t>
  </si>
  <si>
    <t>ControlScanTimeMax</t>
  </si>
  <si>
    <t>Maximum control scan time</t>
  </si>
  <si>
    <t>0xFFF8</t>
  </si>
  <si>
    <t>ControllerModel</t>
  </si>
  <si>
    <t>Controller
0 – RoSteC-04E – Robotic Stepper Controller with TB67S109 Driver and AS5047P Encoder (4A)
1 – RoSteC-04 – Robotic Stepper Controller with TB67S109 Driver (4A)</t>
  </si>
  <si>
    <t>0xFFF9</t>
  </si>
  <si>
    <t>ActuatorModel</t>
  </si>
  <si>
    <t>Actuator Model
0 – BEAR-04 – Belt Elastic Actuator for Robotics (4Nm)
1 – BA-01 - Bowden Actuator (1Nm)</t>
  </si>
  <si>
    <t>0xFFFA</t>
  </si>
  <si>
    <t>fWName</t>
  </si>
  <si>
    <t>string</t>
  </si>
  <si>
    <t>Firmware Name</t>
  </si>
  <si>
    <t>0xFFFB</t>
  </si>
  <si>
    <t>hWVersion</t>
  </si>
  <si>
    <t>Hardware Version</t>
  </si>
  <si>
    <t>0xFFFC</t>
  </si>
  <si>
    <t>hWDate</t>
  </si>
  <si>
    <t>Hardware Date</t>
  </si>
  <si>
    <t>0xFFFD</t>
  </si>
  <si>
    <t>fWVersion</t>
  </si>
  <si>
    <t>Firmware Version</t>
  </si>
  <si>
    <t>0xFFFE</t>
  </si>
  <si>
    <t>fWDate</t>
  </si>
  <si>
    <t>Firmware Date</t>
  </si>
  <si>
    <t xml:space="preserve">           </t>
  </si>
  <si>
    <t>ReTRoC to Slaves MOtion Messaging</t>
  </si>
  <si>
    <t>The PSC and the ReTRoC Real Time Motion message sequence is started by the Master (address 0) the slaves will all answer in sequence, while each slave will initiate transmission immediately after the end of the transmission of the slave with the previous address.</t>
  </si>
  <si>
    <t>All MOM Messages are in hexadecimal format regardless of debug mode</t>
  </si>
  <si>
    <t>The Master MOM Message will start with a 2 char address byte, a 2 char mode byte and a 2 char  control /Status byte followed by a  8 char timestamp and a 8 char setpoint per axis, followed in turn by the analog and digital output commands.</t>
  </si>
  <si>
    <t>Syntax: “\nMOM\r”</t>
  </si>
  <si>
    <t>Example: “\n00110000FFFF0000FFFF\r”</t>
  </si>
  <si>
    <t>Response: Each slave responds with it’s state, the current position of each of it’s motors and the state of digital and analog it’s inputs:</t>
  </si>
  <si>
    <t>Response: “\n01110000FFFF0000\r”</t>
  </si>
  <si>
    <t>MoM master message</t>
  </si>
  <si>
    <t>Char</t>
  </si>
  <si>
    <t>Variable</t>
  </si>
  <si>
    <t>0 to 1</t>
  </si>
  <si>
    <t>Sender
Addres</t>
  </si>
  <si>
    <t>0 Means master is sending</t>
  </si>
  <si>
    <t>2 to 3</t>
  </si>
  <si>
    <t>4 to 5</t>
  </si>
  <si>
    <t>6 to 13</t>
  </si>
  <si>
    <t>iTransInst</t>
  </si>
  <si>
    <t>Transmission Instant</t>
  </si>
  <si>
    <t>14 to 21</t>
  </si>
  <si>
    <t>iJoint1</t>
  </si>
  <si>
    <t>Joint1 Setpoint</t>
  </si>
  <si>
    <t>22 to 29</t>
  </si>
  <si>
    <t>iJoint2</t>
  </si>
  <si>
    <t>Joint2 Setpoint</t>
  </si>
  <si>
    <t>30 to 37</t>
  </si>
  <si>
    <t>iJoint3</t>
  </si>
  <si>
    <t>Joint3 Setpoint</t>
  </si>
  <si>
    <t>…</t>
  </si>
  <si>
    <t>8n+6 to 8n+13</t>
  </si>
  <si>
    <t>iJointn</t>
  </si>
  <si>
    <t>Jointn Setpoint</t>
  </si>
  <si>
    <t>8n+14 to 8n+15</t>
  </si>
  <si>
    <t>bCheckSum</t>
  </si>
  <si>
    <t>Message Check Sum</t>
  </si>
  <si>
    <t>MoM slave response</t>
  </si>
  <si>
    <t>6 to 9</t>
  </si>
  <si>
    <t>Status Bits</t>
  </si>
  <si>
    <t>10 to 17</t>
  </si>
  <si>
    <t>iLocalReceptionInstant</t>
  </si>
  <si>
    <t>Local Reception Instant</t>
  </si>
  <si>
    <t>18 50 25</t>
  </si>
  <si>
    <t>iJointPosition</t>
  </si>
  <si>
    <t>Joint Current Position</t>
  </si>
  <si>
    <t>26 to 29</t>
  </si>
  <si>
    <t>iJointDeformation</t>
  </si>
  <si>
    <t>Joint Current Deformation</t>
  </si>
  <si>
    <t>30 to 31</t>
  </si>
  <si>
    <t>User Interface Messaging to ReTRoC</t>
  </si>
  <si>
    <t>The Real Time Interface Messaging is used to quickly transfer process data to a monitoring system or a user interface system.</t>
  </si>
  <si>
    <t>All UI Messages are in hexadecimal format regardless of debug mode</t>
  </si>
  <si>
    <t>UIM request message</t>
  </si>
  <si>
    <t>U</t>
  </si>
  <si>
    <t>I</t>
  </si>
  <si>
    <t>M</t>
  </si>
  <si>
    <t>TID</t>
  </si>
  <si>
    <t>Transmission ID</t>
  </si>
  <si>
    <t>UIM response</t>
  </si>
  <si>
    <t>Number Of Chars</t>
  </si>
  <si>
    <t>From Char</t>
  </si>
  <si>
    <t>To Char</t>
  </si>
  <si>
    <t>Transmission ID Echo</t>
  </si>
  <si>
    <t>ModeJointPosition 1
ModeServoPosition 2
ModePWM 3</t>
  </si>
  <si>
    <t>0 – All OK</t>
  </si>
  <si>
    <t>Status Bits:
Bit 0 – MoMActivated
Bit 1 – MoMOK
Bit 2 – AllGoForPower
Bit 3 – xAllGoForMotion
Bit 4 – xLastInstructionOK
Bit 5 – xVacuumTimeOut</t>
  </si>
  <si>
    <t>ComStatusBits</t>
  </si>
  <si>
    <t>Com Status Bits:
Bit 0 – MoMActivated
Bit 1 – Slave 1 Responding
Bit 2 – Slave 2 Responding
…
Bit n – Slave n Responding</t>
  </si>
  <si>
    <t>FreeBuffAvail</t>
  </si>
  <si>
    <t>Free Buffer Positions Available</t>
  </si>
  <si>
    <t>LastRecInstID</t>
  </si>
  <si>
    <t>ID of the last recognized instruction</t>
  </si>
  <si>
    <t>LastExecInstID</t>
  </si>
  <si>
    <t>ID of the last executed instruction</t>
  </si>
  <si>
    <t>To implement</t>
  </si>
  <si>
    <t>DIW0</t>
  </si>
  <si>
    <t>Digital Input Word 0</t>
  </si>
  <si>
    <t>AI0</t>
  </si>
  <si>
    <t>Analog Input 0</t>
  </si>
  <si>
    <t>X</t>
  </si>
  <si>
    <t>Y</t>
  </si>
  <si>
    <t>Z</t>
  </si>
  <si>
    <t>V</t>
  </si>
  <si>
    <t>W</t>
  </si>
  <si>
    <t>A</t>
  </si>
  <si>
    <t>B</t>
  </si>
  <si>
    <t>C</t>
  </si>
  <si>
    <t>D</t>
  </si>
  <si>
    <t>E</t>
  </si>
  <si>
    <t>H</t>
  </si>
  <si>
    <t>L</t>
  </si>
  <si>
    <t>N</t>
  </si>
  <si>
    <t>O</t>
  </si>
  <si>
    <t>iJoint4</t>
  </si>
  <si>
    <t>iJoint5</t>
  </si>
  <si>
    <t>iJoint6</t>
  </si>
  <si>
    <t>iJoint7</t>
  </si>
  <si>
    <t>iJoint8</t>
  </si>
  <si>
    <t>iJoint9</t>
  </si>
  <si>
    <t>iJoint10</t>
  </si>
  <si>
    <t>iJoint11</t>
  </si>
  <si>
    <t>iJoint12</t>
  </si>
  <si>
    <t>iJoint13</t>
  </si>
  <si>
    <t>iJoint14</t>
  </si>
  <si>
    <t>iJoint15</t>
  </si>
  <si>
    <t>iJoint16</t>
  </si>
  <si>
    <t>iSlaveStatus1</t>
  </si>
  <si>
    <t>iSlaveStatus2</t>
  </si>
  <si>
    <t>iSlaveStatus3</t>
  </si>
  <si>
    <t>iSlaveStatus4</t>
  </si>
  <si>
    <t>iSlaveStatus5</t>
  </si>
  <si>
    <t>iSlaveStatus6</t>
  </si>
  <si>
    <t>iSlaveStatus7</t>
  </si>
  <si>
    <t>iSlaveStatus8</t>
  </si>
  <si>
    <t>iSlaveStatus9</t>
  </si>
  <si>
    <t>iSlaveStatus10</t>
  </si>
  <si>
    <t>iSlaveStatus11</t>
  </si>
  <si>
    <t>iSlaveStatus12</t>
  </si>
  <si>
    <t>iSlaveStatus13</t>
  </si>
  <si>
    <t>iSlaveStatus14</t>
  </si>
  <si>
    <t>iSlaveStatus15</t>
  </si>
  <si>
    <t>iSlaveStatus16</t>
  </si>
  <si>
    <t>iSlaveStatus17</t>
  </si>
  <si>
    <t>iSlaveStatus18</t>
  </si>
  <si>
    <t>iSlaveStatus19</t>
  </si>
  <si>
    <t>iSlaveStatus20</t>
  </si>
  <si>
    <t>iSlaveStatus21</t>
  </si>
  <si>
    <t>iSlaveStatus22</t>
  </si>
  <si>
    <t>iSlaveStatus23</t>
  </si>
  <si>
    <t>iSlaveStatus24</t>
  </si>
  <si>
    <t>iSlaveStatus25</t>
  </si>
  <si>
    <t>iSlaveStatus26</t>
  </si>
  <si>
    <t>iSlaveStatus27</t>
  </si>
  <si>
    <t>iSlaveStatus28</t>
  </si>
  <si>
    <t>iSlaveStatus29</t>
  </si>
  <si>
    <t>iSlaveStatus30</t>
  </si>
  <si>
    <t>iSlaveStatus31</t>
  </si>
  <si>
    <t>ISO Code Table</t>
  </si>
  <si>
    <t>Code</t>
  </si>
  <si>
    <t>Parameters</t>
  </si>
  <si>
    <t>Examples</t>
  </si>
  <si>
    <t>Notes</t>
  </si>
  <si>
    <t>G00</t>
  </si>
  <si>
    <t>Rapid Move</t>
  </si>
  <si>
    <t>Robot in ready, or busy state and
Buffer space available</t>
  </si>
  <si>
    <r>
      <t xml:space="preserve">X, Y, Z, U, V, W, A, B, C, D, E, H, L, M, N, O, 01q…16q: Coordinates (Units)
F: Rapid Feed Rate (Units/min)
</t>
    </r>
    <r>
      <rPr>
        <sz val="10"/>
        <color rgb="FFFF0000"/>
        <rFont val="Arial"/>
        <family val="2"/>
      </rPr>
      <t>S: Speed (Units/s)(Alternative to F)</t>
    </r>
  </si>
  <si>
    <t>G0 x500 y-200.2
g0 Z500
G00 01q32.5</t>
  </si>
  <si>
    <t>Required:
– Robot in ready or busy state
– Buffer space available
After Effects:
– If “F” or “S” is used, Rapid Feed Rate will be changed for future Rapid
If “F” and “S” are used, “F” takes priority</t>
  </si>
  <si>
    <t>OK</t>
  </si>
  <si>
    <t>G01</t>
  </si>
  <si>
    <t>Linear Move</t>
  </si>
  <si>
    <r>
      <t xml:space="preserve">X, Y, Z, U, V, W, A, B, C, D, E, H, L, M, N, O 01q…16q: Coordinates (Units)
F: Feed Rate (Units/min)
</t>
    </r>
    <r>
      <rPr>
        <sz val="10"/>
        <color rgb="FFFF0000"/>
        <rFont val="Liberation Sans"/>
      </rPr>
      <t>S: Speed (Units/s)(Alternative to F)</t>
    </r>
  </si>
  <si>
    <t>G1 x500 y-200.2
g1 Z500
G01 01q32.5</t>
  </si>
  <si>
    <t>Required:
– Robot in ready or busy state
– Buffer space available
After Effects:
– If “F” or “S” is used, Feed Rate will be changed for future Linear
If “F” and “S” are used, “F” takes priority</t>
  </si>
  <si>
    <t>G04</t>
  </si>
  <si>
    <t>Dwell</t>
  </si>
  <si>
    <r>
      <t xml:space="preserve">P: Dwell (Seconds)
</t>
    </r>
    <r>
      <rPr>
        <sz val="10"/>
        <color rgb="FFFF0000"/>
        <rFont val="Liberation Sans"/>
      </rPr>
      <t>Q: Input (0.0 – Input 0; 0.1 – Input1)</t>
    </r>
    <r>
      <rPr>
        <sz val="10"/>
        <color rgb="FFFF0000"/>
        <rFont val="Liberation Sans"/>
      </rPr>
      <t xml:space="preserve">
S: Expected State (0 – False; 1 – True)</t>
    </r>
  </si>
  <si>
    <t>G04 P1
g4 P0.2
G4 Q0.0 S1
g04 P1.2 Q0.1 S0 (Waits 1.2 Seconds after Q0.1 is false)</t>
  </si>
  <si>
    <t>G28</t>
  </si>
  <si>
    <t>Home</t>
  </si>
  <si>
    <t>Robot in ready state</t>
  </si>
  <si>
    <t>01q…16q: Joint and max distance/direction for homing move (Units)
F: Homing Feed Rate (Units/min)</t>
  </si>
  <si>
    <t>g28 04q-500 f100</t>
  </si>
  <si>
    <t>If “F” is used, Homing Feed Rate will be changed for further Homing Moves</t>
  </si>
  <si>
    <t>G28.11</t>
  </si>
  <si>
    <t>Use Last MZ Up Transition Position as Home</t>
  </si>
  <si>
    <t>01q…16q: Joint to home (do not place value</t>
  </si>
  <si>
    <t>G28.11 04q</t>
  </si>
  <si>
    <t>G28.12</t>
  </si>
  <si>
    <t>Use Last MZ Down Transition Position as Home</t>
  </si>
  <si>
    <t>G28.12 04q</t>
  </si>
  <si>
    <t>G28.13</t>
  </si>
  <si>
    <t>Use Average of Last MZ Up and Down Transition Positions as Home</t>
  </si>
  <si>
    <t>G28.13 04q</t>
  </si>
  <si>
    <t>G90</t>
  </si>
  <si>
    <t>Absolute Distance</t>
  </si>
  <si>
    <t>Activates Absolute Distance Mode</t>
  </si>
  <si>
    <t>G91</t>
  </si>
  <si>
    <t>Relative Distance</t>
  </si>
  <si>
    <t>Activates Relative Distance Mode</t>
  </si>
  <si>
    <t>M0</t>
  </si>
  <si>
    <t>Unconditional pause</t>
  </si>
  <si>
    <t>Start instruction resumes program the current line.</t>
  </si>
  <si>
    <t>M1</t>
  </si>
  <si>
    <t>Conditional pause</t>
  </si>
  <si>
    <t>Conditional pause activated</t>
  </si>
  <si>
    <t>M2, M30</t>
  </si>
  <si>
    <t>Unconditional Stop</t>
  </si>
  <si>
    <t>Start instruction restarts program from the beginning.</t>
  </si>
  <si>
    <t>M10</t>
  </si>
  <si>
    <t>Set vacuum on</t>
  </si>
  <si>
    <t>Q: Output channel
(0-AO0; 10-DO0; 11-DO1)
K: Analog input feedback
(0-AI0)
P: Threshold value (0 to 4095)
S: Hysteresis (0 to 4095)
T: Output PWM (-4095 to 4095)
R: Timeout (0 -means no timeout)</t>
  </si>
  <si>
    <t>M10 Q10 K0 P800 S100 T700 R1.5</t>
  </si>
  <si>
    <t>Required:
– Robot in ready or busy state
– Buffer space available</t>
  </si>
  <si>
    <t>M11</t>
  </si>
  <si>
    <t>Set vacuum off</t>
  </si>
  <si>
    <t>M17</t>
  </si>
  <si>
    <t>Enable Motors</t>
  </si>
  <si>
    <t>Required:
– Safety Conditions Verified</t>
  </si>
  <si>
    <t>M17.1</t>
  </si>
  <si>
    <t>Enable Motion</t>
  </si>
  <si>
    <t>M18</t>
  </si>
  <si>
    <t>Disable Motors</t>
  </si>
  <si>
    <t>After Effects:
– Instructions in buffer after M18 are purged</t>
  </si>
  <si>
    <t>M67</t>
  </si>
  <si>
    <t>Analog Output In Sequence</t>
  </si>
  <si>
    <t>Q: Output channel
(0-AO0; 10-DO0; 11-DO1)
P: Duty Cycle (0 to 4095)</t>
  </si>
  <si>
    <t>M67 Q10 P800</t>
  </si>
  <si>
    <t>M68</t>
  </si>
  <si>
    <t>Analog Output Immediate</t>
  </si>
  <si>
    <t>M68 Q10 P800</t>
  </si>
  <si>
    <t>M101</t>
  </si>
  <si>
    <t>Set deformation monitoring In Sequence</t>
  </si>
  <si>
    <t>P: Delta Deformation limit
(0 to 32.0) [deg/scan]
S: Behavior
(0-QuickStop; 1-ImediateStop; 2-TorqueOff)</t>
  </si>
  <si>
    <t>M101 P0.1 S2</t>
  </si>
  <si>
    <t>M102</t>
  </si>
  <si>
    <t>Set deformation monitoring Immediate</t>
  </si>
  <si>
    <t>M204</t>
  </si>
  <si>
    <t>Set acceleration and deceleration</t>
  </si>
  <si>
    <t>P: Acceleration/Deceleration (Units/s^2)</t>
  </si>
  <si>
    <t>M204 P2000</t>
  </si>
  <si>
    <t>M204.01</t>
  </si>
  <si>
    <t>Set acceleration</t>
  </si>
  <si>
    <t>P: Acceleration (Units/s^2)</t>
  </si>
  <si>
    <t>M204.02</t>
  </si>
  <si>
    <t>Set deceleration</t>
  </si>
  <si>
    <t>P: Deceleration (Units/s^2)</t>
  </si>
  <si>
    <t>M204.10</t>
  </si>
  <si>
    <t>Set acceleration and deceleration for Translation</t>
  </si>
  <si>
    <t>M204.11</t>
  </si>
  <si>
    <t>Set acceleration
for Translation</t>
  </si>
  <si>
    <t>M204.12</t>
  </si>
  <si>
    <t>Set deceleration
for Translation</t>
  </si>
  <si>
    <t>M204.20</t>
  </si>
  <si>
    <t>Set acceleration and deceleration for Rotation</t>
  </si>
  <si>
    <t>M204.21</t>
  </si>
  <si>
    <t>Set acceleration
for Rotation</t>
  </si>
  <si>
    <t>M204.22</t>
  </si>
  <si>
    <t>Set deceleration
for Rotation</t>
  </si>
  <si>
    <t>M204.30</t>
  </si>
  <si>
    <t>Set acceleration and deceleration for Revolute Joints</t>
  </si>
  <si>
    <t>M204.31</t>
  </si>
  <si>
    <t>Set acceleration
for Revolute Joints</t>
  </si>
  <si>
    <t>M204.32</t>
  </si>
  <si>
    <t>Set deceleration
for Revolute Joints</t>
  </si>
  <si>
    <t>M204.40</t>
  </si>
  <si>
    <t>Set acceleration and deceleration for Prismatic Joints</t>
  </si>
  <si>
    <t>M204.41</t>
  </si>
  <si>
    <t>Set acceleration
for Prismatic Joints</t>
  </si>
  <si>
    <t>M204.42</t>
  </si>
  <si>
    <t>Set deceleration
for Prismatic Joints</t>
  </si>
  <si>
    <t>M205</t>
  </si>
  <si>
    <t>Set jerk</t>
  </si>
  <si>
    <t>P: All 4 Jerk values for all motion types (Units/s^3)</t>
  </si>
  <si>
    <t>M205 P30000</t>
  </si>
  <si>
    <t>M205.01</t>
  </si>
  <si>
    <t>Set jerk for start/stop</t>
  </si>
  <si>
    <t>P: Idle to Acceleration and Deceleration to Stop Jerk (Units/s^3)</t>
  </si>
  <si>
    <t>M205.02</t>
  </si>
  <si>
    <t>Set jerk for reaching/leaving cruise velocity</t>
  </si>
  <si>
    <t>P: Acceleration to Cruise Velocity and Cruise Velocity to Deceleration Jerk (Units/s^3)</t>
  </si>
  <si>
    <t>M205.03</t>
  </si>
  <si>
    <t>Set acceleration jerk</t>
  </si>
  <si>
    <t>P: Acceleration Jerk values (Units/s^3)</t>
  </si>
  <si>
    <t>M205.031</t>
  </si>
  <si>
    <t>Set acceleration jerk on motion start</t>
  </si>
  <si>
    <t>P: Idle to Acceleration Jerk (Units/s^3)</t>
  </si>
  <si>
    <t>M205.032</t>
  </si>
  <si>
    <t>Set acceleration jerk on reaching cruise velocity</t>
  </si>
  <si>
    <t>P: Acceleration to Cruise Velocity Jerk (Units/s^3)</t>
  </si>
  <si>
    <t>M205.04</t>
  </si>
  <si>
    <t>Set deceleration jerk</t>
  </si>
  <si>
    <t>P: Deceleration Jerk values (Units/s^3)</t>
  </si>
  <si>
    <t>M205.041</t>
  </si>
  <si>
    <t>Set deceleration jerk on leaving cruise velocity</t>
  </si>
  <si>
    <t>P: Cruise Velocity to Deceleration Jerk (Units/s^3)</t>
  </si>
  <si>
    <t>M205.042</t>
  </si>
  <si>
    <t>Set deceleration jerk on stopping</t>
  </si>
  <si>
    <t>P: Deceleration to Stop Jerk (Units/s^3)</t>
  </si>
  <si>
    <t>M205.11</t>
  </si>
  <si>
    <t>Set jerk for start/stop
for Translation</t>
  </si>
  <si>
    <t>M205.12</t>
  </si>
  <si>
    <t>Set jerk for reaching/leaving cruise velocity
for Translation</t>
  </si>
  <si>
    <t>M205.13</t>
  </si>
  <si>
    <t>Set acceleration jerk
for Translation</t>
  </si>
  <si>
    <t>M205.131</t>
  </si>
  <si>
    <t>Set acceleration jerk on motion start
for Translation</t>
  </si>
  <si>
    <t>M205.132</t>
  </si>
  <si>
    <t>Set acceleration jerk on reaching cruise velocity
for Translation</t>
  </si>
  <si>
    <t>M205.14</t>
  </si>
  <si>
    <t>Set deceleration jerk
for Translation</t>
  </si>
  <si>
    <t>M205.141</t>
  </si>
  <si>
    <t>Set deceleration jerk on leaving cruise velocity
for Translation</t>
  </si>
  <si>
    <t>M205.142</t>
  </si>
  <si>
    <t>Set deceleration jerk on stopping
for Translation</t>
  </si>
  <si>
    <t>M205.21</t>
  </si>
  <si>
    <t>Set jerk for start/stop
for Rotation</t>
  </si>
  <si>
    <t>M205.22</t>
  </si>
  <si>
    <t>Set jerk for reaching/leaving cruise velocity
for Rotation</t>
  </si>
  <si>
    <t>M205.23</t>
  </si>
  <si>
    <t>Set acceleration jerk
for Rotation</t>
  </si>
  <si>
    <t>M205.231</t>
  </si>
  <si>
    <t>Set acceleration jerk on motion start
For Rotation</t>
  </si>
  <si>
    <t>M205.232</t>
  </si>
  <si>
    <t>Set acceleration jerk on reaching cruise velocity
for Rotation</t>
  </si>
  <si>
    <t>M205.24</t>
  </si>
  <si>
    <t>Set deceleration jerk
for Rotation</t>
  </si>
  <si>
    <t>M205.241</t>
  </si>
  <si>
    <t>Set deceleration jerk on leaving cruise velocity
for Rotation</t>
  </si>
  <si>
    <t>M205.242</t>
  </si>
  <si>
    <t>Set deceleration jerk on stopping
For Rotation</t>
  </si>
  <si>
    <t>M205.31</t>
  </si>
  <si>
    <t>Set jerk for start/stop
for Revolute Joints</t>
  </si>
  <si>
    <t>M205.32</t>
  </si>
  <si>
    <t>Set jerk for reaching/leaving cruise velocity
for Revolute Joints</t>
  </si>
  <si>
    <t>M205.33</t>
  </si>
  <si>
    <t>Set acceleration jerk
for Revolute Joints</t>
  </si>
  <si>
    <t>M205.331</t>
  </si>
  <si>
    <t>Set acceleration jerk on motion start
for Revolute Joints</t>
  </si>
  <si>
    <t>M205.332</t>
  </si>
  <si>
    <t>Set acceleration jerk on reaching cruise velocity
for Revolute Joints</t>
  </si>
  <si>
    <t>M205.34</t>
  </si>
  <si>
    <t>Set deceleration jerk
for Revolute Joints</t>
  </si>
  <si>
    <t>M205.341</t>
  </si>
  <si>
    <t>Set deceleration jerk on leaving cruise velocity
for Revolute Joints</t>
  </si>
  <si>
    <t>M205.342</t>
  </si>
  <si>
    <t>Set deceleration jerk on stopping
for Revolute Joints</t>
  </si>
  <si>
    <t>M205.41</t>
  </si>
  <si>
    <t>M205.42</t>
  </si>
  <si>
    <t>Set jerk for reaching/leaving cruise velocity
for Prismatic Joints</t>
  </si>
  <si>
    <t>M205.43</t>
  </si>
  <si>
    <t>Set acceleration jerk
for Prismatic Joints</t>
  </si>
  <si>
    <t>M205.431</t>
  </si>
  <si>
    <t>Set acceleration jerk on motion start
for Prismatic Joints</t>
  </si>
  <si>
    <t>M205.432</t>
  </si>
  <si>
    <t>Set acceleration jerk on reaching cruise velocity
for Prismatic Joints</t>
  </si>
  <si>
    <t>M205.44</t>
  </si>
  <si>
    <t>Set deceleration jerk
for Prismatic Joints</t>
  </si>
  <si>
    <t>M205.441</t>
  </si>
  <si>
    <t>Set deceleration jerk on leaving cruise velocity
for Prismatic Joints</t>
  </si>
  <si>
    <t>M205.442</t>
  </si>
  <si>
    <t>Set deceleration jerk on stopping
for Prismatic Joints</t>
  </si>
  <si>
    <t>M211</t>
  </si>
  <si>
    <t>Activate/Deactivate Work Coordinates Limit</t>
  </si>
  <si>
    <t>P: Limit Index
S: State (S0-Deactivate; S1-Activate)</t>
  </si>
  <si>
    <t>M211 P2 S0</t>
  </si>
  <si>
    <t>M211.1</t>
  </si>
  <si>
    <t>TODO: Setup Work Limits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</si>
</sst>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0"/>
      <color theme="1"/>
      <name val="Liberation Sans"/>
    </font>
    <font>
      <sz val="10"/>
      <color theme="1"/>
      <name val="Liberation Sans"/>
    </font>
    <font>
      <b/>
      <sz val="10"/>
      <color rgb="FF000000"/>
      <name val="Liberation Sans"/>
    </font>
    <font>
      <sz val="10"/>
      <color rgb="FFFFFFFF"/>
      <name val="Liberation Sans"/>
    </font>
    <font>
      <sz val="10"/>
      <color rgb="FFCC0000"/>
      <name val="Liberation Sans"/>
    </font>
    <font>
      <b/>
      <sz val="10"/>
      <color rgb="FFFFFFFF"/>
      <name val="Liberation Sans"/>
    </font>
    <font>
      <i/>
      <sz val="10"/>
      <color rgb="FF808080"/>
      <name val="Liberation Sans"/>
    </font>
    <font>
      <sz val="10"/>
      <color rgb="FF006600"/>
      <name val="Liberation Sans"/>
    </font>
    <font>
      <b/>
      <sz val="24"/>
      <color rgb="FF000000"/>
      <name val="Liberation Sans"/>
    </font>
    <font>
      <sz val="18"/>
      <color rgb="FF000000"/>
      <name val="Liberation Sans"/>
    </font>
    <font>
      <sz val="12"/>
      <color rgb="FF000000"/>
      <name val="Liberation Sans"/>
    </font>
    <font>
      <u/>
      <sz val="10"/>
      <color rgb="FF0000EE"/>
      <name val="Liberation Sans"/>
    </font>
    <font>
      <sz val="10"/>
      <color rgb="FF996600"/>
      <name val="Liberation Sans"/>
    </font>
    <font>
      <sz val="10"/>
      <color rgb="FF333333"/>
      <name val="Liberation Sans"/>
    </font>
    <font>
      <b/>
      <i/>
      <u/>
      <sz val="10"/>
      <color rgb="FF000000"/>
      <name val="Liberation Sans"/>
    </font>
    <font>
      <sz val="8"/>
      <color theme="1"/>
      <name val="Arial"/>
      <family val="2"/>
    </font>
    <font>
      <sz val="10"/>
      <color theme="1"/>
      <name val="Arial"/>
      <family val="2"/>
    </font>
    <font>
      <b/>
      <sz val="12"/>
      <color theme="1"/>
      <name val="Arial"/>
      <family val="2"/>
    </font>
    <font>
      <b/>
      <u/>
      <sz val="16"/>
      <color theme="1"/>
      <name val="Arial"/>
      <family val="2"/>
    </font>
    <font>
      <u/>
      <sz val="10"/>
      <color theme="1"/>
      <name val="Arial"/>
      <family val="2"/>
    </font>
    <font>
      <b/>
      <sz val="10"/>
      <color theme="1"/>
      <name val="Arial"/>
      <family val="2"/>
    </font>
    <font>
      <b/>
      <sz val="14"/>
      <color theme="1"/>
      <name val="Arial"/>
      <family val="2"/>
    </font>
    <font>
      <b/>
      <sz val="16"/>
      <color theme="1"/>
      <name val="Arial"/>
      <family val="2"/>
    </font>
    <font>
      <sz val="10"/>
      <color rgb="FFFF0000"/>
      <name val="Arial"/>
      <family val="2"/>
    </font>
    <font>
      <sz val="10"/>
      <color rgb="FFFF0000"/>
      <name val="Liberation Sans"/>
    </font>
    <font>
      <sz val="10"/>
      <color rgb="FFB2B2B2"/>
      <name val="Arial"/>
      <family val="2"/>
    </font>
  </fonts>
  <fills count="9">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s>
  <borders count="3">
    <border>
      <left/>
      <right/>
      <top/>
      <bottom/>
      <diagonal/>
    </border>
    <border>
      <left style="thin">
        <color rgb="FF808080"/>
      </left>
      <right style="thin">
        <color rgb="FF808080"/>
      </right>
      <top style="thin">
        <color rgb="FF808080"/>
      </top>
      <bottom style="thin">
        <color rgb="FF808080"/>
      </bottom>
      <diagonal/>
    </border>
    <border>
      <left style="thin">
        <color rgb="FF000000"/>
      </left>
      <right style="thin">
        <color rgb="FF000000"/>
      </right>
      <top style="thin">
        <color rgb="FF000000"/>
      </top>
      <bottom style="thin">
        <color rgb="FF000000"/>
      </bottom>
      <diagonal/>
    </border>
  </borders>
  <cellStyleXfs count="20">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7" fillId="7" borderId="0" applyNumberFormat="0" applyBorder="0" applyAlignment="0" applyProtection="0"/>
    <xf numFmtId="0" fontId="4" fillId="5" borderId="0" applyNumberFormat="0" applyBorder="0" applyAlignment="0" applyProtection="0"/>
    <xf numFmtId="0" fontId="12" fillId="8" borderId="0" applyNumberFormat="0" applyBorder="0" applyAlignment="0" applyProtection="0"/>
    <xf numFmtId="0" fontId="13" fillId="8" borderId="1" applyNumberFormat="0" applyAlignment="0" applyProtection="0"/>
    <xf numFmtId="0" fontId="2" fillId="0" borderId="0" applyNumberFormat="0" applyFill="0" applyBorder="0" applyAlignment="0" applyProtection="0"/>
    <xf numFmtId="0" fontId="3" fillId="2" borderId="0" applyNumberFormat="0" applyBorder="0" applyAlignment="0" applyProtection="0"/>
    <xf numFmtId="0" fontId="3" fillId="3" borderId="0" applyNumberFormat="0" applyBorder="0" applyAlignment="0" applyProtection="0"/>
    <xf numFmtId="0" fontId="2" fillId="4" borderId="0" applyNumberFormat="0" applyBorder="0" applyAlignment="0" applyProtection="0"/>
    <xf numFmtId="0" fontId="1" fillId="0" borderId="0" applyNumberFormat="0" applyFont="0" applyFill="0" applyBorder="0" applyAlignment="0" applyProtection="0"/>
    <xf numFmtId="0" fontId="5" fillId="6" borderId="0" applyNumberFormat="0" applyBorder="0" applyAlignment="0" applyProtection="0"/>
    <xf numFmtId="0" fontId="6" fillId="0" borderId="0" applyNumberFormat="0" applyFill="0" applyBorder="0" applyAlignment="0" applyProtection="0"/>
    <xf numFmtId="0" fontId="8" fillId="0" borderId="0" applyNumberFormat="0" applyFill="0" applyBorder="0" applyAlignment="0" applyProtection="0"/>
    <xf numFmtId="0" fontId="11" fillId="0" borderId="0" applyNumberFormat="0" applyFill="0" applyBorder="0" applyAlignment="0" applyProtection="0"/>
    <xf numFmtId="0" fontId="14"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4" fillId="0" borderId="0" applyNumberFormat="0" applyFill="0" applyBorder="0" applyAlignment="0" applyProtection="0"/>
  </cellStyleXfs>
  <cellXfs count="41">
    <xf numFmtId="0" fontId="0" fillId="0" borderId="0" xfId="0"/>
    <xf numFmtId="0" fontId="15" fillId="0" borderId="0" xfId="11" applyFont="1" applyAlignment="1">
      <alignment horizontal="left" vertical="center"/>
    </xf>
    <xf numFmtId="0" fontId="16" fillId="0" borderId="0" xfId="11" applyFont="1" applyAlignment="1">
      <alignment horizontal="center" vertical="center"/>
    </xf>
    <xf numFmtId="0" fontId="16" fillId="0" borderId="0" xfId="11" applyFont="1" applyAlignment="1">
      <alignment vertical="center"/>
    </xf>
    <xf numFmtId="0" fontId="17" fillId="0" borderId="0" xfId="11" applyFont="1" applyAlignment="1">
      <alignment horizontal="right" vertical="center"/>
    </xf>
    <xf numFmtId="0" fontId="16" fillId="0" borderId="0" xfId="11" applyFont="1"/>
    <xf numFmtId="0" fontId="18" fillId="0" borderId="0" xfId="11" applyFont="1" applyBorder="1" applyAlignment="1">
      <alignment horizontal="center" vertical="center"/>
    </xf>
    <xf numFmtId="0" fontId="16" fillId="0" borderId="0" xfId="11" applyFont="1" applyAlignment="1">
      <alignment horizontal="left" vertical="center" wrapText="1" indent="3"/>
    </xf>
    <xf numFmtId="0" fontId="16" fillId="0" borderId="0" xfId="11" applyFont="1" applyAlignment="1">
      <alignment horizontal="center" vertical="center" wrapText="1"/>
    </xf>
    <xf numFmtId="0" fontId="16" fillId="0" borderId="0" xfId="11" applyFont="1" applyAlignment="1">
      <alignment wrapText="1"/>
    </xf>
    <xf numFmtId="0" fontId="16" fillId="0" borderId="0" xfId="11" applyFont="1" applyAlignment="1">
      <alignment horizontal="left" vertical="center" wrapText="1" indent="5"/>
    </xf>
    <xf numFmtId="0" fontId="16" fillId="0" borderId="0" xfId="11" applyFont="1" applyAlignment="1">
      <alignment horizontal="left" vertical="center" wrapText="1"/>
    </xf>
    <xf numFmtId="0" fontId="16" fillId="0" borderId="0" xfId="11" applyFont="1" applyAlignment="1">
      <alignment vertical="center" wrapText="1"/>
    </xf>
    <xf numFmtId="11" fontId="16" fillId="0" borderId="0" xfId="11" applyNumberFormat="1" applyFont="1"/>
    <xf numFmtId="0" fontId="20" fillId="0" borderId="2" xfId="11" applyFont="1" applyBorder="1" applyAlignment="1">
      <alignment horizontal="center" vertical="center"/>
    </xf>
    <xf numFmtId="0" fontId="16" fillId="0" borderId="2" xfId="11" applyFont="1" applyBorder="1" applyAlignment="1">
      <alignment horizontal="center" vertical="center"/>
    </xf>
    <xf numFmtId="0" fontId="16" fillId="0" borderId="2" xfId="11" applyFont="1" applyBorder="1" applyAlignment="1">
      <alignment horizontal="left" vertical="center"/>
    </xf>
    <xf numFmtId="0" fontId="16" fillId="0" borderId="2" xfId="11" applyFont="1" applyBorder="1" applyAlignment="1">
      <alignment horizontal="center" vertical="center" wrapText="1"/>
    </xf>
    <xf numFmtId="0" fontId="16" fillId="0" borderId="2" xfId="11" applyFont="1" applyBorder="1" applyAlignment="1">
      <alignment horizontal="left" vertical="center" wrapText="1"/>
    </xf>
    <xf numFmtId="0" fontId="16" fillId="0" borderId="0" xfId="11" applyFont="1" applyAlignment="1">
      <alignment horizontal="left" vertical="center"/>
    </xf>
    <xf numFmtId="0" fontId="18" fillId="0" borderId="0" xfId="11" applyFont="1" applyFill="1" applyBorder="1" applyAlignment="1">
      <alignment horizontal="center" vertical="center"/>
    </xf>
    <xf numFmtId="0" fontId="16" fillId="0" borderId="0" xfId="11" applyFont="1" applyAlignment="1">
      <alignment horizontal="left" vertical="center" wrapText="1" indent="3"/>
    </xf>
    <xf numFmtId="0" fontId="16" fillId="0" borderId="0" xfId="11" applyFont="1" applyAlignment="1">
      <alignment horizontal="left" vertical="center" wrapText="1" indent="5"/>
    </xf>
    <xf numFmtId="0" fontId="16" fillId="0" borderId="0" xfId="11" applyFont="1" applyAlignment="1">
      <alignment horizontal="left" vertical="center" wrapText="1"/>
    </xf>
    <xf numFmtId="0" fontId="16" fillId="0" borderId="0" xfId="11" applyFont="1" applyAlignment="1">
      <alignment horizontal="left" vertical="center" wrapText="1" indent="2"/>
    </xf>
    <xf numFmtId="0" fontId="16" fillId="0" borderId="0" xfId="11" applyFont="1" applyAlignment="1">
      <alignment horizontal="left" vertical="center" wrapText="1" indent="4"/>
    </xf>
    <xf numFmtId="0" fontId="19" fillId="0" borderId="0" xfId="11" applyFont="1" applyAlignment="1">
      <alignment horizontal="left" vertical="center" wrapText="1" indent="4"/>
    </xf>
    <xf numFmtId="0" fontId="17" fillId="0" borderId="2" xfId="11" applyFont="1" applyFill="1" applyBorder="1" applyAlignment="1">
      <alignment horizontal="center" vertical="center"/>
    </xf>
    <xf numFmtId="0" fontId="16" fillId="0" borderId="0" xfId="11" applyFont="1" applyBorder="1" applyAlignment="1">
      <alignment horizontal="center" vertical="center"/>
    </xf>
    <xf numFmtId="0" fontId="16" fillId="0" borderId="0" xfId="11" applyFont="1" applyBorder="1" applyAlignment="1">
      <alignment horizontal="left" vertical="center"/>
    </xf>
    <xf numFmtId="0" fontId="1" fillId="0" borderId="0" xfId="11"/>
    <xf numFmtId="0" fontId="21" fillId="0" borderId="2" xfId="11" applyFont="1" applyFill="1" applyBorder="1" applyAlignment="1">
      <alignment horizontal="center" vertical="center"/>
    </xf>
    <xf numFmtId="0" fontId="19" fillId="0" borderId="2" xfId="11" applyFont="1" applyBorder="1" applyAlignment="1">
      <alignment horizontal="left" vertical="center"/>
    </xf>
    <xf numFmtId="0" fontId="22" fillId="0" borderId="0" xfId="11" applyFont="1" applyBorder="1" applyAlignment="1">
      <alignment horizontal="center" vertical="center"/>
    </xf>
    <xf numFmtId="0" fontId="0" fillId="0" borderId="0" xfId="0"/>
    <xf numFmtId="0" fontId="16" fillId="0" borderId="0" xfId="11" applyFont="1" applyBorder="1" applyAlignment="1">
      <alignment horizontal="center" vertical="center" wrapText="1"/>
    </xf>
    <xf numFmtId="0" fontId="16" fillId="0" borderId="0" xfId="11" applyFont="1" applyBorder="1" applyAlignment="1">
      <alignment horizontal="left" vertical="center" wrapText="1"/>
    </xf>
    <xf numFmtId="0" fontId="20" fillId="0" borderId="2" xfId="11" applyFont="1" applyBorder="1" applyAlignment="1">
      <alignment horizontal="center" vertical="center" wrapText="1"/>
    </xf>
    <xf numFmtId="0" fontId="25" fillId="0" borderId="2" xfId="11" applyFont="1" applyBorder="1" applyAlignment="1">
      <alignment horizontal="center" vertical="center"/>
    </xf>
    <xf numFmtId="0" fontId="0" fillId="0" borderId="0" xfId="11" applyFont="1" applyAlignment="1">
      <alignment wrapText="1"/>
    </xf>
    <xf numFmtId="0" fontId="15" fillId="0" borderId="0" xfId="11" applyFont="1" applyAlignment="1">
      <alignment horizontal="center" vertical="center"/>
    </xf>
  </cellXfs>
  <cellStyles count="20">
    <cellStyle name="Accent" xfId="7" xr:uid="{7B6CD9DA-B07E-C545-ACB5-DD93A4E77A9D}"/>
    <cellStyle name="Accent 1" xfId="8" xr:uid="{5484D9E6-166A-9F47-B13E-3B8D90873A59}"/>
    <cellStyle name="Accent 2" xfId="9" xr:uid="{FC80833E-A8C4-3A45-88E8-247903C51A78}"/>
    <cellStyle name="Accent 3" xfId="10" xr:uid="{C5D851F6-EA52-4740-8D2D-ABE767695893}"/>
    <cellStyle name="Bad" xfId="4" builtinId="27" customBuiltin="1"/>
    <cellStyle name="Default" xfId="11" xr:uid="{4F241244-ACD3-4D4D-BA77-ED1716230173}"/>
    <cellStyle name="Error" xfId="12" xr:uid="{6C8B4DCB-6C61-434F-861E-8B7454ACE005}"/>
    <cellStyle name="Footnote" xfId="13" xr:uid="{887F0891-C831-0F46-B3F7-9B49CF4875D2}"/>
    <cellStyle name="Good" xfId="3" builtinId="26" customBuiltin="1"/>
    <cellStyle name="Heading" xfId="14" xr:uid="{7ECE22EE-E489-3248-9DE2-61E64CC0C243}"/>
    <cellStyle name="Heading 1" xfId="1" builtinId="16" customBuiltin="1"/>
    <cellStyle name="Heading 2" xfId="2" builtinId="17" customBuiltin="1"/>
    <cellStyle name="Hyperlink" xfId="15" xr:uid="{3201C496-32E8-904C-B82C-459F05A78C23}"/>
    <cellStyle name="Neutral" xfId="5" builtinId="28" customBuiltin="1"/>
    <cellStyle name="Normal" xfId="0" builtinId="0" customBuiltin="1"/>
    <cellStyle name="Note" xfId="6" builtinId="10" customBuiltin="1"/>
    <cellStyle name="Result" xfId="16" xr:uid="{C74A6D8B-7424-4A42-B069-5DE61DA8E70F}"/>
    <cellStyle name="Status" xfId="17" xr:uid="{3396D93E-0D1A-4D4E-9025-D61A63122C1D}"/>
    <cellStyle name="Text" xfId="18" xr:uid="{8AE33896-70B8-3C47-B80A-E64B762ED78A}"/>
    <cellStyle name="Warning" xfId="19" xr:uid="{73E87CC3-A933-7B48-9B82-090D14BEBFA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absoluteAnchor>
    <xdr:pos x="5911560" y="0"/>
    <xdr:ext cx="1143000" cy="269640"/>
    <xdr:grpSp>
      <xdr:nvGrpSpPr>
        <xdr:cNvPr id="2" name="Group 1">
          <a:extLst>
            <a:ext uri="{FF2B5EF4-FFF2-40B4-BE49-F238E27FC236}">
              <a16:creationId xmlns:a16="http://schemas.microsoft.com/office/drawing/2014/main" id="{EDE823E3-DEE5-96BF-D826-483830512C06}"/>
            </a:ext>
          </a:extLst>
        </xdr:cNvPr>
        <xdr:cNvGrpSpPr/>
      </xdr:nvGrpSpPr>
      <xdr:grpSpPr>
        <a:xfrm>
          <a:off x="5911560" y="0"/>
          <a:ext cx="1143000" cy="269640"/>
          <a:chOff x="5911560" y="0"/>
          <a:chExt cx="1143000" cy="269640"/>
        </a:xfrm>
      </xdr:grpSpPr>
      <xdr:sp macro="" textlink="">
        <xdr:nvSpPr>
          <xdr:cNvPr id="3" name="TextBox 2">
            <a:extLst>
              <a:ext uri="{FF2B5EF4-FFF2-40B4-BE49-F238E27FC236}">
                <a16:creationId xmlns:a16="http://schemas.microsoft.com/office/drawing/2014/main" id="{64F20C94-40A1-DF27-DC46-CA51DF3C19EF}"/>
              </a:ext>
            </a:extLst>
          </xdr:cNvPr>
          <xdr:cNvSpPr txBox="1"/>
        </xdr:nvSpPr>
        <xdr:spPr>
          <a:xfrm>
            <a:off x="5996880" y="0"/>
            <a:ext cx="1057680" cy="269640"/>
          </a:xfrm>
          <a:prstGeom prst="rect">
            <a:avLst/>
          </a:prstGeom>
          <a:noFill/>
          <a:ln>
            <a:noFill/>
          </a:ln>
        </xdr:spPr>
        <xdr:txBody>
          <a:bodyPr vert="horz" wrap="none" lIns="90000" tIns="45000" rIns="90000" bIns="45000" anchor="ctr" anchorCtr="0" compatLnSpc="0"/>
          <a:lstStyle/>
          <a:p>
            <a:pPr marL="0" marR="0" lvl="0" indent="0" algn="l" rtl="0" hangingPunct="0">
              <a:lnSpc>
                <a:spcPct val="100000"/>
              </a:lnSpc>
              <a:spcBef>
                <a:spcPts val="0"/>
              </a:spcBef>
              <a:spcAft>
                <a:spcPts val="0"/>
              </a:spcAft>
              <a:buNone/>
              <a:tabLst/>
            </a:pPr>
            <a:r>
              <a:rPr lang="en-US" sz="1000" b="1" i="0" u="none" strike="noStrike" kern="1200" cap="none">
                <a:ln>
                  <a:noFill/>
                </a:ln>
                <a:solidFill>
                  <a:srgbClr val="383838"/>
                </a:solidFill>
                <a:latin typeface="Arial" pitchFamily="34"/>
                <a:ea typeface="Microsoft YaHei" pitchFamily="2"/>
                <a:cs typeface="Mangal" pitchFamily="2"/>
              </a:rPr>
              <a:t>SMILE.TECH</a:t>
            </a:r>
          </a:p>
        </xdr:txBody>
      </xdr:sp>
      <xdr:grpSp>
        <xdr:nvGrpSpPr>
          <xdr:cNvPr id="4" name="Group 3">
            <a:extLst>
              <a:ext uri="{FF2B5EF4-FFF2-40B4-BE49-F238E27FC236}">
                <a16:creationId xmlns:a16="http://schemas.microsoft.com/office/drawing/2014/main" id="{9B8F1930-6E3A-F98F-CB8F-54FEF5009E55}"/>
              </a:ext>
            </a:extLst>
          </xdr:cNvPr>
          <xdr:cNvGrpSpPr/>
        </xdr:nvGrpSpPr>
        <xdr:grpSpPr>
          <a:xfrm>
            <a:off x="5911560" y="83253"/>
            <a:ext cx="146663" cy="107187"/>
            <a:chOff x="5911560" y="83253"/>
            <a:chExt cx="146663" cy="107187"/>
          </a:xfrm>
        </xdr:grpSpPr>
        <xdr:sp macro="" textlink="">
          <xdr:nvSpPr>
            <xdr:cNvPr id="5" name="Freeform 4">
              <a:extLst>
                <a:ext uri="{FF2B5EF4-FFF2-40B4-BE49-F238E27FC236}">
                  <a16:creationId xmlns:a16="http://schemas.microsoft.com/office/drawing/2014/main" id="{A007CDA4-C473-D4CF-DBE2-0291E547605B}"/>
                </a:ext>
              </a:extLst>
            </xdr:cNvPr>
            <xdr:cNvSpPr/>
          </xdr:nvSpPr>
          <xdr:spPr>
            <a:xfrm>
              <a:off x="5938200" y="175680"/>
              <a:ext cx="83160" cy="14760"/>
            </a:xfrm>
            <a:custGeom>
              <a:avLst/>
              <a:gdLst/>
              <a:ahLst/>
              <a:cxnLst>
                <a:cxn ang="3cd4">
                  <a:pos x="hc" y="t"/>
                </a:cxn>
                <a:cxn ang="cd2">
                  <a:pos x="l" y="vc"/>
                </a:cxn>
                <a:cxn ang="cd4">
                  <a:pos x="hc" y="b"/>
                </a:cxn>
                <a:cxn ang="0">
                  <a:pos x="r" y="vc"/>
                </a:cxn>
              </a:cxnLst>
              <a:rect l="l" t="t" r="r" b="b"/>
              <a:pathLst>
                <a:path w="232" h="42">
                  <a:moveTo>
                    <a:pt x="0" y="0"/>
                  </a:moveTo>
                  <a:cubicBezTo>
                    <a:pt x="63" y="54"/>
                    <a:pt x="168" y="54"/>
                    <a:pt x="232" y="11"/>
                  </a:cubicBezTo>
                </a:path>
              </a:pathLst>
            </a:custGeom>
            <a:noFill/>
            <a:ln w="14760" cap="rnd">
              <a:solidFill>
                <a:srgbClr val="383838"/>
              </a:solidFill>
              <a:prstDash val="solid"/>
            </a:ln>
          </xdr:spPr>
          <xdr:txBody>
            <a:bodyPr vert="horz" wrap="none" lIns="97200" tIns="52200" rIns="97200" bIns="52200" anchor="ctr" anchorCtr="0" compatLnSpc="0"/>
            <a:lstStyle/>
            <a:p>
              <a:pPr marL="0" marR="0" lvl="0" indent="0" algn="ctr" rtl="0" hangingPunct="0">
                <a:lnSpc>
                  <a:spcPct val="100000"/>
                </a:lnSpc>
                <a:spcBef>
                  <a:spcPts val="0"/>
                </a:spcBef>
                <a:spcAft>
                  <a:spcPts val="0"/>
                </a:spcAft>
                <a:buNone/>
                <a:tabLst/>
              </a:pPr>
              <a:endParaRPr lang="en-US" sz="1800" b="0" i="0" u="none" strike="noStrike" kern="1200" cap="none">
                <a:ln>
                  <a:noFill/>
                </a:ln>
                <a:latin typeface="Liberation Sans" pitchFamily="18"/>
                <a:ea typeface="Microsoft YaHei" pitchFamily="2"/>
                <a:cs typeface="Mangal" pitchFamily="2"/>
              </a:endParaRPr>
            </a:p>
          </xdr:txBody>
        </xdr:sp>
        <xdr:sp macro="" textlink="">
          <xdr:nvSpPr>
            <xdr:cNvPr id="6" name="Freeform 5">
              <a:extLst>
                <a:ext uri="{FF2B5EF4-FFF2-40B4-BE49-F238E27FC236}">
                  <a16:creationId xmlns:a16="http://schemas.microsoft.com/office/drawing/2014/main" id="{0CD3D968-4EC4-3E56-92EA-6B11CBEEB664}"/>
                </a:ext>
              </a:extLst>
            </xdr:cNvPr>
            <xdr:cNvSpPr/>
          </xdr:nvSpPr>
          <xdr:spPr>
            <a:xfrm>
              <a:off x="5911560" y="120600"/>
              <a:ext cx="48960" cy="8280"/>
            </a:xfrm>
            <a:custGeom>
              <a:avLst/>
              <a:gdLst/>
              <a:ahLst/>
              <a:cxnLst>
                <a:cxn ang="3cd4">
                  <a:pos x="hc" y="t"/>
                </a:cxn>
                <a:cxn ang="cd2">
                  <a:pos x="l" y="vc"/>
                </a:cxn>
                <a:cxn ang="cd4">
                  <a:pos x="hc" y="b"/>
                </a:cxn>
                <a:cxn ang="0">
                  <a:pos x="r" y="vc"/>
                </a:cxn>
              </a:cxnLst>
              <a:rect l="l" t="t" r="r" b="b"/>
              <a:pathLst>
                <a:path w="137" h="24">
                  <a:moveTo>
                    <a:pt x="0" y="0"/>
                  </a:moveTo>
                  <a:cubicBezTo>
                    <a:pt x="42" y="32"/>
                    <a:pt x="95" y="32"/>
                    <a:pt x="137" y="0"/>
                  </a:cubicBezTo>
                </a:path>
              </a:pathLst>
            </a:custGeom>
            <a:noFill/>
            <a:ln w="14760" cap="rnd">
              <a:solidFill>
                <a:srgbClr val="383838"/>
              </a:solidFill>
              <a:prstDash val="solid"/>
            </a:ln>
          </xdr:spPr>
          <xdr:txBody>
            <a:bodyPr vert="horz" wrap="none" lIns="97200" tIns="52200" rIns="97200" bIns="52200" anchor="ctr" anchorCtr="0" compatLnSpc="0"/>
            <a:lstStyle/>
            <a:p>
              <a:pPr marL="0" marR="0" lvl="0" indent="0" algn="ctr" rtl="0" hangingPunct="0">
                <a:lnSpc>
                  <a:spcPct val="100000"/>
                </a:lnSpc>
                <a:spcBef>
                  <a:spcPts val="0"/>
                </a:spcBef>
                <a:spcAft>
                  <a:spcPts val="0"/>
                </a:spcAft>
                <a:buNone/>
                <a:tabLst/>
              </a:pPr>
              <a:endParaRPr lang="en-US" sz="1800" b="0" i="0" u="none" strike="noStrike" kern="1200" cap="none">
                <a:ln>
                  <a:noFill/>
                </a:ln>
                <a:latin typeface="Liberation Sans" pitchFamily="18"/>
                <a:ea typeface="Microsoft YaHei" pitchFamily="2"/>
                <a:cs typeface="Mangal" pitchFamily="2"/>
              </a:endParaRPr>
            </a:p>
          </xdr:txBody>
        </xdr:sp>
        <xdr:grpSp>
          <xdr:nvGrpSpPr>
            <xdr:cNvPr id="7" name="Group 6">
              <a:extLst>
                <a:ext uri="{FF2B5EF4-FFF2-40B4-BE49-F238E27FC236}">
                  <a16:creationId xmlns:a16="http://schemas.microsoft.com/office/drawing/2014/main" id="{23CB5371-1464-E0B5-1B42-FDB508C926FF}"/>
                </a:ext>
              </a:extLst>
            </xdr:cNvPr>
            <xdr:cNvGrpSpPr/>
          </xdr:nvGrpSpPr>
          <xdr:grpSpPr>
            <a:xfrm>
              <a:off x="5988023" y="83253"/>
              <a:ext cx="70200" cy="77400"/>
              <a:chOff x="5988023" y="83253"/>
              <a:chExt cx="70200" cy="77400"/>
            </a:xfrm>
          </xdr:grpSpPr>
          <xdr:sp macro="" textlink="">
            <xdr:nvSpPr>
              <xdr:cNvPr id="8" name="Freeform 7">
                <a:extLst>
                  <a:ext uri="{FF2B5EF4-FFF2-40B4-BE49-F238E27FC236}">
                    <a16:creationId xmlns:a16="http://schemas.microsoft.com/office/drawing/2014/main" id="{9725D607-E15B-3CA2-3AD0-CD2ED45C6311}"/>
                  </a:ext>
                </a:extLst>
              </xdr:cNvPr>
              <xdr:cNvSpPr/>
            </xdr:nvSpPr>
            <xdr:spPr>
              <a:xfrm rot="17902200">
                <a:off x="5984423" y="86853"/>
                <a:ext cx="77400" cy="70200"/>
              </a:xfrm>
              <a:custGeom>
                <a:avLst/>
                <a:gdLst/>
                <a:ahLst/>
                <a:cxnLst>
                  <a:cxn ang="3cd4">
                    <a:pos x="hc" y="t"/>
                  </a:cxn>
                  <a:cxn ang="cd2">
                    <a:pos x="l" y="vc"/>
                  </a:cxn>
                  <a:cxn ang="cd4">
                    <a:pos x="hc" y="b"/>
                  </a:cxn>
                  <a:cxn ang="0">
                    <a:pos x="r" y="vc"/>
                  </a:cxn>
                </a:cxnLst>
                <a:rect l="l" t="t" r="r" b="b"/>
                <a:pathLst>
                  <a:path w="216" h="196">
                    <a:moveTo>
                      <a:pt x="58" y="0"/>
                    </a:moveTo>
                    <a:lnTo>
                      <a:pt x="168" y="0"/>
                    </a:lnTo>
                    <a:lnTo>
                      <a:pt x="216" y="83"/>
                    </a:lnTo>
                    <a:lnTo>
                      <a:pt x="195" y="155"/>
                    </a:lnTo>
                    <a:lnTo>
                      <a:pt x="120" y="196"/>
                    </a:lnTo>
                    <a:lnTo>
                      <a:pt x="47" y="176"/>
                    </a:lnTo>
                    <a:lnTo>
                      <a:pt x="0" y="93"/>
                    </a:lnTo>
                    <a:close/>
                  </a:path>
                </a:pathLst>
              </a:custGeom>
              <a:noFill/>
              <a:ln w="14760">
                <a:solidFill>
                  <a:srgbClr val="383838"/>
                </a:solidFill>
                <a:prstDash val="solid"/>
              </a:ln>
            </xdr:spPr>
            <xdr:txBody>
              <a:bodyPr vert="horz" wrap="none" lIns="97200" tIns="52200" rIns="97200" bIns="52200" anchor="ctr" anchorCtr="0" compatLnSpc="0"/>
              <a:lstStyle/>
              <a:p>
                <a:pPr marL="0" marR="0" lvl="0" indent="0" algn="ctr" rtl="0" hangingPunct="0">
                  <a:lnSpc>
                    <a:spcPct val="100000"/>
                  </a:lnSpc>
                  <a:spcBef>
                    <a:spcPts val="0"/>
                  </a:spcBef>
                  <a:spcAft>
                    <a:spcPts val="0"/>
                  </a:spcAft>
                  <a:buNone/>
                  <a:tabLst/>
                </a:pPr>
                <a:endParaRPr lang="en-US" sz="1800" b="0" i="0" u="none" strike="noStrike" kern="1200" cap="none">
                  <a:ln>
                    <a:noFill/>
                  </a:ln>
                  <a:latin typeface="Liberation Sans" pitchFamily="18"/>
                  <a:ea typeface="Microsoft YaHei" pitchFamily="2"/>
                  <a:cs typeface="Mangal" pitchFamily="2"/>
                </a:endParaRPr>
              </a:p>
            </xdr:txBody>
          </xdr:sp>
          <xdr:sp macro="" textlink="">
            <xdr:nvSpPr>
              <xdr:cNvPr id="9" name="Freeform 8">
                <a:extLst>
                  <a:ext uri="{FF2B5EF4-FFF2-40B4-BE49-F238E27FC236}">
                    <a16:creationId xmlns:a16="http://schemas.microsoft.com/office/drawing/2014/main" id="{9805B468-159F-8374-DB00-479E1D97E119}"/>
                  </a:ext>
                </a:extLst>
              </xdr:cNvPr>
              <xdr:cNvSpPr/>
            </xdr:nvSpPr>
            <xdr:spPr>
              <a:xfrm>
                <a:off x="5995440" y="93600"/>
                <a:ext cx="52920" cy="54720"/>
              </a:xfrm>
              <a:custGeom>
                <a:avLst/>
                <a:gdLst>
                  <a:gd name="f0" fmla="val 10800000"/>
                  <a:gd name="f1" fmla="val 5400000"/>
                  <a:gd name="f2" fmla="val 180"/>
                  <a:gd name="f3" fmla="val w"/>
                  <a:gd name="f4" fmla="val h"/>
                  <a:gd name="f5" fmla="*/ 5419351 1 1725033"/>
                  <a:gd name="f6" fmla="*/ 10800 10800 1"/>
                  <a:gd name="f7" fmla="+- 0 0 0"/>
                  <a:gd name="f8" fmla="+- 0 0 360"/>
                  <a:gd name="f9" fmla="val 10800"/>
                  <a:gd name="f10" fmla="*/ f3 1 21600"/>
                  <a:gd name="f11" fmla="*/ f4 1 21600"/>
                  <a:gd name="f12" fmla="*/ 0 f5 1"/>
                  <a:gd name="f13" fmla="*/ f7 f0 1"/>
                  <a:gd name="f14" fmla="*/ f8 f0 1"/>
                  <a:gd name="f15" fmla="*/ 3163 f10 1"/>
                  <a:gd name="f16" fmla="*/ 18437 f10 1"/>
                  <a:gd name="f17" fmla="*/ 18437 f11 1"/>
                  <a:gd name="f18" fmla="*/ 3163 f11 1"/>
                  <a:gd name="f19" fmla="*/ f12 1 f2"/>
                  <a:gd name="f20" fmla="*/ f13 1 f2"/>
                  <a:gd name="f21" fmla="*/ f14 1 f2"/>
                  <a:gd name="f22" fmla="*/ 10800 f10 1"/>
                  <a:gd name="f23" fmla="*/ 0 f11 1"/>
                  <a:gd name="f24" fmla="*/ 0 f10 1"/>
                  <a:gd name="f25" fmla="*/ 10800 f11 1"/>
                  <a:gd name="f26" fmla="*/ 21600 f11 1"/>
                  <a:gd name="f27" fmla="*/ 21600 f10 1"/>
                  <a:gd name="f28" fmla="+- 0 0 f19"/>
                  <a:gd name="f29" fmla="+- f20 0 f1"/>
                  <a:gd name="f30" fmla="+- f21 0 f1"/>
                  <a:gd name="f31" fmla="*/ f28 f0 1"/>
                  <a:gd name="f32" fmla="+- f30 0 f29"/>
                  <a:gd name="f33" fmla="*/ f31 1 f5"/>
                  <a:gd name="f34" fmla="+- f33 0 f1"/>
                  <a:gd name="f35" fmla="cos 1 f34"/>
                  <a:gd name="f36" fmla="sin 1 f34"/>
                  <a:gd name="f37" fmla="+- 0 0 f35"/>
                  <a:gd name="f38" fmla="+- 0 0 f36"/>
                  <a:gd name="f39" fmla="*/ 10800 f37 1"/>
                  <a:gd name="f40" fmla="*/ 10800 f38 1"/>
                  <a:gd name="f41" fmla="*/ f39 f39 1"/>
                  <a:gd name="f42" fmla="*/ f40 f40 1"/>
                  <a:gd name="f43" fmla="+- f41 f42 0"/>
                  <a:gd name="f44" fmla="sqrt f43"/>
                  <a:gd name="f45" fmla="*/ f6 1 f44"/>
                  <a:gd name="f46" fmla="*/ f37 f45 1"/>
                  <a:gd name="f47" fmla="*/ f38 f45 1"/>
                  <a:gd name="f48" fmla="+- 10800 0 f46"/>
                  <a:gd name="f49" fmla="+- 10800 0 f47"/>
                </a:gdLst>
                <a:ahLst/>
                <a:cxnLst>
                  <a:cxn ang="3cd4">
                    <a:pos x="hc" y="t"/>
                  </a:cxn>
                  <a:cxn ang="0">
                    <a:pos x="r" y="vc"/>
                  </a:cxn>
                  <a:cxn ang="cd4">
                    <a:pos x="hc" y="b"/>
                  </a:cxn>
                  <a:cxn ang="cd2">
                    <a:pos x="l" y="vc"/>
                  </a:cxn>
                  <a:cxn ang="f29">
                    <a:pos x="f22" y="f23"/>
                  </a:cxn>
                  <a:cxn ang="f29">
                    <a:pos x="f15" y="f18"/>
                  </a:cxn>
                  <a:cxn ang="f29">
                    <a:pos x="f24" y="f25"/>
                  </a:cxn>
                  <a:cxn ang="f29">
                    <a:pos x="f15" y="f17"/>
                  </a:cxn>
                  <a:cxn ang="f29">
                    <a:pos x="f22" y="f26"/>
                  </a:cxn>
                  <a:cxn ang="f29">
                    <a:pos x="f16" y="f17"/>
                  </a:cxn>
                  <a:cxn ang="f29">
                    <a:pos x="f27" y="f25"/>
                  </a:cxn>
                  <a:cxn ang="f29">
                    <a:pos x="f16" y="f18"/>
                  </a:cxn>
                </a:cxnLst>
                <a:rect l="f15" t="f18" r="f16" b="f17"/>
                <a:pathLst>
                  <a:path w="21600" h="21600">
                    <a:moveTo>
                      <a:pt x="f48" y="f49"/>
                    </a:moveTo>
                    <a:arcTo wR="f9" hR="f9" stAng="f29" swAng="f32"/>
                    <a:close/>
                  </a:path>
                </a:pathLst>
              </a:custGeom>
              <a:solidFill>
                <a:srgbClr val="F8BF00"/>
              </a:solidFill>
              <a:ln w="14760">
                <a:solidFill>
                  <a:srgbClr val="383838"/>
                </a:solidFill>
                <a:prstDash val="solid"/>
              </a:ln>
            </xdr:spPr>
            <xdr:txBody>
              <a:bodyPr vert="horz" wrap="none" lIns="97200" tIns="52200" rIns="97200" bIns="52200" anchor="ctr" anchorCtr="0" compatLnSpc="0">
                <a:noAutofit/>
              </a:bodyPr>
              <a:lstStyle/>
              <a:p>
                <a:pPr marL="0" marR="0" lvl="0" indent="0" algn="ctr" rtl="0" hangingPunct="0">
                  <a:lnSpc>
                    <a:spcPct val="100000"/>
                  </a:lnSpc>
                  <a:spcBef>
                    <a:spcPts val="0"/>
                  </a:spcBef>
                  <a:spcAft>
                    <a:spcPts val="0"/>
                  </a:spcAft>
                  <a:buNone/>
                  <a:tabLst/>
                </a:pPr>
                <a:endParaRPr lang="en-US" sz="1800" b="0" i="0" u="none" strike="noStrike" kern="1200" cap="none">
                  <a:ln>
                    <a:noFill/>
                  </a:ln>
                  <a:latin typeface="Liberation Sans" pitchFamily="18"/>
                  <a:ea typeface="Microsoft YaHei" pitchFamily="2"/>
                  <a:cs typeface="Mangal" pitchFamily="2"/>
                </a:endParaRPr>
              </a:p>
            </xdr:txBody>
          </xdr:sp>
        </xdr:grpSp>
      </xdr:grpSp>
    </xdr:grpSp>
    <xdr:clientData/>
  </xdr:absoluteAnchor>
</xdr:wsDr>
</file>

<file path=xl/drawings/drawing2.xml><?xml version="1.0" encoding="utf-8"?>
<xdr:wsDr xmlns:xdr="http://schemas.openxmlformats.org/drawingml/2006/spreadsheetDrawing" xmlns:a="http://schemas.openxmlformats.org/drawingml/2006/main">
  <xdr:absoluteAnchor>
    <xdr:pos x="7781760" y="0"/>
    <xdr:ext cx="1143000" cy="269640"/>
    <xdr:grpSp>
      <xdr:nvGrpSpPr>
        <xdr:cNvPr id="2" name="Group 1">
          <a:extLst>
            <a:ext uri="{FF2B5EF4-FFF2-40B4-BE49-F238E27FC236}">
              <a16:creationId xmlns:a16="http://schemas.microsoft.com/office/drawing/2014/main" id="{12608686-929C-D60C-10D1-BF4C62C165C8}"/>
            </a:ext>
          </a:extLst>
        </xdr:cNvPr>
        <xdr:cNvGrpSpPr/>
      </xdr:nvGrpSpPr>
      <xdr:grpSpPr>
        <a:xfrm>
          <a:off x="7781760" y="0"/>
          <a:ext cx="1143000" cy="269640"/>
          <a:chOff x="7781760" y="0"/>
          <a:chExt cx="1143000" cy="269640"/>
        </a:xfrm>
      </xdr:grpSpPr>
      <xdr:sp macro="" textlink="">
        <xdr:nvSpPr>
          <xdr:cNvPr id="3" name="TextBox 2">
            <a:extLst>
              <a:ext uri="{FF2B5EF4-FFF2-40B4-BE49-F238E27FC236}">
                <a16:creationId xmlns:a16="http://schemas.microsoft.com/office/drawing/2014/main" id="{9291A7FC-E011-99F1-450B-F27D116D171C}"/>
              </a:ext>
            </a:extLst>
          </xdr:cNvPr>
          <xdr:cNvSpPr txBox="1"/>
        </xdr:nvSpPr>
        <xdr:spPr>
          <a:xfrm>
            <a:off x="7867080" y="0"/>
            <a:ext cx="1057680" cy="269640"/>
          </a:xfrm>
          <a:prstGeom prst="rect">
            <a:avLst/>
          </a:prstGeom>
          <a:noFill/>
          <a:ln>
            <a:noFill/>
          </a:ln>
        </xdr:spPr>
        <xdr:txBody>
          <a:bodyPr vert="horz" wrap="none" lIns="90000" tIns="45000" rIns="90000" bIns="45000" anchor="ctr" anchorCtr="0" compatLnSpc="0"/>
          <a:lstStyle/>
          <a:p>
            <a:pPr marL="0" marR="0" lvl="0" indent="0" algn="l" rtl="0" hangingPunct="0">
              <a:lnSpc>
                <a:spcPct val="100000"/>
              </a:lnSpc>
              <a:spcBef>
                <a:spcPts val="0"/>
              </a:spcBef>
              <a:spcAft>
                <a:spcPts val="0"/>
              </a:spcAft>
              <a:buNone/>
              <a:tabLst/>
            </a:pPr>
            <a:r>
              <a:rPr lang="en-US" sz="1000" b="1" i="0" u="none" strike="noStrike" kern="1200" cap="none">
                <a:ln>
                  <a:noFill/>
                </a:ln>
                <a:solidFill>
                  <a:srgbClr val="383838"/>
                </a:solidFill>
                <a:latin typeface="Arial" pitchFamily="34"/>
                <a:ea typeface="Microsoft YaHei" pitchFamily="2"/>
                <a:cs typeface="Mangal" pitchFamily="2"/>
              </a:rPr>
              <a:t>SMILE.TECH</a:t>
            </a:r>
          </a:p>
        </xdr:txBody>
      </xdr:sp>
      <xdr:grpSp>
        <xdr:nvGrpSpPr>
          <xdr:cNvPr id="4" name="Group 3">
            <a:extLst>
              <a:ext uri="{FF2B5EF4-FFF2-40B4-BE49-F238E27FC236}">
                <a16:creationId xmlns:a16="http://schemas.microsoft.com/office/drawing/2014/main" id="{DFDA4A37-30F2-2132-0F23-29D3F979958D}"/>
              </a:ext>
            </a:extLst>
          </xdr:cNvPr>
          <xdr:cNvGrpSpPr/>
        </xdr:nvGrpSpPr>
        <xdr:grpSpPr>
          <a:xfrm>
            <a:off x="7781760" y="83253"/>
            <a:ext cx="146663" cy="107187"/>
            <a:chOff x="7781760" y="83253"/>
            <a:chExt cx="146663" cy="107187"/>
          </a:xfrm>
        </xdr:grpSpPr>
        <xdr:sp macro="" textlink="">
          <xdr:nvSpPr>
            <xdr:cNvPr id="5" name="Freeform 4">
              <a:extLst>
                <a:ext uri="{FF2B5EF4-FFF2-40B4-BE49-F238E27FC236}">
                  <a16:creationId xmlns:a16="http://schemas.microsoft.com/office/drawing/2014/main" id="{58BD5D5E-6480-DD6F-BDC6-5DFBFB8412F9}"/>
                </a:ext>
              </a:extLst>
            </xdr:cNvPr>
            <xdr:cNvSpPr/>
          </xdr:nvSpPr>
          <xdr:spPr>
            <a:xfrm>
              <a:off x="7808400" y="175680"/>
              <a:ext cx="83160" cy="14760"/>
            </a:xfrm>
            <a:custGeom>
              <a:avLst/>
              <a:gdLst/>
              <a:ahLst/>
              <a:cxnLst>
                <a:cxn ang="3cd4">
                  <a:pos x="hc" y="t"/>
                </a:cxn>
                <a:cxn ang="cd2">
                  <a:pos x="l" y="vc"/>
                </a:cxn>
                <a:cxn ang="cd4">
                  <a:pos x="hc" y="b"/>
                </a:cxn>
                <a:cxn ang="0">
                  <a:pos x="r" y="vc"/>
                </a:cxn>
              </a:cxnLst>
              <a:rect l="l" t="t" r="r" b="b"/>
              <a:pathLst>
                <a:path w="232" h="42">
                  <a:moveTo>
                    <a:pt x="0" y="0"/>
                  </a:moveTo>
                  <a:cubicBezTo>
                    <a:pt x="63" y="54"/>
                    <a:pt x="168" y="54"/>
                    <a:pt x="232" y="11"/>
                  </a:cubicBezTo>
                </a:path>
              </a:pathLst>
            </a:custGeom>
            <a:noFill/>
            <a:ln w="14760" cap="rnd">
              <a:solidFill>
                <a:srgbClr val="383838"/>
              </a:solidFill>
              <a:prstDash val="solid"/>
            </a:ln>
          </xdr:spPr>
          <xdr:txBody>
            <a:bodyPr vert="horz" wrap="none" lIns="97200" tIns="52200" rIns="97200" bIns="52200" anchor="ctr" anchorCtr="0" compatLnSpc="0"/>
            <a:lstStyle/>
            <a:p>
              <a:pPr marL="0" marR="0" lvl="0" indent="0" algn="ctr" rtl="0" hangingPunct="0">
                <a:lnSpc>
                  <a:spcPct val="100000"/>
                </a:lnSpc>
                <a:spcBef>
                  <a:spcPts val="0"/>
                </a:spcBef>
                <a:spcAft>
                  <a:spcPts val="0"/>
                </a:spcAft>
                <a:buNone/>
                <a:tabLst/>
              </a:pPr>
              <a:endParaRPr lang="en-US" sz="1800" b="0" i="0" u="none" strike="noStrike" kern="1200" cap="none">
                <a:ln>
                  <a:noFill/>
                </a:ln>
                <a:latin typeface="Liberation Sans" pitchFamily="18"/>
                <a:ea typeface="Microsoft YaHei" pitchFamily="2"/>
                <a:cs typeface="Mangal" pitchFamily="2"/>
              </a:endParaRPr>
            </a:p>
          </xdr:txBody>
        </xdr:sp>
        <xdr:sp macro="" textlink="">
          <xdr:nvSpPr>
            <xdr:cNvPr id="6" name="Freeform 5">
              <a:extLst>
                <a:ext uri="{FF2B5EF4-FFF2-40B4-BE49-F238E27FC236}">
                  <a16:creationId xmlns:a16="http://schemas.microsoft.com/office/drawing/2014/main" id="{C7C3C433-638D-D66B-C40C-46CDD9BDF314}"/>
                </a:ext>
              </a:extLst>
            </xdr:cNvPr>
            <xdr:cNvSpPr/>
          </xdr:nvSpPr>
          <xdr:spPr>
            <a:xfrm>
              <a:off x="7781760" y="120600"/>
              <a:ext cx="48960" cy="8280"/>
            </a:xfrm>
            <a:custGeom>
              <a:avLst/>
              <a:gdLst/>
              <a:ahLst/>
              <a:cxnLst>
                <a:cxn ang="3cd4">
                  <a:pos x="hc" y="t"/>
                </a:cxn>
                <a:cxn ang="cd2">
                  <a:pos x="l" y="vc"/>
                </a:cxn>
                <a:cxn ang="cd4">
                  <a:pos x="hc" y="b"/>
                </a:cxn>
                <a:cxn ang="0">
                  <a:pos x="r" y="vc"/>
                </a:cxn>
              </a:cxnLst>
              <a:rect l="l" t="t" r="r" b="b"/>
              <a:pathLst>
                <a:path w="137" h="24">
                  <a:moveTo>
                    <a:pt x="0" y="0"/>
                  </a:moveTo>
                  <a:cubicBezTo>
                    <a:pt x="42" y="32"/>
                    <a:pt x="95" y="32"/>
                    <a:pt x="137" y="0"/>
                  </a:cubicBezTo>
                </a:path>
              </a:pathLst>
            </a:custGeom>
            <a:noFill/>
            <a:ln w="14760" cap="rnd">
              <a:solidFill>
                <a:srgbClr val="383838"/>
              </a:solidFill>
              <a:prstDash val="solid"/>
            </a:ln>
          </xdr:spPr>
          <xdr:txBody>
            <a:bodyPr vert="horz" wrap="none" lIns="97200" tIns="52200" rIns="97200" bIns="52200" anchor="ctr" anchorCtr="0" compatLnSpc="0"/>
            <a:lstStyle/>
            <a:p>
              <a:pPr marL="0" marR="0" lvl="0" indent="0" algn="ctr" rtl="0" hangingPunct="0">
                <a:lnSpc>
                  <a:spcPct val="100000"/>
                </a:lnSpc>
                <a:spcBef>
                  <a:spcPts val="0"/>
                </a:spcBef>
                <a:spcAft>
                  <a:spcPts val="0"/>
                </a:spcAft>
                <a:buNone/>
                <a:tabLst/>
              </a:pPr>
              <a:endParaRPr lang="en-US" sz="1800" b="0" i="0" u="none" strike="noStrike" kern="1200" cap="none">
                <a:ln>
                  <a:noFill/>
                </a:ln>
                <a:latin typeface="Liberation Sans" pitchFamily="18"/>
                <a:ea typeface="Microsoft YaHei" pitchFamily="2"/>
                <a:cs typeface="Mangal" pitchFamily="2"/>
              </a:endParaRPr>
            </a:p>
          </xdr:txBody>
        </xdr:sp>
        <xdr:grpSp>
          <xdr:nvGrpSpPr>
            <xdr:cNvPr id="7" name="Group 6">
              <a:extLst>
                <a:ext uri="{FF2B5EF4-FFF2-40B4-BE49-F238E27FC236}">
                  <a16:creationId xmlns:a16="http://schemas.microsoft.com/office/drawing/2014/main" id="{1F257A93-9E82-DB69-B3CA-FD02FA888339}"/>
                </a:ext>
              </a:extLst>
            </xdr:cNvPr>
            <xdr:cNvGrpSpPr/>
          </xdr:nvGrpSpPr>
          <xdr:grpSpPr>
            <a:xfrm>
              <a:off x="7858223" y="83253"/>
              <a:ext cx="70200" cy="77400"/>
              <a:chOff x="7858223" y="83253"/>
              <a:chExt cx="70200" cy="77400"/>
            </a:xfrm>
          </xdr:grpSpPr>
          <xdr:sp macro="" textlink="">
            <xdr:nvSpPr>
              <xdr:cNvPr id="8" name="Freeform 7">
                <a:extLst>
                  <a:ext uri="{FF2B5EF4-FFF2-40B4-BE49-F238E27FC236}">
                    <a16:creationId xmlns:a16="http://schemas.microsoft.com/office/drawing/2014/main" id="{2B987584-1C95-9A0E-5CE9-032214DCABFE}"/>
                  </a:ext>
                </a:extLst>
              </xdr:cNvPr>
              <xdr:cNvSpPr/>
            </xdr:nvSpPr>
            <xdr:spPr>
              <a:xfrm rot="17902200">
                <a:off x="7854623" y="86853"/>
                <a:ext cx="77400" cy="70200"/>
              </a:xfrm>
              <a:custGeom>
                <a:avLst/>
                <a:gdLst/>
                <a:ahLst/>
                <a:cxnLst>
                  <a:cxn ang="3cd4">
                    <a:pos x="hc" y="t"/>
                  </a:cxn>
                  <a:cxn ang="cd2">
                    <a:pos x="l" y="vc"/>
                  </a:cxn>
                  <a:cxn ang="cd4">
                    <a:pos x="hc" y="b"/>
                  </a:cxn>
                  <a:cxn ang="0">
                    <a:pos x="r" y="vc"/>
                  </a:cxn>
                </a:cxnLst>
                <a:rect l="l" t="t" r="r" b="b"/>
                <a:pathLst>
                  <a:path w="216" h="196">
                    <a:moveTo>
                      <a:pt x="58" y="0"/>
                    </a:moveTo>
                    <a:lnTo>
                      <a:pt x="168" y="0"/>
                    </a:lnTo>
                    <a:lnTo>
                      <a:pt x="216" y="83"/>
                    </a:lnTo>
                    <a:lnTo>
                      <a:pt x="195" y="155"/>
                    </a:lnTo>
                    <a:lnTo>
                      <a:pt x="120" y="196"/>
                    </a:lnTo>
                    <a:lnTo>
                      <a:pt x="47" y="176"/>
                    </a:lnTo>
                    <a:lnTo>
                      <a:pt x="0" y="93"/>
                    </a:lnTo>
                    <a:close/>
                  </a:path>
                </a:pathLst>
              </a:custGeom>
              <a:noFill/>
              <a:ln w="14760">
                <a:solidFill>
                  <a:srgbClr val="383838"/>
                </a:solidFill>
                <a:prstDash val="solid"/>
              </a:ln>
            </xdr:spPr>
            <xdr:txBody>
              <a:bodyPr vert="horz" wrap="none" lIns="97200" tIns="52200" rIns="97200" bIns="52200" anchor="ctr" anchorCtr="0" compatLnSpc="0"/>
              <a:lstStyle/>
              <a:p>
                <a:pPr marL="0" marR="0" lvl="0" indent="0" algn="ctr" rtl="0" hangingPunct="0">
                  <a:lnSpc>
                    <a:spcPct val="100000"/>
                  </a:lnSpc>
                  <a:spcBef>
                    <a:spcPts val="0"/>
                  </a:spcBef>
                  <a:spcAft>
                    <a:spcPts val="0"/>
                  </a:spcAft>
                  <a:buNone/>
                  <a:tabLst/>
                </a:pPr>
                <a:endParaRPr lang="en-US" sz="1800" b="0" i="0" u="none" strike="noStrike" kern="1200" cap="none">
                  <a:ln>
                    <a:noFill/>
                  </a:ln>
                  <a:latin typeface="Liberation Sans" pitchFamily="18"/>
                  <a:ea typeface="Microsoft YaHei" pitchFamily="2"/>
                  <a:cs typeface="Mangal" pitchFamily="2"/>
                </a:endParaRPr>
              </a:p>
            </xdr:txBody>
          </xdr:sp>
          <xdr:sp macro="" textlink="">
            <xdr:nvSpPr>
              <xdr:cNvPr id="9" name="Freeform 8">
                <a:extLst>
                  <a:ext uri="{FF2B5EF4-FFF2-40B4-BE49-F238E27FC236}">
                    <a16:creationId xmlns:a16="http://schemas.microsoft.com/office/drawing/2014/main" id="{B31D8C2E-7F99-9CEA-0619-418C60CDAEBD}"/>
                  </a:ext>
                </a:extLst>
              </xdr:cNvPr>
              <xdr:cNvSpPr/>
            </xdr:nvSpPr>
            <xdr:spPr>
              <a:xfrm>
                <a:off x="7865640" y="93600"/>
                <a:ext cx="52920" cy="54720"/>
              </a:xfrm>
              <a:custGeom>
                <a:avLst/>
                <a:gdLst>
                  <a:gd name="f0" fmla="val 10800000"/>
                  <a:gd name="f1" fmla="val 5400000"/>
                  <a:gd name="f2" fmla="val 180"/>
                  <a:gd name="f3" fmla="val w"/>
                  <a:gd name="f4" fmla="val h"/>
                  <a:gd name="f5" fmla="*/ 5419351 1 1725033"/>
                  <a:gd name="f6" fmla="*/ 10800 10800 1"/>
                  <a:gd name="f7" fmla="+- 0 0 0"/>
                  <a:gd name="f8" fmla="+- 0 0 360"/>
                  <a:gd name="f9" fmla="val 10800"/>
                  <a:gd name="f10" fmla="*/ f3 1 21600"/>
                  <a:gd name="f11" fmla="*/ f4 1 21600"/>
                  <a:gd name="f12" fmla="*/ 0 f5 1"/>
                  <a:gd name="f13" fmla="*/ f7 f0 1"/>
                  <a:gd name="f14" fmla="*/ f8 f0 1"/>
                  <a:gd name="f15" fmla="*/ 3163 f10 1"/>
                  <a:gd name="f16" fmla="*/ 18437 f10 1"/>
                  <a:gd name="f17" fmla="*/ 18437 f11 1"/>
                  <a:gd name="f18" fmla="*/ 3163 f11 1"/>
                  <a:gd name="f19" fmla="*/ f12 1 f2"/>
                  <a:gd name="f20" fmla="*/ f13 1 f2"/>
                  <a:gd name="f21" fmla="*/ f14 1 f2"/>
                  <a:gd name="f22" fmla="*/ 10800 f10 1"/>
                  <a:gd name="f23" fmla="*/ 0 f11 1"/>
                  <a:gd name="f24" fmla="*/ 0 f10 1"/>
                  <a:gd name="f25" fmla="*/ 10800 f11 1"/>
                  <a:gd name="f26" fmla="*/ 21600 f11 1"/>
                  <a:gd name="f27" fmla="*/ 21600 f10 1"/>
                  <a:gd name="f28" fmla="+- 0 0 f19"/>
                  <a:gd name="f29" fmla="+- f20 0 f1"/>
                  <a:gd name="f30" fmla="+- f21 0 f1"/>
                  <a:gd name="f31" fmla="*/ f28 f0 1"/>
                  <a:gd name="f32" fmla="+- f30 0 f29"/>
                  <a:gd name="f33" fmla="*/ f31 1 f5"/>
                  <a:gd name="f34" fmla="+- f33 0 f1"/>
                  <a:gd name="f35" fmla="cos 1 f34"/>
                  <a:gd name="f36" fmla="sin 1 f34"/>
                  <a:gd name="f37" fmla="+- 0 0 f35"/>
                  <a:gd name="f38" fmla="+- 0 0 f36"/>
                  <a:gd name="f39" fmla="*/ 10800 f37 1"/>
                  <a:gd name="f40" fmla="*/ 10800 f38 1"/>
                  <a:gd name="f41" fmla="*/ f39 f39 1"/>
                  <a:gd name="f42" fmla="*/ f40 f40 1"/>
                  <a:gd name="f43" fmla="+- f41 f42 0"/>
                  <a:gd name="f44" fmla="sqrt f43"/>
                  <a:gd name="f45" fmla="*/ f6 1 f44"/>
                  <a:gd name="f46" fmla="*/ f37 f45 1"/>
                  <a:gd name="f47" fmla="*/ f38 f45 1"/>
                  <a:gd name="f48" fmla="+- 10800 0 f46"/>
                  <a:gd name="f49" fmla="+- 10800 0 f47"/>
                </a:gdLst>
                <a:ahLst/>
                <a:cxnLst>
                  <a:cxn ang="3cd4">
                    <a:pos x="hc" y="t"/>
                  </a:cxn>
                  <a:cxn ang="0">
                    <a:pos x="r" y="vc"/>
                  </a:cxn>
                  <a:cxn ang="cd4">
                    <a:pos x="hc" y="b"/>
                  </a:cxn>
                  <a:cxn ang="cd2">
                    <a:pos x="l" y="vc"/>
                  </a:cxn>
                  <a:cxn ang="f29">
                    <a:pos x="f22" y="f23"/>
                  </a:cxn>
                  <a:cxn ang="f29">
                    <a:pos x="f15" y="f18"/>
                  </a:cxn>
                  <a:cxn ang="f29">
                    <a:pos x="f24" y="f25"/>
                  </a:cxn>
                  <a:cxn ang="f29">
                    <a:pos x="f15" y="f17"/>
                  </a:cxn>
                  <a:cxn ang="f29">
                    <a:pos x="f22" y="f26"/>
                  </a:cxn>
                  <a:cxn ang="f29">
                    <a:pos x="f16" y="f17"/>
                  </a:cxn>
                  <a:cxn ang="f29">
                    <a:pos x="f27" y="f25"/>
                  </a:cxn>
                  <a:cxn ang="f29">
                    <a:pos x="f16" y="f18"/>
                  </a:cxn>
                </a:cxnLst>
                <a:rect l="f15" t="f18" r="f16" b="f17"/>
                <a:pathLst>
                  <a:path w="21600" h="21600">
                    <a:moveTo>
                      <a:pt x="f48" y="f49"/>
                    </a:moveTo>
                    <a:arcTo wR="f9" hR="f9" stAng="f29" swAng="f32"/>
                    <a:close/>
                  </a:path>
                </a:pathLst>
              </a:custGeom>
              <a:solidFill>
                <a:srgbClr val="F8BF00"/>
              </a:solidFill>
              <a:ln w="14760">
                <a:solidFill>
                  <a:srgbClr val="383838"/>
                </a:solidFill>
                <a:prstDash val="solid"/>
              </a:ln>
            </xdr:spPr>
            <xdr:txBody>
              <a:bodyPr vert="horz" wrap="none" lIns="97200" tIns="52200" rIns="97200" bIns="52200" anchor="ctr" anchorCtr="0" compatLnSpc="0">
                <a:noAutofit/>
              </a:bodyPr>
              <a:lstStyle/>
              <a:p>
                <a:pPr marL="0" marR="0" lvl="0" indent="0" algn="ctr" rtl="0" hangingPunct="0">
                  <a:lnSpc>
                    <a:spcPct val="100000"/>
                  </a:lnSpc>
                  <a:spcBef>
                    <a:spcPts val="0"/>
                  </a:spcBef>
                  <a:spcAft>
                    <a:spcPts val="0"/>
                  </a:spcAft>
                  <a:buNone/>
                  <a:tabLst/>
                </a:pPr>
                <a:endParaRPr lang="en-US" sz="1800" b="0" i="0" u="none" strike="noStrike" kern="1200" cap="none">
                  <a:ln>
                    <a:noFill/>
                  </a:ln>
                  <a:latin typeface="Liberation Sans" pitchFamily="18"/>
                  <a:ea typeface="Microsoft YaHei" pitchFamily="2"/>
                  <a:cs typeface="Mangal" pitchFamily="2"/>
                </a:endParaRPr>
              </a:p>
            </xdr:txBody>
          </xdr:sp>
        </xdr:grpSp>
      </xdr:grpSp>
    </xdr:grpSp>
    <xdr:clientData/>
  </xdr:absoluteAnchor>
</xdr:wsDr>
</file>

<file path=xl/drawings/drawing3.xml><?xml version="1.0" encoding="utf-8"?>
<xdr:wsDr xmlns:xdr="http://schemas.openxmlformats.org/drawingml/2006/spreadsheetDrawing" xmlns:a="http://schemas.openxmlformats.org/drawingml/2006/main">
  <xdr:absoluteAnchor>
    <xdr:pos x="9036720" y="0"/>
    <xdr:ext cx="1143000" cy="269640"/>
    <xdr:grpSp>
      <xdr:nvGrpSpPr>
        <xdr:cNvPr id="2" name="Group 1">
          <a:extLst>
            <a:ext uri="{FF2B5EF4-FFF2-40B4-BE49-F238E27FC236}">
              <a16:creationId xmlns:a16="http://schemas.microsoft.com/office/drawing/2014/main" id="{A8FB4F9C-56DB-006A-48D2-84BCED628511}"/>
            </a:ext>
          </a:extLst>
        </xdr:cNvPr>
        <xdr:cNvGrpSpPr/>
      </xdr:nvGrpSpPr>
      <xdr:grpSpPr>
        <a:xfrm>
          <a:off x="9036720" y="0"/>
          <a:ext cx="1143000" cy="269640"/>
          <a:chOff x="9036720" y="0"/>
          <a:chExt cx="1143000" cy="269640"/>
        </a:xfrm>
      </xdr:grpSpPr>
      <xdr:sp macro="" textlink="">
        <xdr:nvSpPr>
          <xdr:cNvPr id="3" name="TextBox 2">
            <a:extLst>
              <a:ext uri="{FF2B5EF4-FFF2-40B4-BE49-F238E27FC236}">
                <a16:creationId xmlns:a16="http://schemas.microsoft.com/office/drawing/2014/main" id="{0C155396-A2CA-5D73-A7DD-63C9CEF0D179}"/>
              </a:ext>
            </a:extLst>
          </xdr:cNvPr>
          <xdr:cNvSpPr txBox="1"/>
        </xdr:nvSpPr>
        <xdr:spPr>
          <a:xfrm>
            <a:off x="9122040" y="0"/>
            <a:ext cx="1057680" cy="269640"/>
          </a:xfrm>
          <a:prstGeom prst="rect">
            <a:avLst/>
          </a:prstGeom>
          <a:noFill/>
          <a:ln>
            <a:noFill/>
          </a:ln>
        </xdr:spPr>
        <xdr:txBody>
          <a:bodyPr vert="horz" wrap="none" lIns="90000" tIns="45000" rIns="90000" bIns="45000" anchor="ctr" anchorCtr="0" compatLnSpc="0"/>
          <a:lstStyle/>
          <a:p>
            <a:pPr marL="0" marR="0" lvl="0" indent="0" algn="l" rtl="0" hangingPunct="0">
              <a:lnSpc>
                <a:spcPct val="100000"/>
              </a:lnSpc>
              <a:spcBef>
                <a:spcPts val="0"/>
              </a:spcBef>
              <a:spcAft>
                <a:spcPts val="0"/>
              </a:spcAft>
              <a:buNone/>
              <a:tabLst/>
            </a:pPr>
            <a:r>
              <a:rPr lang="en-US" sz="1000" b="1" i="0" u="none" strike="noStrike" kern="1200" cap="none">
                <a:ln>
                  <a:noFill/>
                </a:ln>
                <a:solidFill>
                  <a:srgbClr val="383838"/>
                </a:solidFill>
                <a:latin typeface="Arial" pitchFamily="34"/>
                <a:ea typeface="Microsoft YaHei" pitchFamily="2"/>
                <a:cs typeface="Mangal" pitchFamily="2"/>
              </a:rPr>
              <a:t>SMILE.TECH</a:t>
            </a:r>
          </a:p>
        </xdr:txBody>
      </xdr:sp>
      <xdr:grpSp>
        <xdr:nvGrpSpPr>
          <xdr:cNvPr id="4" name="Group 3">
            <a:extLst>
              <a:ext uri="{FF2B5EF4-FFF2-40B4-BE49-F238E27FC236}">
                <a16:creationId xmlns:a16="http://schemas.microsoft.com/office/drawing/2014/main" id="{214B3E93-60F8-E187-70D5-4EA72D618402}"/>
              </a:ext>
            </a:extLst>
          </xdr:cNvPr>
          <xdr:cNvGrpSpPr/>
        </xdr:nvGrpSpPr>
        <xdr:grpSpPr>
          <a:xfrm>
            <a:off x="9036720" y="83253"/>
            <a:ext cx="146663" cy="107187"/>
            <a:chOff x="9036720" y="83253"/>
            <a:chExt cx="146663" cy="107187"/>
          </a:xfrm>
        </xdr:grpSpPr>
        <xdr:sp macro="" textlink="">
          <xdr:nvSpPr>
            <xdr:cNvPr id="5" name="Freeform 4">
              <a:extLst>
                <a:ext uri="{FF2B5EF4-FFF2-40B4-BE49-F238E27FC236}">
                  <a16:creationId xmlns:a16="http://schemas.microsoft.com/office/drawing/2014/main" id="{D4B47476-980E-2F52-E39C-8AC00AE2ADFA}"/>
                </a:ext>
              </a:extLst>
            </xdr:cNvPr>
            <xdr:cNvSpPr/>
          </xdr:nvSpPr>
          <xdr:spPr>
            <a:xfrm>
              <a:off x="9063360" y="175680"/>
              <a:ext cx="83160" cy="14760"/>
            </a:xfrm>
            <a:custGeom>
              <a:avLst/>
              <a:gdLst/>
              <a:ahLst/>
              <a:cxnLst>
                <a:cxn ang="3cd4">
                  <a:pos x="hc" y="t"/>
                </a:cxn>
                <a:cxn ang="cd2">
                  <a:pos x="l" y="vc"/>
                </a:cxn>
                <a:cxn ang="cd4">
                  <a:pos x="hc" y="b"/>
                </a:cxn>
                <a:cxn ang="0">
                  <a:pos x="r" y="vc"/>
                </a:cxn>
              </a:cxnLst>
              <a:rect l="l" t="t" r="r" b="b"/>
              <a:pathLst>
                <a:path w="232" h="42">
                  <a:moveTo>
                    <a:pt x="0" y="0"/>
                  </a:moveTo>
                  <a:cubicBezTo>
                    <a:pt x="63" y="54"/>
                    <a:pt x="168" y="54"/>
                    <a:pt x="232" y="11"/>
                  </a:cubicBezTo>
                </a:path>
              </a:pathLst>
            </a:custGeom>
            <a:noFill/>
            <a:ln w="14760" cap="rnd">
              <a:solidFill>
                <a:srgbClr val="383838"/>
              </a:solidFill>
              <a:prstDash val="solid"/>
            </a:ln>
          </xdr:spPr>
          <xdr:txBody>
            <a:bodyPr vert="horz" wrap="none" lIns="97200" tIns="52200" rIns="97200" bIns="52200" anchor="ctr" anchorCtr="0" compatLnSpc="0"/>
            <a:lstStyle/>
            <a:p>
              <a:pPr marL="0" marR="0" lvl="0" indent="0" algn="ctr" rtl="0" hangingPunct="0">
                <a:lnSpc>
                  <a:spcPct val="100000"/>
                </a:lnSpc>
                <a:spcBef>
                  <a:spcPts val="0"/>
                </a:spcBef>
                <a:spcAft>
                  <a:spcPts val="0"/>
                </a:spcAft>
                <a:buNone/>
                <a:tabLst/>
              </a:pPr>
              <a:endParaRPr lang="en-US" sz="1800" b="0" i="0" u="none" strike="noStrike" kern="1200" cap="none">
                <a:ln>
                  <a:noFill/>
                </a:ln>
                <a:latin typeface="Liberation Sans" pitchFamily="18"/>
                <a:ea typeface="Microsoft YaHei" pitchFamily="2"/>
                <a:cs typeface="Mangal" pitchFamily="2"/>
              </a:endParaRPr>
            </a:p>
          </xdr:txBody>
        </xdr:sp>
        <xdr:sp macro="" textlink="">
          <xdr:nvSpPr>
            <xdr:cNvPr id="6" name="Freeform 5">
              <a:extLst>
                <a:ext uri="{FF2B5EF4-FFF2-40B4-BE49-F238E27FC236}">
                  <a16:creationId xmlns:a16="http://schemas.microsoft.com/office/drawing/2014/main" id="{14E6BD26-E17F-8758-3861-7363A3EA7BFC}"/>
                </a:ext>
              </a:extLst>
            </xdr:cNvPr>
            <xdr:cNvSpPr/>
          </xdr:nvSpPr>
          <xdr:spPr>
            <a:xfrm>
              <a:off x="9036720" y="120600"/>
              <a:ext cx="48960" cy="8280"/>
            </a:xfrm>
            <a:custGeom>
              <a:avLst/>
              <a:gdLst/>
              <a:ahLst/>
              <a:cxnLst>
                <a:cxn ang="3cd4">
                  <a:pos x="hc" y="t"/>
                </a:cxn>
                <a:cxn ang="cd2">
                  <a:pos x="l" y="vc"/>
                </a:cxn>
                <a:cxn ang="cd4">
                  <a:pos x="hc" y="b"/>
                </a:cxn>
                <a:cxn ang="0">
                  <a:pos x="r" y="vc"/>
                </a:cxn>
              </a:cxnLst>
              <a:rect l="l" t="t" r="r" b="b"/>
              <a:pathLst>
                <a:path w="137" h="24">
                  <a:moveTo>
                    <a:pt x="0" y="0"/>
                  </a:moveTo>
                  <a:cubicBezTo>
                    <a:pt x="42" y="32"/>
                    <a:pt x="95" y="32"/>
                    <a:pt x="137" y="0"/>
                  </a:cubicBezTo>
                </a:path>
              </a:pathLst>
            </a:custGeom>
            <a:noFill/>
            <a:ln w="14760" cap="rnd">
              <a:solidFill>
                <a:srgbClr val="383838"/>
              </a:solidFill>
              <a:prstDash val="solid"/>
            </a:ln>
          </xdr:spPr>
          <xdr:txBody>
            <a:bodyPr vert="horz" wrap="none" lIns="97200" tIns="52200" rIns="97200" bIns="52200" anchor="ctr" anchorCtr="0" compatLnSpc="0"/>
            <a:lstStyle/>
            <a:p>
              <a:pPr marL="0" marR="0" lvl="0" indent="0" algn="ctr" rtl="0" hangingPunct="0">
                <a:lnSpc>
                  <a:spcPct val="100000"/>
                </a:lnSpc>
                <a:spcBef>
                  <a:spcPts val="0"/>
                </a:spcBef>
                <a:spcAft>
                  <a:spcPts val="0"/>
                </a:spcAft>
                <a:buNone/>
                <a:tabLst/>
              </a:pPr>
              <a:endParaRPr lang="en-US" sz="1800" b="0" i="0" u="none" strike="noStrike" kern="1200" cap="none">
                <a:ln>
                  <a:noFill/>
                </a:ln>
                <a:latin typeface="Liberation Sans" pitchFamily="18"/>
                <a:ea typeface="Microsoft YaHei" pitchFamily="2"/>
                <a:cs typeface="Mangal" pitchFamily="2"/>
              </a:endParaRPr>
            </a:p>
          </xdr:txBody>
        </xdr:sp>
        <xdr:grpSp>
          <xdr:nvGrpSpPr>
            <xdr:cNvPr id="7" name="Group 6">
              <a:extLst>
                <a:ext uri="{FF2B5EF4-FFF2-40B4-BE49-F238E27FC236}">
                  <a16:creationId xmlns:a16="http://schemas.microsoft.com/office/drawing/2014/main" id="{28E9BEE8-16EB-0A49-4E6D-67D7A073504A}"/>
                </a:ext>
              </a:extLst>
            </xdr:cNvPr>
            <xdr:cNvGrpSpPr/>
          </xdr:nvGrpSpPr>
          <xdr:grpSpPr>
            <a:xfrm>
              <a:off x="9113183" y="83253"/>
              <a:ext cx="70200" cy="77400"/>
              <a:chOff x="9113183" y="83253"/>
              <a:chExt cx="70200" cy="77400"/>
            </a:xfrm>
          </xdr:grpSpPr>
          <xdr:sp macro="" textlink="">
            <xdr:nvSpPr>
              <xdr:cNvPr id="8" name="Freeform 7">
                <a:extLst>
                  <a:ext uri="{FF2B5EF4-FFF2-40B4-BE49-F238E27FC236}">
                    <a16:creationId xmlns:a16="http://schemas.microsoft.com/office/drawing/2014/main" id="{4C44C3AD-1B26-4D32-9DA5-7F72D6621640}"/>
                  </a:ext>
                </a:extLst>
              </xdr:cNvPr>
              <xdr:cNvSpPr/>
            </xdr:nvSpPr>
            <xdr:spPr>
              <a:xfrm rot="17902200">
                <a:off x="9109583" y="86853"/>
                <a:ext cx="77400" cy="70200"/>
              </a:xfrm>
              <a:custGeom>
                <a:avLst/>
                <a:gdLst/>
                <a:ahLst/>
                <a:cxnLst>
                  <a:cxn ang="3cd4">
                    <a:pos x="hc" y="t"/>
                  </a:cxn>
                  <a:cxn ang="cd2">
                    <a:pos x="l" y="vc"/>
                  </a:cxn>
                  <a:cxn ang="cd4">
                    <a:pos x="hc" y="b"/>
                  </a:cxn>
                  <a:cxn ang="0">
                    <a:pos x="r" y="vc"/>
                  </a:cxn>
                </a:cxnLst>
                <a:rect l="l" t="t" r="r" b="b"/>
                <a:pathLst>
                  <a:path w="216" h="196">
                    <a:moveTo>
                      <a:pt x="58" y="0"/>
                    </a:moveTo>
                    <a:lnTo>
                      <a:pt x="168" y="0"/>
                    </a:lnTo>
                    <a:lnTo>
                      <a:pt x="216" y="83"/>
                    </a:lnTo>
                    <a:lnTo>
                      <a:pt x="195" y="155"/>
                    </a:lnTo>
                    <a:lnTo>
                      <a:pt x="120" y="196"/>
                    </a:lnTo>
                    <a:lnTo>
                      <a:pt x="47" y="176"/>
                    </a:lnTo>
                    <a:lnTo>
                      <a:pt x="0" y="93"/>
                    </a:lnTo>
                    <a:close/>
                  </a:path>
                </a:pathLst>
              </a:custGeom>
              <a:noFill/>
              <a:ln w="14760">
                <a:solidFill>
                  <a:srgbClr val="383838"/>
                </a:solidFill>
                <a:prstDash val="solid"/>
              </a:ln>
            </xdr:spPr>
            <xdr:txBody>
              <a:bodyPr vert="horz" wrap="none" lIns="97200" tIns="52200" rIns="97200" bIns="52200" anchor="ctr" anchorCtr="0" compatLnSpc="0"/>
              <a:lstStyle/>
              <a:p>
                <a:pPr marL="0" marR="0" lvl="0" indent="0" algn="ctr" rtl="0" hangingPunct="0">
                  <a:lnSpc>
                    <a:spcPct val="100000"/>
                  </a:lnSpc>
                  <a:spcBef>
                    <a:spcPts val="0"/>
                  </a:spcBef>
                  <a:spcAft>
                    <a:spcPts val="0"/>
                  </a:spcAft>
                  <a:buNone/>
                  <a:tabLst/>
                </a:pPr>
                <a:endParaRPr lang="en-US" sz="1800" b="0" i="0" u="none" strike="noStrike" kern="1200" cap="none">
                  <a:ln>
                    <a:noFill/>
                  </a:ln>
                  <a:latin typeface="Liberation Sans" pitchFamily="18"/>
                  <a:ea typeface="Microsoft YaHei" pitchFamily="2"/>
                  <a:cs typeface="Mangal" pitchFamily="2"/>
                </a:endParaRPr>
              </a:p>
            </xdr:txBody>
          </xdr:sp>
          <xdr:sp macro="" textlink="">
            <xdr:nvSpPr>
              <xdr:cNvPr id="9" name="Freeform 8">
                <a:extLst>
                  <a:ext uri="{FF2B5EF4-FFF2-40B4-BE49-F238E27FC236}">
                    <a16:creationId xmlns:a16="http://schemas.microsoft.com/office/drawing/2014/main" id="{6824DA2D-2729-4B32-C9EC-4B3B24DC5E6B}"/>
                  </a:ext>
                </a:extLst>
              </xdr:cNvPr>
              <xdr:cNvSpPr/>
            </xdr:nvSpPr>
            <xdr:spPr>
              <a:xfrm>
                <a:off x="9120600" y="93600"/>
                <a:ext cx="52920" cy="54720"/>
              </a:xfrm>
              <a:custGeom>
                <a:avLst/>
                <a:gdLst>
                  <a:gd name="f0" fmla="val 10800000"/>
                  <a:gd name="f1" fmla="val 5400000"/>
                  <a:gd name="f2" fmla="val 180"/>
                  <a:gd name="f3" fmla="val w"/>
                  <a:gd name="f4" fmla="val h"/>
                  <a:gd name="f5" fmla="*/ 5419351 1 1725033"/>
                  <a:gd name="f6" fmla="*/ 10800 10800 1"/>
                  <a:gd name="f7" fmla="+- 0 0 0"/>
                  <a:gd name="f8" fmla="+- 0 0 360"/>
                  <a:gd name="f9" fmla="val 10800"/>
                  <a:gd name="f10" fmla="*/ f3 1 21600"/>
                  <a:gd name="f11" fmla="*/ f4 1 21600"/>
                  <a:gd name="f12" fmla="*/ 0 f5 1"/>
                  <a:gd name="f13" fmla="*/ f7 f0 1"/>
                  <a:gd name="f14" fmla="*/ f8 f0 1"/>
                  <a:gd name="f15" fmla="*/ 3163 f10 1"/>
                  <a:gd name="f16" fmla="*/ 18437 f10 1"/>
                  <a:gd name="f17" fmla="*/ 18437 f11 1"/>
                  <a:gd name="f18" fmla="*/ 3163 f11 1"/>
                  <a:gd name="f19" fmla="*/ f12 1 f2"/>
                  <a:gd name="f20" fmla="*/ f13 1 f2"/>
                  <a:gd name="f21" fmla="*/ f14 1 f2"/>
                  <a:gd name="f22" fmla="*/ 10800 f10 1"/>
                  <a:gd name="f23" fmla="*/ 0 f11 1"/>
                  <a:gd name="f24" fmla="*/ 0 f10 1"/>
                  <a:gd name="f25" fmla="*/ 10800 f11 1"/>
                  <a:gd name="f26" fmla="*/ 21600 f11 1"/>
                  <a:gd name="f27" fmla="*/ 21600 f10 1"/>
                  <a:gd name="f28" fmla="+- 0 0 f19"/>
                  <a:gd name="f29" fmla="+- f20 0 f1"/>
                  <a:gd name="f30" fmla="+- f21 0 f1"/>
                  <a:gd name="f31" fmla="*/ f28 f0 1"/>
                  <a:gd name="f32" fmla="+- f30 0 f29"/>
                  <a:gd name="f33" fmla="*/ f31 1 f5"/>
                  <a:gd name="f34" fmla="+- f33 0 f1"/>
                  <a:gd name="f35" fmla="cos 1 f34"/>
                  <a:gd name="f36" fmla="sin 1 f34"/>
                  <a:gd name="f37" fmla="+- 0 0 f35"/>
                  <a:gd name="f38" fmla="+- 0 0 f36"/>
                  <a:gd name="f39" fmla="*/ 10800 f37 1"/>
                  <a:gd name="f40" fmla="*/ 10800 f38 1"/>
                  <a:gd name="f41" fmla="*/ f39 f39 1"/>
                  <a:gd name="f42" fmla="*/ f40 f40 1"/>
                  <a:gd name="f43" fmla="+- f41 f42 0"/>
                  <a:gd name="f44" fmla="sqrt f43"/>
                  <a:gd name="f45" fmla="*/ f6 1 f44"/>
                  <a:gd name="f46" fmla="*/ f37 f45 1"/>
                  <a:gd name="f47" fmla="*/ f38 f45 1"/>
                  <a:gd name="f48" fmla="+- 10800 0 f46"/>
                  <a:gd name="f49" fmla="+- 10800 0 f47"/>
                </a:gdLst>
                <a:ahLst/>
                <a:cxnLst>
                  <a:cxn ang="3cd4">
                    <a:pos x="hc" y="t"/>
                  </a:cxn>
                  <a:cxn ang="0">
                    <a:pos x="r" y="vc"/>
                  </a:cxn>
                  <a:cxn ang="cd4">
                    <a:pos x="hc" y="b"/>
                  </a:cxn>
                  <a:cxn ang="cd2">
                    <a:pos x="l" y="vc"/>
                  </a:cxn>
                  <a:cxn ang="f29">
                    <a:pos x="f22" y="f23"/>
                  </a:cxn>
                  <a:cxn ang="f29">
                    <a:pos x="f15" y="f18"/>
                  </a:cxn>
                  <a:cxn ang="f29">
                    <a:pos x="f24" y="f25"/>
                  </a:cxn>
                  <a:cxn ang="f29">
                    <a:pos x="f15" y="f17"/>
                  </a:cxn>
                  <a:cxn ang="f29">
                    <a:pos x="f22" y="f26"/>
                  </a:cxn>
                  <a:cxn ang="f29">
                    <a:pos x="f16" y="f17"/>
                  </a:cxn>
                  <a:cxn ang="f29">
                    <a:pos x="f27" y="f25"/>
                  </a:cxn>
                  <a:cxn ang="f29">
                    <a:pos x="f16" y="f18"/>
                  </a:cxn>
                </a:cxnLst>
                <a:rect l="f15" t="f18" r="f16" b="f17"/>
                <a:pathLst>
                  <a:path w="21600" h="21600">
                    <a:moveTo>
                      <a:pt x="f48" y="f49"/>
                    </a:moveTo>
                    <a:arcTo wR="f9" hR="f9" stAng="f29" swAng="f32"/>
                    <a:close/>
                  </a:path>
                </a:pathLst>
              </a:custGeom>
              <a:solidFill>
                <a:srgbClr val="F8BF00"/>
              </a:solidFill>
              <a:ln w="14760">
                <a:solidFill>
                  <a:srgbClr val="383838"/>
                </a:solidFill>
                <a:prstDash val="solid"/>
              </a:ln>
            </xdr:spPr>
            <xdr:txBody>
              <a:bodyPr vert="horz" wrap="none" lIns="97200" tIns="52200" rIns="97200" bIns="52200" anchor="ctr" anchorCtr="0" compatLnSpc="0">
                <a:noAutofit/>
              </a:bodyPr>
              <a:lstStyle/>
              <a:p>
                <a:pPr marL="0" marR="0" lvl="0" indent="0" algn="ctr" rtl="0" hangingPunct="0">
                  <a:lnSpc>
                    <a:spcPct val="100000"/>
                  </a:lnSpc>
                  <a:spcBef>
                    <a:spcPts val="0"/>
                  </a:spcBef>
                  <a:spcAft>
                    <a:spcPts val="0"/>
                  </a:spcAft>
                  <a:buNone/>
                  <a:tabLst/>
                </a:pPr>
                <a:endParaRPr lang="en-US" sz="1800" b="0" i="0" u="none" strike="noStrike" kern="1200" cap="none">
                  <a:ln>
                    <a:noFill/>
                  </a:ln>
                  <a:latin typeface="Liberation Sans" pitchFamily="18"/>
                  <a:ea typeface="Microsoft YaHei" pitchFamily="2"/>
                  <a:cs typeface="Mangal" pitchFamily="2"/>
                </a:endParaRPr>
              </a:p>
            </xdr:txBody>
          </xdr:sp>
        </xdr:grpSp>
      </xdr:grpSp>
    </xdr:grpSp>
    <xdr:clientData/>
  </xdr:absoluteAnchor>
</xdr:wsDr>
</file>

<file path=xl/drawings/drawing4.xml><?xml version="1.0" encoding="utf-8"?>
<xdr:wsDr xmlns:xdr="http://schemas.openxmlformats.org/drawingml/2006/spreadsheetDrawing" xmlns:a="http://schemas.openxmlformats.org/drawingml/2006/main">
  <xdr:absoluteAnchor>
    <xdr:pos x="4385880" y="0"/>
    <xdr:ext cx="1143000" cy="269640"/>
    <xdr:grpSp>
      <xdr:nvGrpSpPr>
        <xdr:cNvPr id="2" name="Group 1">
          <a:extLst>
            <a:ext uri="{FF2B5EF4-FFF2-40B4-BE49-F238E27FC236}">
              <a16:creationId xmlns:a16="http://schemas.microsoft.com/office/drawing/2014/main" id="{335452BC-04FB-5294-C44D-F115A7AA1AEB}"/>
            </a:ext>
          </a:extLst>
        </xdr:cNvPr>
        <xdr:cNvGrpSpPr/>
      </xdr:nvGrpSpPr>
      <xdr:grpSpPr>
        <a:xfrm>
          <a:off x="4385880" y="0"/>
          <a:ext cx="1143000" cy="269640"/>
          <a:chOff x="4385880" y="0"/>
          <a:chExt cx="1143000" cy="269640"/>
        </a:xfrm>
      </xdr:grpSpPr>
      <xdr:sp macro="" textlink="">
        <xdr:nvSpPr>
          <xdr:cNvPr id="3" name="TextBox 2">
            <a:extLst>
              <a:ext uri="{FF2B5EF4-FFF2-40B4-BE49-F238E27FC236}">
                <a16:creationId xmlns:a16="http://schemas.microsoft.com/office/drawing/2014/main" id="{C57EAC5E-4C2E-9A28-11CE-D158A4160D85}"/>
              </a:ext>
            </a:extLst>
          </xdr:cNvPr>
          <xdr:cNvSpPr txBox="1"/>
        </xdr:nvSpPr>
        <xdr:spPr>
          <a:xfrm>
            <a:off x="4471200" y="0"/>
            <a:ext cx="1057680" cy="269640"/>
          </a:xfrm>
          <a:prstGeom prst="rect">
            <a:avLst/>
          </a:prstGeom>
          <a:noFill/>
          <a:ln>
            <a:noFill/>
          </a:ln>
        </xdr:spPr>
        <xdr:txBody>
          <a:bodyPr vert="horz" wrap="none" lIns="90000" tIns="45000" rIns="90000" bIns="45000" anchor="ctr" anchorCtr="0" compatLnSpc="0"/>
          <a:lstStyle/>
          <a:p>
            <a:pPr marL="0" marR="0" lvl="0" indent="0" algn="l" rtl="0" hangingPunct="0">
              <a:lnSpc>
                <a:spcPct val="100000"/>
              </a:lnSpc>
              <a:spcBef>
                <a:spcPts val="0"/>
              </a:spcBef>
              <a:spcAft>
                <a:spcPts val="0"/>
              </a:spcAft>
              <a:buNone/>
              <a:tabLst/>
            </a:pPr>
            <a:r>
              <a:rPr lang="en-US" sz="1000" b="1" i="0" u="none" strike="noStrike" kern="1200" cap="none">
                <a:ln>
                  <a:noFill/>
                </a:ln>
                <a:solidFill>
                  <a:srgbClr val="383838"/>
                </a:solidFill>
                <a:latin typeface="Arial" pitchFamily="34"/>
                <a:ea typeface="Microsoft YaHei" pitchFamily="2"/>
                <a:cs typeface="Mangal" pitchFamily="2"/>
              </a:rPr>
              <a:t>SMILE.TECH</a:t>
            </a:r>
          </a:p>
        </xdr:txBody>
      </xdr:sp>
      <xdr:grpSp>
        <xdr:nvGrpSpPr>
          <xdr:cNvPr id="4" name="Group 3">
            <a:extLst>
              <a:ext uri="{FF2B5EF4-FFF2-40B4-BE49-F238E27FC236}">
                <a16:creationId xmlns:a16="http://schemas.microsoft.com/office/drawing/2014/main" id="{B682E829-B84A-4072-9923-F258DD79A1C2}"/>
              </a:ext>
            </a:extLst>
          </xdr:cNvPr>
          <xdr:cNvGrpSpPr/>
        </xdr:nvGrpSpPr>
        <xdr:grpSpPr>
          <a:xfrm>
            <a:off x="4385880" y="83253"/>
            <a:ext cx="146663" cy="107187"/>
            <a:chOff x="4385880" y="83253"/>
            <a:chExt cx="146663" cy="107187"/>
          </a:xfrm>
        </xdr:grpSpPr>
        <xdr:sp macro="" textlink="">
          <xdr:nvSpPr>
            <xdr:cNvPr id="5" name="Freeform 4">
              <a:extLst>
                <a:ext uri="{FF2B5EF4-FFF2-40B4-BE49-F238E27FC236}">
                  <a16:creationId xmlns:a16="http://schemas.microsoft.com/office/drawing/2014/main" id="{93443EBB-FC49-4981-2967-032E8B3C6D8C}"/>
                </a:ext>
              </a:extLst>
            </xdr:cNvPr>
            <xdr:cNvSpPr/>
          </xdr:nvSpPr>
          <xdr:spPr>
            <a:xfrm>
              <a:off x="4412520" y="175680"/>
              <a:ext cx="83160" cy="14760"/>
            </a:xfrm>
            <a:custGeom>
              <a:avLst/>
              <a:gdLst/>
              <a:ahLst/>
              <a:cxnLst>
                <a:cxn ang="3cd4">
                  <a:pos x="hc" y="t"/>
                </a:cxn>
                <a:cxn ang="cd2">
                  <a:pos x="l" y="vc"/>
                </a:cxn>
                <a:cxn ang="cd4">
                  <a:pos x="hc" y="b"/>
                </a:cxn>
                <a:cxn ang="0">
                  <a:pos x="r" y="vc"/>
                </a:cxn>
              </a:cxnLst>
              <a:rect l="l" t="t" r="r" b="b"/>
              <a:pathLst>
                <a:path w="232" h="42">
                  <a:moveTo>
                    <a:pt x="0" y="0"/>
                  </a:moveTo>
                  <a:cubicBezTo>
                    <a:pt x="63" y="54"/>
                    <a:pt x="168" y="54"/>
                    <a:pt x="232" y="11"/>
                  </a:cubicBezTo>
                </a:path>
              </a:pathLst>
            </a:custGeom>
            <a:noFill/>
            <a:ln w="14760" cap="rnd">
              <a:solidFill>
                <a:srgbClr val="383838"/>
              </a:solidFill>
              <a:prstDash val="solid"/>
            </a:ln>
          </xdr:spPr>
          <xdr:txBody>
            <a:bodyPr vert="horz" wrap="none" lIns="97200" tIns="52200" rIns="97200" bIns="52200" anchor="ctr" anchorCtr="0" compatLnSpc="0"/>
            <a:lstStyle/>
            <a:p>
              <a:pPr marL="0" marR="0" lvl="0" indent="0" algn="ctr" rtl="0" hangingPunct="0">
                <a:lnSpc>
                  <a:spcPct val="100000"/>
                </a:lnSpc>
                <a:spcBef>
                  <a:spcPts val="0"/>
                </a:spcBef>
                <a:spcAft>
                  <a:spcPts val="0"/>
                </a:spcAft>
                <a:buNone/>
                <a:tabLst/>
              </a:pPr>
              <a:endParaRPr lang="en-US" sz="1800" b="0" i="0" u="none" strike="noStrike" kern="1200" cap="none">
                <a:ln>
                  <a:noFill/>
                </a:ln>
                <a:latin typeface="Liberation Sans" pitchFamily="18"/>
                <a:ea typeface="Microsoft YaHei" pitchFamily="2"/>
                <a:cs typeface="Mangal" pitchFamily="2"/>
              </a:endParaRPr>
            </a:p>
          </xdr:txBody>
        </xdr:sp>
        <xdr:sp macro="" textlink="">
          <xdr:nvSpPr>
            <xdr:cNvPr id="6" name="Freeform 5">
              <a:extLst>
                <a:ext uri="{FF2B5EF4-FFF2-40B4-BE49-F238E27FC236}">
                  <a16:creationId xmlns:a16="http://schemas.microsoft.com/office/drawing/2014/main" id="{C0F2138D-E898-64D7-FD7F-2A6070F34315}"/>
                </a:ext>
              </a:extLst>
            </xdr:cNvPr>
            <xdr:cNvSpPr/>
          </xdr:nvSpPr>
          <xdr:spPr>
            <a:xfrm>
              <a:off x="4385880" y="120600"/>
              <a:ext cx="48960" cy="8280"/>
            </a:xfrm>
            <a:custGeom>
              <a:avLst/>
              <a:gdLst/>
              <a:ahLst/>
              <a:cxnLst>
                <a:cxn ang="3cd4">
                  <a:pos x="hc" y="t"/>
                </a:cxn>
                <a:cxn ang="cd2">
                  <a:pos x="l" y="vc"/>
                </a:cxn>
                <a:cxn ang="cd4">
                  <a:pos x="hc" y="b"/>
                </a:cxn>
                <a:cxn ang="0">
                  <a:pos x="r" y="vc"/>
                </a:cxn>
              </a:cxnLst>
              <a:rect l="l" t="t" r="r" b="b"/>
              <a:pathLst>
                <a:path w="137" h="24">
                  <a:moveTo>
                    <a:pt x="0" y="0"/>
                  </a:moveTo>
                  <a:cubicBezTo>
                    <a:pt x="42" y="32"/>
                    <a:pt x="95" y="32"/>
                    <a:pt x="137" y="0"/>
                  </a:cubicBezTo>
                </a:path>
              </a:pathLst>
            </a:custGeom>
            <a:noFill/>
            <a:ln w="14760" cap="rnd">
              <a:solidFill>
                <a:srgbClr val="383838"/>
              </a:solidFill>
              <a:prstDash val="solid"/>
            </a:ln>
          </xdr:spPr>
          <xdr:txBody>
            <a:bodyPr vert="horz" wrap="none" lIns="97200" tIns="52200" rIns="97200" bIns="52200" anchor="ctr" anchorCtr="0" compatLnSpc="0"/>
            <a:lstStyle/>
            <a:p>
              <a:pPr marL="0" marR="0" lvl="0" indent="0" algn="ctr" rtl="0" hangingPunct="0">
                <a:lnSpc>
                  <a:spcPct val="100000"/>
                </a:lnSpc>
                <a:spcBef>
                  <a:spcPts val="0"/>
                </a:spcBef>
                <a:spcAft>
                  <a:spcPts val="0"/>
                </a:spcAft>
                <a:buNone/>
                <a:tabLst/>
              </a:pPr>
              <a:endParaRPr lang="en-US" sz="1800" b="0" i="0" u="none" strike="noStrike" kern="1200" cap="none">
                <a:ln>
                  <a:noFill/>
                </a:ln>
                <a:latin typeface="Liberation Sans" pitchFamily="18"/>
                <a:ea typeface="Microsoft YaHei" pitchFamily="2"/>
                <a:cs typeface="Mangal" pitchFamily="2"/>
              </a:endParaRPr>
            </a:p>
          </xdr:txBody>
        </xdr:sp>
        <xdr:grpSp>
          <xdr:nvGrpSpPr>
            <xdr:cNvPr id="7" name="Group 6">
              <a:extLst>
                <a:ext uri="{FF2B5EF4-FFF2-40B4-BE49-F238E27FC236}">
                  <a16:creationId xmlns:a16="http://schemas.microsoft.com/office/drawing/2014/main" id="{949EB3C6-35EC-4912-ECF8-8EB251AE184B}"/>
                </a:ext>
              </a:extLst>
            </xdr:cNvPr>
            <xdr:cNvGrpSpPr/>
          </xdr:nvGrpSpPr>
          <xdr:grpSpPr>
            <a:xfrm>
              <a:off x="4462343" y="83253"/>
              <a:ext cx="70200" cy="77400"/>
              <a:chOff x="4462343" y="83253"/>
              <a:chExt cx="70200" cy="77400"/>
            </a:xfrm>
          </xdr:grpSpPr>
          <xdr:sp macro="" textlink="">
            <xdr:nvSpPr>
              <xdr:cNvPr id="8" name="Freeform 7">
                <a:extLst>
                  <a:ext uri="{FF2B5EF4-FFF2-40B4-BE49-F238E27FC236}">
                    <a16:creationId xmlns:a16="http://schemas.microsoft.com/office/drawing/2014/main" id="{E87B9D20-5B31-CC82-15A1-13794EEF6728}"/>
                  </a:ext>
                </a:extLst>
              </xdr:cNvPr>
              <xdr:cNvSpPr/>
            </xdr:nvSpPr>
            <xdr:spPr>
              <a:xfrm rot="17902200">
                <a:off x="4458743" y="86853"/>
                <a:ext cx="77400" cy="70200"/>
              </a:xfrm>
              <a:custGeom>
                <a:avLst/>
                <a:gdLst/>
                <a:ahLst/>
                <a:cxnLst>
                  <a:cxn ang="3cd4">
                    <a:pos x="hc" y="t"/>
                  </a:cxn>
                  <a:cxn ang="cd2">
                    <a:pos x="l" y="vc"/>
                  </a:cxn>
                  <a:cxn ang="cd4">
                    <a:pos x="hc" y="b"/>
                  </a:cxn>
                  <a:cxn ang="0">
                    <a:pos x="r" y="vc"/>
                  </a:cxn>
                </a:cxnLst>
                <a:rect l="l" t="t" r="r" b="b"/>
                <a:pathLst>
                  <a:path w="216" h="196">
                    <a:moveTo>
                      <a:pt x="58" y="0"/>
                    </a:moveTo>
                    <a:lnTo>
                      <a:pt x="168" y="0"/>
                    </a:lnTo>
                    <a:lnTo>
                      <a:pt x="216" y="83"/>
                    </a:lnTo>
                    <a:lnTo>
                      <a:pt x="195" y="155"/>
                    </a:lnTo>
                    <a:lnTo>
                      <a:pt x="120" y="196"/>
                    </a:lnTo>
                    <a:lnTo>
                      <a:pt x="47" y="176"/>
                    </a:lnTo>
                    <a:lnTo>
                      <a:pt x="0" y="93"/>
                    </a:lnTo>
                    <a:close/>
                  </a:path>
                </a:pathLst>
              </a:custGeom>
              <a:noFill/>
              <a:ln w="14760">
                <a:solidFill>
                  <a:srgbClr val="383838"/>
                </a:solidFill>
                <a:prstDash val="solid"/>
              </a:ln>
            </xdr:spPr>
            <xdr:txBody>
              <a:bodyPr vert="horz" wrap="none" lIns="97200" tIns="52200" rIns="97200" bIns="52200" anchor="ctr" anchorCtr="0" compatLnSpc="0"/>
              <a:lstStyle/>
              <a:p>
                <a:pPr marL="0" marR="0" lvl="0" indent="0" algn="ctr" rtl="0" hangingPunct="0">
                  <a:lnSpc>
                    <a:spcPct val="100000"/>
                  </a:lnSpc>
                  <a:spcBef>
                    <a:spcPts val="0"/>
                  </a:spcBef>
                  <a:spcAft>
                    <a:spcPts val="0"/>
                  </a:spcAft>
                  <a:buNone/>
                  <a:tabLst/>
                </a:pPr>
                <a:endParaRPr lang="en-US" sz="1800" b="0" i="0" u="none" strike="noStrike" kern="1200" cap="none">
                  <a:ln>
                    <a:noFill/>
                  </a:ln>
                  <a:latin typeface="Liberation Sans" pitchFamily="18"/>
                  <a:ea typeface="Microsoft YaHei" pitchFamily="2"/>
                  <a:cs typeface="Mangal" pitchFamily="2"/>
                </a:endParaRPr>
              </a:p>
            </xdr:txBody>
          </xdr:sp>
          <xdr:sp macro="" textlink="">
            <xdr:nvSpPr>
              <xdr:cNvPr id="9" name="Freeform 8">
                <a:extLst>
                  <a:ext uri="{FF2B5EF4-FFF2-40B4-BE49-F238E27FC236}">
                    <a16:creationId xmlns:a16="http://schemas.microsoft.com/office/drawing/2014/main" id="{040DEDC2-B354-978B-7A3A-369E9569BEF2}"/>
                  </a:ext>
                </a:extLst>
              </xdr:cNvPr>
              <xdr:cNvSpPr/>
            </xdr:nvSpPr>
            <xdr:spPr>
              <a:xfrm>
                <a:off x="4469760" y="93600"/>
                <a:ext cx="52920" cy="54720"/>
              </a:xfrm>
              <a:custGeom>
                <a:avLst/>
                <a:gdLst>
                  <a:gd name="f0" fmla="val 10800000"/>
                  <a:gd name="f1" fmla="val 5400000"/>
                  <a:gd name="f2" fmla="val 180"/>
                  <a:gd name="f3" fmla="val w"/>
                  <a:gd name="f4" fmla="val h"/>
                  <a:gd name="f5" fmla="*/ 5419351 1 1725033"/>
                  <a:gd name="f6" fmla="*/ 10800 10800 1"/>
                  <a:gd name="f7" fmla="+- 0 0 0"/>
                  <a:gd name="f8" fmla="+- 0 0 360"/>
                  <a:gd name="f9" fmla="val 10800"/>
                  <a:gd name="f10" fmla="*/ f3 1 21600"/>
                  <a:gd name="f11" fmla="*/ f4 1 21600"/>
                  <a:gd name="f12" fmla="*/ 0 f5 1"/>
                  <a:gd name="f13" fmla="*/ f7 f0 1"/>
                  <a:gd name="f14" fmla="*/ f8 f0 1"/>
                  <a:gd name="f15" fmla="*/ 3163 f10 1"/>
                  <a:gd name="f16" fmla="*/ 18437 f10 1"/>
                  <a:gd name="f17" fmla="*/ 18437 f11 1"/>
                  <a:gd name="f18" fmla="*/ 3163 f11 1"/>
                  <a:gd name="f19" fmla="*/ f12 1 f2"/>
                  <a:gd name="f20" fmla="*/ f13 1 f2"/>
                  <a:gd name="f21" fmla="*/ f14 1 f2"/>
                  <a:gd name="f22" fmla="*/ 10800 f10 1"/>
                  <a:gd name="f23" fmla="*/ 0 f11 1"/>
                  <a:gd name="f24" fmla="*/ 0 f10 1"/>
                  <a:gd name="f25" fmla="*/ 10800 f11 1"/>
                  <a:gd name="f26" fmla="*/ 21600 f11 1"/>
                  <a:gd name="f27" fmla="*/ 21600 f10 1"/>
                  <a:gd name="f28" fmla="+- 0 0 f19"/>
                  <a:gd name="f29" fmla="+- f20 0 f1"/>
                  <a:gd name="f30" fmla="+- f21 0 f1"/>
                  <a:gd name="f31" fmla="*/ f28 f0 1"/>
                  <a:gd name="f32" fmla="+- f30 0 f29"/>
                  <a:gd name="f33" fmla="*/ f31 1 f5"/>
                  <a:gd name="f34" fmla="+- f33 0 f1"/>
                  <a:gd name="f35" fmla="cos 1 f34"/>
                  <a:gd name="f36" fmla="sin 1 f34"/>
                  <a:gd name="f37" fmla="+- 0 0 f35"/>
                  <a:gd name="f38" fmla="+- 0 0 f36"/>
                  <a:gd name="f39" fmla="*/ 10800 f37 1"/>
                  <a:gd name="f40" fmla="*/ 10800 f38 1"/>
                  <a:gd name="f41" fmla="*/ f39 f39 1"/>
                  <a:gd name="f42" fmla="*/ f40 f40 1"/>
                  <a:gd name="f43" fmla="+- f41 f42 0"/>
                  <a:gd name="f44" fmla="sqrt f43"/>
                  <a:gd name="f45" fmla="*/ f6 1 f44"/>
                  <a:gd name="f46" fmla="*/ f37 f45 1"/>
                  <a:gd name="f47" fmla="*/ f38 f45 1"/>
                  <a:gd name="f48" fmla="+- 10800 0 f46"/>
                  <a:gd name="f49" fmla="+- 10800 0 f47"/>
                </a:gdLst>
                <a:ahLst/>
                <a:cxnLst>
                  <a:cxn ang="3cd4">
                    <a:pos x="hc" y="t"/>
                  </a:cxn>
                  <a:cxn ang="0">
                    <a:pos x="r" y="vc"/>
                  </a:cxn>
                  <a:cxn ang="cd4">
                    <a:pos x="hc" y="b"/>
                  </a:cxn>
                  <a:cxn ang="cd2">
                    <a:pos x="l" y="vc"/>
                  </a:cxn>
                  <a:cxn ang="f29">
                    <a:pos x="f22" y="f23"/>
                  </a:cxn>
                  <a:cxn ang="f29">
                    <a:pos x="f15" y="f18"/>
                  </a:cxn>
                  <a:cxn ang="f29">
                    <a:pos x="f24" y="f25"/>
                  </a:cxn>
                  <a:cxn ang="f29">
                    <a:pos x="f15" y="f17"/>
                  </a:cxn>
                  <a:cxn ang="f29">
                    <a:pos x="f22" y="f26"/>
                  </a:cxn>
                  <a:cxn ang="f29">
                    <a:pos x="f16" y="f17"/>
                  </a:cxn>
                  <a:cxn ang="f29">
                    <a:pos x="f27" y="f25"/>
                  </a:cxn>
                  <a:cxn ang="f29">
                    <a:pos x="f16" y="f18"/>
                  </a:cxn>
                </a:cxnLst>
                <a:rect l="f15" t="f18" r="f16" b="f17"/>
                <a:pathLst>
                  <a:path w="21600" h="21600">
                    <a:moveTo>
                      <a:pt x="f48" y="f49"/>
                    </a:moveTo>
                    <a:arcTo wR="f9" hR="f9" stAng="f29" swAng="f32"/>
                    <a:close/>
                  </a:path>
                </a:pathLst>
              </a:custGeom>
              <a:solidFill>
                <a:srgbClr val="F8BF00"/>
              </a:solidFill>
              <a:ln w="14760">
                <a:solidFill>
                  <a:srgbClr val="383838"/>
                </a:solidFill>
                <a:prstDash val="solid"/>
              </a:ln>
            </xdr:spPr>
            <xdr:txBody>
              <a:bodyPr vert="horz" wrap="none" lIns="97200" tIns="52200" rIns="97200" bIns="52200" anchor="ctr" anchorCtr="0" compatLnSpc="0">
                <a:noAutofit/>
              </a:bodyPr>
              <a:lstStyle/>
              <a:p>
                <a:pPr marL="0" marR="0" lvl="0" indent="0" algn="ctr" rtl="0" hangingPunct="0">
                  <a:lnSpc>
                    <a:spcPct val="100000"/>
                  </a:lnSpc>
                  <a:spcBef>
                    <a:spcPts val="0"/>
                  </a:spcBef>
                  <a:spcAft>
                    <a:spcPts val="0"/>
                  </a:spcAft>
                  <a:buNone/>
                  <a:tabLst/>
                </a:pPr>
                <a:endParaRPr lang="en-US" sz="1800" b="0" i="0" u="none" strike="noStrike" kern="1200" cap="none">
                  <a:ln>
                    <a:noFill/>
                  </a:ln>
                  <a:latin typeface="Liberation Sans" pitchFamily="18"/>
                  <a:ea typeface="Microsoft YaHei" pitchFamily="2"/>
                  <a:cs typeface="Mangal" pitchFamily="2"/>
                </a:endParaRPr>
              </a:p>
            </xdr:txBody>
          </xdr:sp>
        </xdr:grpSp>
      </xdr:grpSp>
    </xdr:grpSp>
    <xdr:clientData/>
  </xdr:absoluteAnchor>
</xdr:wsDr>
</file>

<file path=xl/drawings/drawing5.xml><?xml version="1.0" encoding="utf-8"?>
<xdr:wsDr xmlns:xdr="http://schemas.openxmlformats.org/drawingml/2006/spreadsheetDrawing" xmlns:a="http://schemas.openxmlformats.org/drawingml/2006/main">
  <xdr:absoluteAnchor>
    <xdr:pos x="5564160" y="0"/>
    <xdr:ext cx="1143000" cy="269640"/>
    <xdr:grpSp>
      <xdr:nvGrpSpPr>
        <xdr:cNvPr id="2" name="Group 1">
          <a:extLst>
            <a:ext uri="{FF2B5EF4-FFF2-40B4-BE49-F238E27FC236}">
              <a16:creationId xmlns:a16="http://schemas.microsoft.com/office/drawing/2014/main" id="{23386619-D58B-FC9D-27D2-12E706B5AF87}"/>
            </a:ext>
          </a:extLst>
        </xdr:cNvPr>
        <xdr:cNvGrpSpPr/>
      </xdr:nvGrpSpPr>
      <xdr:grpSpPr>
        <a:xfrm>
          <a:off x="5564160" y="0"/>
          <a:ext cx="1143000" cy="269640"/>
          <a:chOff x="5564160" y="0"/>
          <a:chExt cx="1143000" cy="269640"/>
        </a:xfrm>
      </xdr:grpSpPr>
      <xdr:sp macro="" textlink="">
        <xdr:nvSpPr>
          <xdr:cNvPr id="3" name="TextBox 2">
            <a:extLst>
              <a:ext uri="{FF2B5EF4-FFF2-40B4-BE49-F238E27FC236}">
                <a16:creationId xmlns:a16="http://schemas.microsoft.com/office/drawing/2014/main" id="{4179B85C-35CB-27F2-E458-D5CB6F425A20}"/>
              </a:ext>
            </a:extLst>
          </xdr:cNvPr>
          <xdr:cNvSpPr txBox="1"/>
        </xdr:nvSpPr>
        <xdr:spPr>
          <a:xfrm>
            <a:off x="5649480" y="0"/>
            <a:ext cx="1057680" cy="269640"/>
          </a:xfrm>
          <a:prstGeom prst="rect">
            <a:avLst/>
          </a:prstGeom>
          <a:noFill/>
          <a:ln>
            <a:noFill/>
          </a:ln>
        </xdr:spPr>
        <xdr:txBody>
          <a:bodyPr vert="horz" wrap="none" lIns="90000" tIns="45000" rIns="90000" bIns="45000" anchor="ctr" anchorCtr="0" compatLnSpc="0"/>
          <a:lstStyle/>
          <a:p>
            <a:pPr marL="0" marR="0" lvl="0" indent="0" algn="l" rtl="0" hangingPunct="0">
              <a:lnSpc>
                <a:spcPct val="100000"/>
              </a:lnSpc>
              <a:spcBef>
                <a:spcPts val="0"/>
              </a:spcBef>
              <a:spcAft>
                <a:spcPts val="0"/>
              </a:spcAft>
              <a:buNone/>
              <a:tabLst/>
            </a:pPr>
            <a:r>
              <a:rPr lang="en-US" sz="1000" b="1" i="0" u="none" strike="noStrike" kern="1200" cap="none">
                <a:ln>
                  <a:noFill/>
                </a:ln>
                <a:solidFill>
                  <a:srgbClr val="383838"/>
                </a:solidFill>
                <a:latin typeface="Arial" pitchFamily="34"/>
                <a:ea typeface="Microsoft YaHei" pitchFamily="2"/>
                <a:cs typeface="Mangal" pitchFamily="2"/>
              </a:rPr>
              <a:t>SMILE.TECH</a:t>
            </a:r>
          </a:p>
        </xdr:txBody>
      </xdr:sp>
      <xdr:grpSp>
        <xdr:nvGrpSpPr>
          <xdr:cNvPr id="4" name="Group 3">
            <a:extLst>
              <a:ext uri="{FF2B5EF4-FFF2-40B4-BE49-F238E27FC236}">
                <a16:creationId xmlns:a16="http://schemas.microsoft.com/office/drawing/2014/main" id="{AF176915-3C2B-F7E9-AE41-8383A9C34495}"/>
              </a:ext>
            </a:extLst>
          </xdr:cNvPr>
          <xdr:cNvGrpSpPr/>
        </xdr:nvGrpSpPr>
        <xdr:grpSpPr>
          <a:xfrm>
            <a:off x="5564160" y="83253"/>
            <a:ext cx="146663" cy="107187"/>
            <a:chOff x="5564160" y="83253"/>
            <a:chExt cx="146663" cy="107187"/>
          </a:xfrm>
        </xdr:grpSpPr>
        <xdr:sp macro="" textlink="">
          <xdr:nvSpPr>
            <xdr:cNvPr id="5" name="Freeform 4">
              <a:extLst>
                <a:ext uri="{FF2B5EF4-FFF2-40B4-BE49-F238E27FC236}">
                  <a16:creationId xmlns:a16="http://schemas.microsoft.com/office/drawing/2014/main" id="{A6C73CBB-933F-D7D6-8245-2EDA8DAD6ED0}"/>
                </a:ext>
              </a:extLst>
            </xdr:cNvPr>
            <xdr:cNvSpPr/>
          </xdr:nvSpPr>
          <xdr:spPr>
            <a:xfrm>
              <a:off x="5590800" y="175680"/>
              <a:ext cx="83160" cy="14760"/>
            </a:xfrm>
            <a:custGeom>
              <a:avLst/>
              <a:gdLst/>
              <a:ahLst/>
              <a:cxnLst>
                <a:cxn ang="3cd4">
                  <a:pos x="hc" y="t"/>
                </a:cxn>
                <a:cxn ang="cd2">
                  <a:pos x="l" y="vc"/>
                </a:cxn>
                <a:cxn ang="cd4">
                  <a:pos x="hc" y="b"/>
                </a:cxn>
                <a:cxn ang="0">
                  <a:pos x="r" y="vc"/>
                </a:cxn>
              </a:cxnLst>
              <a:rect l="l" t="t" r="r" b="b"/>
              <a:pathLst>
                <a:path w="232" h="42">
                  <a:moveTo>
                    <a:pt x="0" y="0"/>
                  </a:moveTo>
                  <a:cubicBezTo>
                    <a:pt x="63" y="54"/>
                    <a:pt x="168" y="54"/>
                    <a:pt x="232" y="11"/>
                  </a:cubicBezTo>
                </a:path>
              </a:pathLst>
            </a:custGeom>
            <a:noFill/>
            <a:ln w="14760" cap="rnd">
              <a:solidFill>
                <a:srgbClr val="383838"/>
              </a:solidFill>
              <a:prstDash val="solid"/>
            </a:ln>
          </xdr:spPr>
          <xdr:txBody>
            <a:bodyPr vert="horz" wrap="none" lIns="97200" tIns="52200" rIns="97200" bIns="52200" anchor="ctr" anchorCtr="0" compatLnSpc="0"/>
            <a:lstStyle/>
            <a:p>
              <a:pPr marL="0" marR="0" lvl="0" indent="0" algn="ctr" rtl="0" hangingPunct="0">
                <a:lnSpc>
                  <a:spcPct val="100000"/>
                </a:lnSpc>
                <a:spcBef>
                  <a:spcPts val="0"/>
                </a:spcBef>
                <a:spcAft>
                  <a:spcPts val="0"/>
                </a:spcAft>
                <a:buNone/>
                <a:tabLst/>
              </a:pPr>
              <a:endParaRPr lang="en-US" sz="1800" b="0" i="0" u="none" strike="noStrike" kern="1200" cap="none">
                <a:ln>
                  <a:noFill/>
                </a:ln>
                <a:latin typeface="Liberation Sans" pitchFamily="18"/>
                <a:ea typeface="Microsoft YaHei" pitchFamily="2"/>
                <a:cs typeface="Mangal" pitchFamily="2"/>
              </a:endParaRPr>
            </a:p>
          </xdr:txBody>
        </xdr:sp>
        <xdr:sp macro="" textlink="">
          <xdr:nvSpPr>
            <xdr:cNvPr id="6" name="Freeform 5">
              <a:extLst>
                <a:ext uri="{FF2B5EF4-FFF2-40B4-BE49-F238E27FC236}">
                  <a16:creationId xmlns:a16="http://schemas.microsoft.com/office/drawing/2014/main" id="{6228F468-07D5-70DB-5F4E-AE6C3106FA07}"/>
                </a:ext>
              </a:extLst>
            </xdr:cNvPr>
            <xdr:cNvSpPr/>
          </xdr:nvSpPr>
          <xdr:spPr>
            <a:xfrm>
              <a:off x="5564160" y="120600"/>
              <a:ext cx="48960" cy="8280"/>
            </a:xfrm>
            <a:custGeom>
              <a:avLst/>
              <a:gdLst/>
              <a:ahLst/>
              <a:cxnLst>
                <a:cxn ang="3cd4">
                  <a:pos x="hc" y="t"/>
                </a:cxn>
                <a:cxn ang="cd2">
                  <a:pos x="l" y="vc"/>
                </a:cxn>
                <a:cxn ang="cd4">
                  <a:pos x="hc" y="b"/>
                </a:cxn>
                <a:cxn ang="0">
                  <a:pos x="r" y="vc"/>
                </a:cxn>
              </a:cxnLst>
              <a:rect l="l" t="t" r="r" b="b"/>
              <a:pathLst>
                <a:path w="137" h="24">
                  <a:moveTo>
                    <a:pt x="0" y="0"/>
                  </a:moveTo>
                  <a:cubicBezTo>
                    <a:pt x="42" y="32"/>
                    <a:pt x="95" y="32"/>
                    <a:pt x="137" y="0"/>
                  </a:cubicBezTo>
                </a:path>
              </a:pathLst>
            </a:custGeom>
            <a:noFill/>
            <a:ln w="14760" cap="rnd">
              <a:solidFill>
                <a:srgbClr val="383838"/>
              </a:solidFill>
              <a:prstDash val="solid"/>
            </a:ln>
          </xdr:spPr>
          <xdr:txBody>
            <a:bodyPr vert="horz" wrap="none" lIns="97200" tIns="52200" rIns="97200" bIns="52200" anchor="ctr" anchorCtr="0" compatLnSpc="0"/>
            <a:lstStyle/>
            <a:p>
              <a:pPr marL="0" marR="0" lvl="0" indent="0" algn="ctr" rtl="0" hangingPunct="0">
                <a:lnSpc>
                  <a:spcPct val="100000"/>
                </a:lnSpc>
                <a:spcBef>
                  <a:spcPts val="0"/>
                </a:spcBef>
                <a:spcAft>
                  <a:spcPts val="0"/>
                </a:spcAft>
                <a:buNone/>
                <a:tabLst/>
              </a:pPr>
              <a:endParaRPr lang="en-US" sz="1800" b="0" i="0" u="none" strike="noStrike" kern="1200" cap="none">
                <a:ln>
                  <a:noFill/>
                </a:ln>
                <a:latin typeface="Liberation Sans" pitchFamily="18"/>
                <a:ea typeface="Microsoft YaHei" pitchFamily="2"/>
                <a:cs typeface="Mangal" pitchFamily="2"/>
              </a:endParaRPr>
            </a:p>
          </xdr:txBody>
        </xdr:sp>
        <xdr:grpSp>
          <xdr:nvGrpSpPr>
            <xdr:cNvPr id="7" name="Group 6">
              <a:extLst>
                <a:ext uri="{FF2B5EF4-FFF2-40B4-BE49-F238E27FC236}">
                  <a16:creationId xmlns:a16="http://schemas.microsoft.com/office/drawing/2014/main" id="{CE027D92-5F45-A1AC-BA47-1A552E859627}"/>
                </a:ext>
              </a:extLst>
            </xdr:cNvPr>
            <xdr:cNvGrpSpPr/>
          </xdr:nvGrpSpPr>
          <xdr:grpSpPr>
            <a:xfrm>
              <a:off x="5640623" y="83253"/>
              <a:ext cx="70200" cy="77400"/>
              <a:chOff x="5640623" y="83253"/>
              <a:chExt cx="70200" cy="77400"/>
            </a:xfrm>
          </xdr:grpSpPr>
          <xdr:sp macro="" textlink="">
            <xdr:nvSpPr>
              <xdr:cNvPr id="8" name="Freeform 7">
                <a:extLst>
                  <a:ext uri="{FF2B5EF4-FFF2-40B4-BE49-F238E27FC236}">
                    <a16:creationId xmlns:a16="http://schemas.microsoft.com/office/drawing/2014/main" id="{E1706C48-0B4A-3354-D89C-7D21364F7026}"/>
                  </a:ext>
                </a:extLst>
              </xdr:cNvPr>
              <xdr:cNvSpPr/>
            </xdr:nvSpPr>
            <xdr:spPr>
              <a:xfrm rot="17902200">
                <a:off x="5637023" y="86853"/>
                <a:ext cx="77400" cy="70200"/>
              </a:xfrm>
              <a:custGeom>
                <a:avLst/>
                <a:gdLst/>
                <a:ahLst/>
                <a:cxnLst>
                  <a:cxn ang="3cd4">
                    <a:pos x="hc" y="t"/>
                  </a:cxn>
                  <a:cxn ang="cd2">
                    <a:pos x="l" y="vc"/>
                  </a:cxn>
                  <a:cxn ang="cd4">
                    <a:pos x="hc" y="b"/>
                  </a:cxn>
                  <a:cxn ang="0">
                    <a:pos x="r" y="vc"/>
                  </a:cxn>
                </a:cxnLst>
                <a:rect l="l" t="t" r="r" b="b"/>
                <a:pathLst>
                  <a:path w="216" h="196">
                    <a:moveTo>
                      <a:pt x="58" y="0"/>
                    </a:moveTo>
                    <a:lnTo>
                      <a:pt x="168" y="0"/>
                    </a:lnTo>
                    <a:lnTo>
                      <a:pt x="216" y="83"/>
                    </a:lnTo>
                    <a:lnTo>
                      <a:pt x="195" y="155"/>
                    </a:lnTo>
                    <a:lnTo>
                      <a:pt x="120" y="196"/>
                    </a:lnTo>
                    <a:lnTo>
                      <a:pt x="47" y="176"/>
                    </a:lnTo>
                    <a:lnTo>
                      <a:pt x="0" y="93"/>
                    </a:lnTo>
                    <a:close/>
                  </a:path>
                </a:pathLst>
              </a:custGeom>
              <a:noFill/>
              <a:ln w="14760">
                <a:solidFill>
                  <a:srgbClr val="383838"/>
                </a:solidFill>
                <a:prstDash val="solid"/>
              </a:ln>
            </xdr:spPr>
            <xdr:txBody>
              <a:bodyPr vert="horz" wrap="none" lIns="97200" tIns="52200" rIns="97200" bIns="52200" anchor="ctr" anchorCtr="0" compatLnSpc="0"/>
              <a:lstStyle/>
              <a:p>
                <a:pPr marL="0" marR="0" lvl="0" indent="0" algn="ctr" rtl="0" hangingPunct="0">
                  <a:lnSpc>
                    <a:spcPct val="100000"/>
                  </a:lnSpc>
                  <a:spcBef>
                    <a:spcPts val="0"/>
                  </a:spcBef>
                  <a:spcAft>
                    <a:spcPts val="0"/>
                  </a:spcAft>
                  <a:buNone/>
                  <a:tabLst/>
                </a:pPr>
                <a:endParaRPr lang="en-US" sz="1800" b="0" i="0" u="none" strike="noStrike" kern="1200" cap="none">
                  <a:ln>
                    <a:noFill/>
                  </a:ln>
                  <a:latin typeface="Liberation Sans" pitchFamily="18"/>
                  <a:ea typeface="Microsoft YaHei" pitchFamily="2"/>
                  <a:cs typeface="Mangal" pitchFamily="2"/>
                </a:endParaRPr>
              </a:p>
            </xdr:txBody>
          </xdr:sp>
          <xdr:sp macro="" textlink="">
            <xdr:nvSpPr>
              <xdr:cNvPr id="9" name="Freeform 8">
                <a:extLst>
                  <a:ext uri="{FF2B5EF4-FFF2-40B4-BE49-F238E27FC236}">
                    <a16:creationId xmlns:a16="http://schemas.microsoft.com/office/drawing/2014/main" id="{1BA45E21-0320-EA9D-8010-E3C87C73BB2B}"/>
                  </a:ext>
                </a:extLst>
              </xdr:cNvPr>
              <xdr:cNvSpPr/>
            </xdr:nvSpPr>
            <xdr:spPr>
              <a:xfrm>
                <a:off x="5648040" y="93600"/>
                <a:ext cx="52920" cy="54720"/>
              </a:xfrm>
              <a:custGeom>
                <a:avLst/>
                <a:gdLst>
                  <a:gd name="f0" fmla="val 10800000"/>
                  <a:gd name="f1" fmla="val 5400000"/>
                  <a:gd name="f2" fmla="val 180"/>
                  <a:gd name="f3" fmla="val w"/>
                  <a:gd name="f4" fmla="val h"/>
                  <a:gd name="f5" fmla="*/ 5419351 1 1725033"/>
                  <a:gd name="f6" fmla="*/ 10800 10800 1"/>
                  <a:gd name="f7" fmla="+- 0 0 0"/>
                  <a:gd name="f8" fmla="+- 0 0 360"/>
                  <a:gd name="f9" fmla="val 10800"/>
                  <a:gd name="f10" fmla="*/ f3 1 21600"/>
                  <a:gd name="f11" fmla="*/ f4 1 21600"/>
                  <a:gd name="f12" fmla="*/ 0 f5 1"/>
                  <a:gd name="f13" fmla="*/ f7 f0 1"/>
                  <a:gd name="f14" fmla="*/ f8 f0 1"/>
                  <a:gd name="f15" fmla="*/ 3163 f10 1"/>
                  <a:gd name="f16" fmla="*/ 18437 f10 1"/>
                  <a:gd name="f17" fmla="*/ 18437 f11 1"/>
                  <a:gd name="f18" fmla="*/ 3163 f11 1"/>
                  <a:gd name="f19" fmla="*/ f12 1 f2"/>
                  <a:gd name="f20" fmla="*/ f13 1 f2"/>
                  <a:gd name="f21" fmla="*/ f14 1 f2"/>
                  <a:gd name="f22" fmla="*/ 10800 f10 1"/>
                  <a:gd name="f23" fmla="*/ 0 f11 1"/>
                  <a:gd name="f24" fmla="*/ 0 f10 1"/>
                  <a:gd name="f25" fmla="*/ 10800 f11 1"/>
                  <a:gd name="f26" fmla="*/ 21600 f11 1"/>
                  <a:gd name="f27" fmla="*/ 21600 f10 1"/>
                  <a:gd name="f28" fmla="+- 0 0 f19"/>
                  <a:gd name="f29" fmla="+- f20 0 f1"/>
                  <a:gd name="f30" fmla="+- f21 0 f1"/>
                  <a:gd name="f31" fmla="*/ f28 f0 1"/>
                  <a:gd name="f32" fmla="+- f30 0 f29"/>
                  <a:gd name="f33" fmla="*/ f31 1 f5"/>
                  <a:gd name="f34" fmla="+- f33 0 f1"/>
                  <a:gd name="f35" fmla="cos 1 f34"/>
                  <a:gd name="f36" fmla="sin 1 f34"/>
                  <a:gd name="f37" fmla="+- 0 0 f35"/>
                  <a:gd name="f38" fmla="+- 0 0 f36"/>
                  <a:gd name="f39" fmla="*/ 10800 f37 1"/>
                  <a:gd name="f40" fmla="*/ 10800 f38 1"/>
                  <a:gd name="f41" fmla="*/ f39 f39 1"/>
                  <a:gd name="f42" fmla="*/ f40 f40 1"/>
                  <a:gd name="f43" fmla="+- f41 f42 0"/>
                  <a:gd name="f44" fmla="sqrt f43"/>
                  <a:gd name="f45" fmla="*/ f6 1 f44"/>
                  <a:gd name="f46" fmla="*/ f37 f45 1"/>
                  <a:gd name="f47" fmla="*/ f38 f45 1"/>
                  <a:gd name="f48" fmla="+- 10800 0 f46"/>
                  <a:gd name="f49" fmla="+- 10800 0 f47"/>
                </a:gdLst>
                <a:ahLst/>
                <a:cxnLst>
                  <a:cxn ang="3cd4">
                    <a:pos x="hc" y="t"/>
                  </a:cxn>
                  <a:cxn ang="0">
                    <a:pos x="r" y="vc"/>
                  </a:cxn>
                  <a:cxn ang="cd4">
                    <a:pos x="hc" y="b"/>
                  </a:cxn>
                  <a:cxn ang="cd2">
                    <a:pos x="l" y="vc"/>
                  </a:cxn>
                  <a:cxn ang="f29">
                    <a:pos x="f22" y="f23"/>
                  </a:cxn>
                  <a:cxn ang="f29">
                    <a:pos x="f15" y="f18"/>
                  </a:cxn>
                  <a:cxn ang="f29">
                    <a:pos x="f24" y="f25"/>
                  </a:cxn>
                  <a:cxn ang="f29">
                    <a:pos x="f15" y="f17"/>
                  </a:cxn>
                  <a:cxn ang="f29">
                    <a:pos x="f22" y="f26"/>
                  </a:cxn>
                  <a:cxn ang="f29">
                    <a:pos x="f16" y="f17"/>
                  </a:cxn>
                  <a:cxn ang="f29">
                    <a:pos x="f27" y="f25"/>
                  </a:cxn>
                  <a:cxn ang="f29">
                    <a:pos x="f16" y="f18"/>
                  </a:cxn>
                </a:cxnLst>
                <a:rect l="f15" t="f18" r="f16" b="f17"/>
                <a:pathLst>
                  <a:path w="21600" h="21600">
                    <a:moveTo>
                      <a:pt x="f48" y="f49"/>
                    </a:moveTo>
                    <a:arcTo wR="f9" hR="f9" stAng="f29" swAng="f32"/>
                    <a:close/>
                  </a:path>
                </a:pathLst>
              </a:custGeom>
              <a:solidFill>
                <a:srgbClr val="F8BF00"/>
              </a:solidFill>
              <a:ln w="14760">
                <a:solidFill>
                  <a:srgbClr val="383838"/>
                </a:solidFill>
                <a:prstDash val="solid"/>
              </a:ln>
            </xdr:spPr>
            <xdr:txBody>
              <a:bodyPr vert="horz" wrap="none" lIns="97200" tIns="52200" rIns="97200" bIns="52200" anchor="ctr" anchorCtr="0" compatLnSpc="0">
                <a:noAutofit/>
              </a:bodyPr>
              <a:lstStyle/>
              <a:p>
                <a:pPr marL="0" marR="0" lvl="0" indent="0" algn="ctr" rtl="0" hangingPunct="0">
                  <a:lnSpc>
                    <a:spcPct val="100000"/>
                  </a:lnSpc>
                  <a:spcBef>
                    <a:spcPts val="0"/>
                  </a:spcBef>
                  <a:spcAft>
                    <a:spcPts val="0"/>
                  </a:spcAft>
                  <a:buNone/>
                  <a:tabLst/>
                </a:pPr>
                <a:endParaRPr lang="en-US" sz="1800" b="0" i="0" u="none" strike="noStrike" kern="1200" cap="none">
                  <a:ln>
                    <a:noFill/>
                  </a:ln>
                  <a:latin typeface="Liberation Sans" pitchFamily="18"/>
                  <a:ea typeface="Microsoft YaHei" pitchFamily="2"/>
                  <a:cs typeface="Mangal" pitchFamily="2"/>
                </a:endParaRPr>
              </a:p>
            </xdr:txBody>
          </xdr:sp>
        </xdr:grpSp>
      </xdr:grpSp>
    </xdr:grpSp>
    <xdr:clientData/>
  </xdr:absoluteAnchor>
</xdr:wsDr>
</file>

<file path=xl/drawings/drawing6.xml><?xml version="1.0" encoding="utf-8"?>
<xdr:wsDr xmlns:xdr="http://schemas.openxmlformats.org/drawingml/2006/spreadsheetDrawing" xmlns:a="http://schemas.openxmlformats.org/drawingml/2006/main">
  <xdr:absoluteAnchor>
    <xdr:pos x="7566839" y="360"/>
    <xdr:ext cx="1143001" cy="269640"/>
    <xdr:grpSp>
      <xdr:nvGrpSpPr>
        <xdr:cNvPr id="2" name="Group 1">
          <a:extLst>
            <a:ext uri="{FF2B5EF4-FFF2-40B4-BE49-F238E27FC236}">
              <a16:creationId xmlns:a16="http://schemas.microsoft.com/office/drawing/2014/main" id="{429CAA75-552F-0FAF-1308-C96584365832}"/>
            </a:ext>
          </a:extLst>
        </xdr:cNvPr>
        <xdr:cNvGrpSpPr/>
      </xdr:nvGrpSpPr>
      <xdr:grpSpPr>
        <a:xfrm>
          <a:off x="7566839" y="360"/>
          <a:ext cx="1143001" cy="269640"/>
          <a:chOff x="7566839" y="360"/>
          <a:chExt cx="1143001" cy="269640"/>
        </a:xfrm>
      </xdr:grpSpPr>
      <xdr:sp macro="" textlink="">
        <xdr:nvSpPr>
          <xdr:cNvPr id="3" name="TextBox 2">
            <a:extLst>
              <a:ext uri="{FF2B5EF4-FFF2-40B4-BE49-F238E27FC236}">
                <a16:creationId xmlns:a16="http://schemas.microsoft.com/office/drawing/2014/main" id="{4339243C-48E3-CDFF-B12A-771D216215AA}"/>
              </a:ext>
            </a:extLst>
          </xdr:cNvPr>
          <xdr:cNvSpPr txBox="1"/>
        </xdr:nvSpPr>
        <xdr:spPr>
          <a:xfrm>
            <a:off x="7652160" y="360"/>
            <a:ext cx="1057680" cy="269640"/>
          </a:xfrm>
          <a:prstGeom prst="rect">
            <a:avLst/>
          </a:prstGeom>
          <a:noFill/>
          <a:ln>
            <a:noFill/>
          </a:ln>
        </xdr:spPr>
        <xdr:txBody>
          <a:bodyPr vert="horz" wrap="none" lIns="90000" tIns="45000" rIns="90000" bIns="45000" anchor="ctr" anchorCtr="0" compatLnSpc="0"/>
          <a:lstStyle/>
          <a:p>
            <a:pPr marL="0" marR="0" lvl="0" indent="0" algn="l" rtl="0" hangingPunct="0">
              <a:lnSpc>
                <a:spcPct val="100000"/>
              </a:lnSpc>
              <a:spcBef>
                <a:spcPts val="0"/>
              </a:spcBef>
              <a:spcAft>
                <a:spcPts val="0"/>
              </a:spcAft>
              <a:buNone/>
              <a:tabLst/>
            </a:pPr>
            <a:r>
              <a:rPr lang="en-US" sz="1000" b="1" i="0" u="none" strike="noStrike" kern="1200" cap="none">
                <a:ln>
                  <a:noFill/>
                </a:ln>
                <a:solidFill>
                  <a:srgbClr val="383838"/>
                </a:solidFill>
                <a:latin typeface="Arial" pitchFamily="34"/>
                <a:ea typeface="Microsoft YaHei" pitchFamily="2"/>
                <a:cs typeface="Mangal" pitchFamily="2"/>
              </a:rPr>
              <a:t>SMILE.TECH</a:t>
            </a:r>
          </a:p>
        </xdr:txBody>
      </xdr:sp>
      <xdr:grpSp>
        <xdr:nvGrpSpPr>
          <xdr:cNvPr id="4" name="Group 3">
            <a:extLst>
              <a:ext uri="{FF2B5EF4-FFF2-40B4-BE49-F238E27FC236}">
                <a16:creationId xmlns:a16="http://schemas.microsoft.com/office/drawing/2014/main" id="{412FE0E8-4DC6-D539-740A-DE1EF29DB61B}"/>
              </a:ext>
            </a:extLst>
          </xdr:cNvPr>
          <xdr:cNvGrpSpPr/>
        </xdr:nvGrpSpPr>
        <xdr:grpSpPr>
          <a:xfrm>
            <a:off x="7566839" y="83613"/>
            <a:ext cx="146664" cy="107187"/>
            <a:chOff x="7566839" y="83613"/>
            <a:chExt cx="146664" cy="107187"/>
          </a:xfrm>
        </xdr:grpSpPr>
        <xdr:sp macro="" textlink="">
          <xdr:nvSpPr>
            <xdr:cNvPr id="5" name="Freeform 4">
              <a:extLst>
                <a:ext uri="{FF2B5EF4-FFF2-40B4-BE49-F238E27FC236}">
                  <a16:creationId xmlns:a16="http://schemas.microsoft.com/office/drawing/2014/main" id="{A035E4CF-087E-EC78-02B6-F322C72C1816}"/>
                </a:ext>
              </a:extLst>
            </xdr:cNvPr>
            <xdr:cNvSpPr/>
          </xdr:nvSpPr>
          <xdr:spPr>
            <a:xfrm>
              <a:off x="7593480" y="176040"/>
              <a:ext cx="83160" cy="14760"/>
            </a:xfrm>
            <a:custGeom>
              <a:avLst/>
              <a:gdLst/>
              <a:ahLst/>
              <a:cxnLst>
                <a:cxn ang="3cd4">
                  <a:pos x="hc" y="t"/>
                </a:cxn>
                <a:cxn ang="cd2">
                  <a:pos x="l" y="vc"/>
                </a:cxn>
                <a:cxn ang="cd4">
                  <a:pos x="hc" y="b"/>
                </a:cxn>
                <a:cxn ang="0">
                  <a:pos x="r" y="vc"/>
                </a:cxn>
              </a:cxnLst>
              <a:rect l="l" t="t" r="r" b="b"/>
              <a:pathLst>
                <a:path w="232" h="42">
                  <a:moveTo>
                    <a:pt x="0" y="0"/>
                  </a:moveTo>
                  <a:cubicBezTo>
                    <a:pt x="63" y="54"/>
                    <a:pt x="168" y="54"/>
                    <a:pt x="232" y="11"/>
                  </a:cubicBezTo>
                </a:path>
              </a:pathLst>
            </a:custGeom>
            <a:noFill/>
            <a:ln w="14760" cap="rnd">
              <a:solidFill>
                <a:srgbClr val="383838"/>
              </a:solidFill>
              <a:prstDash val="solid"/>
            </a:ln>
          </xdr:spPr>
          <xdr:txBody>
            <a:bodyPr vert="horz" wrap="none" lIns="97200" tIns="52200" rIns="97200" bIns="52200" anchor="ctr" anchorCtr="0" compatLnSpc="0"/>
            <a:lstStyle/>
            <a:p>
              <a:pPr marL="0" marR="0" lvl="0" indent="0" algn="ctr" rtl="0" hangingPunct="0">
                <a:lnSpc>
                  <a:spcPct val="100000"/>
                </a:lnSpc>
                <a:spcBef>
                  <a:spcPts val="0"/>
                </a:spcBef>
                <a:spcAft>
                  <a:spcPts val="0"/>
                </a:spcAft>
                <a:buNone/>
                <a:tabLst/>
              </a:pPr>
              <a:endParaRPr lang="en-US" sz="1800" b="0" i="0" u="none" strike="noStrike" kern="1200" cap="none">
                <a:ln>
                  <a:noFill/>
                </a:ln>
                <a:latin typeface="Liberation Sans" pitchFamily="18"/>
                <a:ea typeface="Microsoft YaHei" pitchFamily="2"/>
                <a:cs typeface="Mangal" pitchFamily="2"/>
              </a:endParaRPr>
            </a:p>
          </xdr:txBody>
        </xdr:sp>
        <xdr:sp macro="" textlink="">
          <xdr:nvSpPr>
            <xdr:cNvPr id="6" name="Freeform 5">
              <a:extLst>
                <a:ext uri="{FF2B5EF4-FFF2-40B4-BE49-F238E27FC236}">
                  <a16:creationId xmlns:a16="http://schemas.microsoft.com/office/drawing/2014/main" id="{3ADC3DC9-2B14-8C32-5799-D18049A6EA17}"/>
                </a:ext>
              </a:extLst>
            </xdr:cNvPr>
            <xdr:cNvSpPr/>
          </xdr:nvSpPr>
          <xdr:spPr>
            <a:xfrm>
              <a:off x="7566839" y="120960"/>
              <a:ext cx="48960" cy="8280"/>
            </a:xfrm>
            <a:custGeom>
              <a:avLst/>
              <a:gdLst/>
              <a:ahLst/>
              <a:cxnLst>
                <a:cxn ang="3cd4">
                  <a:pos x="hc" y="t"/>
                </a:cxn>
                <a:cxn ang="cd2">
                  <a:pos x="l" y="vc"/>
                </a:cxn>
                <a:cxn ang="cd4">
                  <a:pos x="hc" y="b"/>
                </a:cxn>
                <a:cxn ang="0">
                  <a:pos x="r" y="vc"/>
                </a:cxn>
              </a:cxnLst>
              <a:rect l="l" t="t" r="r" b="b"/>
              <a:pathLst>
                <a:path w="137" h="24">
                  <a:moveTo>
                    <a:pt x="0" y="0"/>
                  </a:moveTo>
                  <a:cubicBezTo>
                    <a:pt x="42" y="32"/>
                    <a:pt x="95" y="32"/>
                    <a:pt x="137" y="0"/>
                  </a:cubicBezTo>
                </a:path>
              </a:pathLst>
            </a:custGeom>
            <a:noFill/>
            <a:ln w="14760" cap="rnd">
              <a:solidFill>
                <a:srgbClr val="383838"/>
              </a:solidFill>
              <a:prstDash val="solid"/>
            </a:ln>
          </xdr:spPr>
          <xdr:txBody>
            <a:bodyPr vert="horz" wrap="none" lIns="97200" tIns="52200" rIns="97200" bIns="52200" anchor="ctr" anchorCtr="0" compatLnSpc="0"/>
            <a:lstStyle/>
            <a:p>
              <a:pPr marL="0" marR="0" lvl="0" indent="0" algn="ctr" rtl="0" hangingPunct="0">
                <a:lnSpc>
                  <a:spcPct val="100000"/>
                </a:lnSpc>
                <a:spcBef>
                  <a:spcPts val="0"/>
                </a:spcBef>
                <a:spcAft>
                  <a:spcPts val="0"/>
                </a:spcAft>
                <a:buNone/>
                <a:tabLst/>
              </a:pPr>
              <a:endParaRPr lang="en-US" sz="1800" b="0" i="0" u="none" strike="noStrike" kern="1200" cap="none">
                <a:ln>
                  <a:noFill/>
                </a:ln>
                <a:latin typeface="Liberation Sans" pitchFamily="18"/>
                <a:ea typeface="Microsoft YaHei" pitchFamily="2"/>
                <a:cs typeface="Mangal" pitchFamily="2"/>
              </a:endParaRPr>
            </a:p>
          </xdr:txBody>
        </xdr:sp>
        <xdr:grpSp>
          <xdr:nvGrpSpPr>
            <xdr:cNvPr id="7" name="Group 6">
              <a:extLst>
                <a:ext uri="{FF2B5EF4-FFF2-40B4-BE49-F238E27FC236}">
                  <a16:creationId xmlns:a16="http://schemas.microsoft.com/office/drawing/2014/main" id="{4438AEFD-5C7F-D7AF-DFA2-7C2ED96AA451}"/>
                </a:ext>
              </a:extLst>
            </xdr:cNvPr>
            <xdr:cNvGrpSpPr/>
          </xdr:nvGrpSpPr>
          <xdr:grpSpPr>
            <a:xfrm>
              <a:off x="7643303" y="83613"/>
              <a:ext cx="70200" cy="77400"/>
              <a:chOff x="7643303" y="83613"/>
              <a:chExt cx="70200" cy="77400"/>
            </a:xfrm>
          </xdr:grpSpPr>
          <xdr:sp macro="" textlink="">
            <xdr:nvSpPr>
              <xdr:cNvPr id="8" name="Freeform 7">
                <a:extLst>
                  <a:ext uri="{FF2B5EF4-FFF2-40B4-BE49-F238E27FC236}">
                    <a16:creationId xmlns:a16="http://schemas.microsoft.com/office/drawing/2014/main" id="{70D3ADFF-1D32-911C-C3F9-6F92DDEF07CF}"/>
                  </a:ext>
                </a:extLst>
              </xdr:cNvPr>
              <xdr:cNvSpPr/>
            </xdr:nvSpPr>
            <xdr:spPr>
              <a:xfrm rot="17902200">
                <a:off x="7639703" y="87213"/>
                <a:ext cx="77400" cy="70200"/>
              </a:xfrm>
              <a:custGeom>
                <a:avLst/>
                <a:gdLst/>
                <a:ahLst/>
                <a:cxnLst>
                  <a:cxn ang="3cd4">
                    <a:pos x="hc" y="t"/>
                  </a:cxn>
                  <a:cxn ang="cd2">
                    <a:pos x="l" y="vc"/>
                  </a:cxn>
                  <a:cxn ang="cd4">
                    <a:pos x="hc" y="b"/>
                  </a:cxn>
                  <a:cxn ang="0">
                    <a:pos x="r" y="vc"/>
                  </a:cxn>
                </a:cxnLst>
                <a:rect l="l" t="t" r="r" b="b"/>
                <a:pathLst>
                  <a:path w="216" h="196">
                    <a:moveTo>
                      <a:pt x="58" y="0"/>
                    </a:moveTo>
                    <a:lnTo>
                      <a:pt x="168" y="0"/>
                    </a:lnTo>
                    <a:lnTo>
                      <a:pt x="216" y="83"/>
                    </a:lnTo>
                    <a:lnTo>
                      <a:pt x="195" y="155"/>
                    </a:lnTo>
                    <a:lnTo>
                      <a:pt x="120" y="196"/>
                    </a:lnTo>
                    <a:lnTo>
                      <a:pt x="47" y="176"/>
                    </a:lnTo>
                    <a:lnTo>
                      <a:pt x="0" y="93"/>
                    </a:lnTo>
                    <a:close/>
                  </a:path>
                </a:pathLst>
              </a:custGeom>
              <a:noFill/>
              <a:ln w="14760">
                <a:solidFill>
                  <a:srgbClr val="383838"/>
                </a:solidFill>
                <a:prstDash val="solid"/>
              </a:ln>
            </xdr:spPr>
            <xdr:txBody>
              <a:bodyPr vert="horz" wrap="none" lIns="97200" tIns="52200" rIns="97200" bIns="52200" anchor="ctr" anchorCtr="0" compatLnSpc="0"/>
              <a:lstStyle/>
              <a:p>
                <a:pPr marL="0" marR="0" lvl="0" indent="0" algn="ctr" rtl="0" hangingPunct="0">
                  <a:lnSpc>
                    <a:spcPct val="100000"/>
                  </a:lnSpc>
                  <a:spcBef>
                    <a:spcPts val="0"/>
                  </a:spcBef>
                  <a:spcAft>
                    <a:spcPts val="0"/>
                  </a:spcAft>
                  <a:buNone/>
                  <a:tabLst/>
                </a:pPr>
                <a:endParaRPr lang="en-US" sz="1800" b="0" i="0" u="none" strike="noStrike" kern="1200" cap="none">
                  <a:ln>
                    <a:noFill/>
                  </a:ln>
                  <a:latin typeface="Liberation Sans" pitchFamily="18"/>
                  <a:ea typeface="Microsoft YaHei" pitchFamily="2"/>
                  <a:cs typeface="Mangal" pitchFamily="2"/>
                </a:endParaRPr>
              </a:p>
            </xdr:txBody>
          </xdr:sp>
          <xdr:sp macro="" textlink="">
            <xdr:nvSpPr>
              <xdr:cNvPr id="9" name="Freeform 8">
                <a:extLst>
                  <a:ext uri="{FF2B5EF4-FFF2-40B4-BE49-F238E27FC236}">
                    <a16:creationId xmlns:a16="http://schemas.microsoft.com/office/drawing/2014/main" id="{D72FA45A-DD76-1FCE-DF21-CFDAED2FD5AD}"/>
                  </a:ext>
                </a:extLst>
              </xdr:cNvPr>
              <xdr:cNvSpPr/>
            </xdr:nvSpPr>
            <xdr:spPr>
              <a:xfrm>
                <a:off x="7650720" y="93960"/>
                <a:ext cx="52920" cy="54720"/>
              </a:xfrm>
              <a:custGeom>
                <a:avLst/>
                <a:gdLst>
                  <a:gd name="f0" fmla="val 10800000"/>
                  <a:gd name="f1" fmla="val 5400000"/>
                  <a:gd name="f2" fmla="val 180"/>
                  <a:gd name="f3" fmla="val w"/>
                  <a:gd name="f4" fmla="val h"/>
                  <a:gd name="f5" fmla="*/ 5419351 1 1725033"/>
                  <a:gd name="f6" fmla="*/ 10800 10800 1"/>
                  <a:gd name="f7" fmla="+- 0 0 0"/>
                  <a:gd name="f8" fmla="+- 0 0 360"/>
                  <a:gd name="f9" fmla="val 10800"/>
                  <a:gd name="f10" fmla="*/ f3 1 21600"/>
                  <a:gd name="f11" fmla="*/ f4 1 21600"/>
                  <a:gd name="f12" fmla="*/ 0 f5 1"/>
                  <a:gd name="f13" fmla="*/ f7 f0 1"/>
                  <a:gd name="f14" fmla="*/ f8 f0 1"/>
                  <a:gd name="f15" fmla="*/ 3163 f10 1"/>
                  <a:gd name="f16" fmla="*/ 18437 f10 1"/>
                  <a:gd name="f17" fmla="*/ 18437 f11 1"/>
                  <a:gd name="f18" fmla="*/ 3163 f11 1"/>
                  <a:gd name="f19" fmla="*/ f12 1 f2"/>
                  <a:gd name="f20" fmla="*/ f13 1 f2"/>
                  <a:gd name="f21" fmla="*/ f14 1 f2"/>
                  <a:gd name="f22" fmla="*/ 10800 f10 1"/>
                  <a:gd name="f23" fmla="*/ 0 f11 1"/>
                  <a:gd name="f24" fmla="*/ 0 f10 1"/>
                  <a:gd name="f25" fmla="*/ 10800 f11 1"/>
                  <a:gd name="f26" fmla="*/ 21600 f11 1"/>
                  <a:gd name="f27" fmla="*/ 21600 f10 1"/>
                  <a:gd name="f28" fmla="+- 0 0 f19"/>
                  <a:gd name="f29" fmla="+- f20 0 f1"/>
                  <a:gd name="f30" fmla="+- f21 0 f1"/>
                  <a:gd name="f31" fmla="*/ f28 f0 1"/>
                  <a:gd name="f32" fmla="+- f30 0 f29"/>
                  <a:gd name="f33" fmla="*/ f31 1 f5"/>
                  <a:gd name="f34" fmla="+- f33 0 f1"/>
                  <a:gd name="f35" fmla="cos 1 f34"/>
                  <a:gd name="f36" fmla="sin 1 f34"/>
                  <a:gd name="f37" fmla="+- 0 0 f35"/>
                  <a:gd name="f38" fmla="+- 0 0 f36"/>
                  <a:gd name="f39" fmla="*/ 10800 f37 1"/>
                  <a:gd name="f40" fmla="*/ 10800 f38 1"/>
                  <a:gd name="f41" fmla="*/ f39 f39 1"/>
                  <a:gd name="f42" fmla="*/ f40 f40 1"/>
                  <a:gd name="f43" fmla="+- f41 f42 0"/>
                  <a:gd name="f44" fmla="sqrt f43"/>
                  <a:gd name="f45" fmla="*/ f6 1 f44"/>
                  <a:gd name="f46" fmla="*/ f37 f45 1"/>
                  <a:gd name="f47" fmla="*/ f38 f45 1"/>
                  <a:gd name="f48" fmla="+- 10800 0 f46"/>
                  <a:gd name="f49" fmla="+- 10800 0 f47"/>
                </a:gdLst>
                <a:ahLst/>
                <a:cxnLst>
                  <a:cxn ang="3cd4">
                    <a:pos x="hc" y="t"/>
                  </a:cxn>
                  <a:cxn ang="0">
                    <a:pos x="r" y="vc"/>
                  </a:cxn>
                  <a:cxn ang="cd4">
                    <a:pos x="hc" y="b"/>
                  </a:cxn>
                  <a:cxn ang="cd2">
                    <a:pos x="l" y="vc"/>
                  </a:cxn>
                  <a:cxn ang="f29">
                    <a:pos x="f22" y="f23"/>
                  </a:cxn>
                  <a:cxn ang="f29">
                    <a:pos x="f15" y="f18"/>
                  </a:cxn>
                  <a:cxn ang="f29">
                    <a:pos x="f24" y="f25"/>
                  </a:cxn>
                  <a:cxn ang="f29">
                    <a:pos x="f15" y="f17"/>
                  </a:cxn>
                  <a:cxn ang="f29">
                    <a:pos x="f22" y="f26"/>
                  </a:cxn>
                  <a:cxn ang="f29">
                    <a:pos x="f16" y="f17"/>
                  </a:cxn>
                  <a:cxn ang="f29">
                    <a:pos x="f27" y="f25"/>
                  </a:cxn>
                  <a:cxn ang="f29">
                    <a:pos x="f16" y="f18"/>
                  </a:cxn>
                </a:cxnLst>
                <a:rect l="f15" t="f18" r="f16" b="f17"/>
                <a:pathLst>
                  <a:path w="21600" h="21600">
                    <a:moveTo>
                      <a:pt x="f48" y="f49"/>
                    </a:moveTo>
                    <a:arcTo wR="f9" hR="f9" stAng="f29" swAng="f32"/>
                    <a:close/>
                  </a:path>
                </a:pathLst>
              </a:custGeom>
              <a:solidFill>
                <a:srgbClr val="F8BF00"/>
              </a:solidFill>
              <a:ln w="14760">
                <a:solidFill>
                  <a:srgbClr val="383838"/>
                </a:solidFill>
                <a:prstDash val="solid"/>
              </a:ln>
            </xdr:spPr>
            <xdr:txBody>
              <a:bodyPr vert="horz" wrap="none" lIns="97200" tIns="52200" rIns="97200" bIns="52200" anchor="ctr" anchorCtr="0" compatLnSpc="0">
                <a:noAutofit/>
              </a:bodyPr>
              <a:lstStyle/>
              <a:p>
                <a:pPr marL="0" marR="0" lvl="0" indent="0" algn="ctr" rtl="0" hangingPunct="0">
                  <a:lnSpc>
                    <a:spcPct val="100000"/>
                  </a:lnSpc>
                  <a:spcBef>
                    <a:spcPts val="0"/>
                  </a:spcBef>
                  <a:spcAft>
                    <a:spcPts val="0"/>
                  </a:spcAft>
                  <a:buNone/>
                  <a:tabLst/>
                </a:pPr>
                <a:endParaRPr lang="en-US" sz="1800" b="0" i="0" u="none" strike="noStrike" kern="1200" cap="none">
                  <a:ln>
                    <a:noFill/>
                  </a:ln>
                  <a:latin typeface="Liberation Sans" pitchFamily="18"/>
                  <a:ea typeface="Microsoft YaHei" pitchFamily="2"/>
                  <a:cs typeface="Mangal" pitchFamily="2"/>
                </a:endParaRPr>
              </a:p>
            </xdr:txBody>
          </xdr:sp>
        </xdr:grpSp>
      </xdr:grpSp>
    </xdr:grp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592E5-585A-344E-AA98-25E910F318EF}">
  <dimension ref="A1:BL57"/>
  <sheetViews>
    <sheetView tabSelected="1" workbookViewId="0"/>
  </sheetViews>
  <sheetFormatPr baseColWidth="10" defaultRowHeight="12.75"/>
  <cols>
    <col min="1" max="1" width="15.19921875" style="2" customWidth="1"/>
    <col min="2" max="2" width="17" style="2" customWidth="1"/>
    <col min="3" max="3" width="18" style="2" customWidth="1"/>
    <col min="4" max="4" width="8.59765625" style="2" customWidth="1"/>
    <col min="5" max="5" width="10" style="2" customWidth="1"/>
    <col min="6" max="6" width="17" style="19" customWidth="1"/>
    <col min="7" max="7" width="62" style="19" customWidth="1"/>
    <col min="8" max="64" width="17" style="5" customWidth="1"/>
  </cols>
  <sheetData>
    <row r="1" spans="1:64" ht="23" customHeight="1">
      <c r="A1" s="1" t="s">
        <v>0</v>
      </c>
      <c r="C1" s="3"/>
      <c r="F1" s="2"/>
      <c r="G1" s="4" t="s">
        <v>1</v>
      </c>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row>
    <row r="2" spans="1:64" ht="13">
      <c r="C2" s="5"/>
      <c r="F2" s="2"/>
      <c r="G2" s="5"/>
    </row>
    <row r="3" spans="1:64" ht="20">
      <c r="A3" s="20" t="s">
        <v>2</v>
      </c>
      <c r="B3" s="20"/>
      <c r="C3" s="20"/>
      <c r="D3" s="20"/>
      <c r="E3" s="20"/>
      <c r="F3" s="20"/>
      <c r="G3" s="20"/>
    </row>
    <row r="4" spans="1:64" ht="15" customHeight="1">
      <c r="A4" s="6"/>
      <c r="C4" s="5"/>
      <c r="F4" s="2"/>
      <c r="G4" s="5"/>
    </row>
    <row r="5" spans="1:64" ht="13">
      <c r="C5" s="5"/>
      <c r="F5" s="2"/>
      <c r="G5" s="5"/>
    </row>
    <row r="6" spans="1:64" ht="13">
      <c r="A6" s="21" t="s">
        <v>3</v>
      </c>
      <c r="B6" s="21"/>
      <c r="C6" s="21"/>
      <c r="D6" s="21"/>
      <c r="E6" s="21"/>
      <c r="F6" s="21"/>
      <c r="G6" s="21"/>
    </row>
    <row r="7" spans="1:64" ht="13">
      <c r="A7" s="7"/>
      <c r="B7" s="8"/>
      <c r="C7" s="9"/>
      <c r="D7" s="8"/>
      <c r="E7" s="8"/>
      <c r="F7" s="8"/>
      <c r="G7" s="9"/>
    </row>
    <row r="8" spans="1:64" ht="13">
      <c r="A8" s="7"/>
      <c r="B8" s="8"/>
      <c r="C8" s="9"/>
      <c r="D8" s="8"/>
      <c r="E8" s="8"/>
      <c r="F8" s="8"/>
      <c r="G8" s="9"/>
    </row>
    <row r="9" spans="1:64" ht="37.5" customHeight="1">
      <c r="A9" s="22" t="s">
        <v>4</v>
      </c>
      <c r="B9" s="22"/>
      <c r="C9" s="22"/>
      <c r="D9" s="22"/>
      <c r="E9" s="22"/>
      <c r="F9" s="22"/>
      <c r="G9" s="22"/>
    </row>
    <row r="10" spans="1:64" ht="13">
      <c r="A10" s="11"/>
      <c r="B10" s="8"/>
      <c r="C10" s="9"/>
      <c r="D10" s="8"/>
      <c r="E10" s="8"/>
      <c r="F10" s="8"/>
      <c r="G10" s="9"/>
    </row>
    <row r="11" spans="1:64" ht="13">
      <c r="A11" s="11"/>
      <c r="B11" s="8"/>
      <c r="C11" s="9"/>
      <c r="D11" s="8"/>
      <c r="E11" s="8"/>
      <c r="F11" s="8"/>
      <c r="G11" s="9"/>
    </row>
    <row r="12" spans="1:64" ht="13">
      <c r="A12" s="23" t="s">
        <v>5</v>
      </c>
      <c r="B12" s="23"/>
      <c r="C12" s="23"/>
      <c r="D12" s="23"/>
      <c r="E12" s="23"/>
      <c r="F12" s="23"/>
      <c r="G12" s="23"/>
    </row>
    <row r="13" spans="1:64" ht="13">
      <c r="A13" s="11"/>
      <c r="B13" s="8"/>
      <c r="C13" s="9"/>
      <c r="D13" s="8"/>
      <c r="E13" s="8"/>
      <c r="F13" s="8"/>
      <c r="G13" s="9"/>
    </row>
    <row r="14" spans="1:64" ht="17.5" customHeight="1">
      <c r="A14" s="24" t="s">
        <v>6</v>
      </c>
      <c r="B14" s="24"/>
      <c r="C14" s="24"/>
      <c r="D14" s="24"/>
      <c r="E14" s="24"/>
      <c r="F14" s="24"/>
      <c r="G14" s="24"/>
    </row>
    <row r="15" spans="1:64" ht="17.5" customHeight="1">
      <c r="A15" s="21" t="s">
        <v>7</v>
      </c>
      <c r="B15" s="21"/>
      <c r="C15" s="21"/>
      <c r="D15" s="21"/>
      <c r="E15" s="21"/>
      <c r="F15" s="21"/>
      <c r="G15" s="21"/>
    </row>
    <row r="16" spans="1:64" ht="17.5" customHeight="1">
      <c r="A16" s="25" t="s">
        <v>8</v>
      </c>
      <c r="B16" s="25"/>
      <c r="C16" s="25"/>
      <c r="D16" s="25"/>
      <c r="E16" s="25"/>
      <c r="F16" s="25"/>
      <c r="G16" s="25"/>
    </row>
    <row r="17" spans="1:9" ht="17.5" customHeight="1">
      <c r="A17" s="21" t="s">
        <v>9</v>
      </c>
      <c r="B17" s="21"/>
      <c r="C17" s="21"/>
      <c r="D17" s="21"/>
      <c r="E17" s="21"/>
      <c r="F17" s="21"/>
      <c r="G17" s="21"/>
    </row>
    <row r="18" spans="1:9" ht="17.5" customHeight="1">
      <c r="A18" s="25" t="s">
        <v>10</v>
      </c>
      <c r="B18" s="25"/>
      <c r="C18" s="25"/>
      <c r="D18" s="25"/>
      <c r="E18" s="25"/>
      <c r="F18" s="25"/>
      <c r="G18" s="25"/>
    </row>
    <row r="19" spans="1:9" ht="17.5" customHeight="1">
      <c r="A19" s="25" t="s">
        <v>11</v>
      </c>
      <c r="B19" s="25"/>
      <c r="C19" s="25"/>
      <c r="D19" s="25"/>
      <c r="E19" s="25"/>
      <c r="F19" s="25"/>
      <c r="G19" s="25"/>
    </row>
    <row r="20" spans="1:9" ht="17.5" customHeight="1">
      <c r="A20" s="10"/>
      <c r="B20" s="12"/>
      <c r="C20" s="11"/>
      <c r="D20" s="11"/>
      <c r="E20" s="11"/>
      <c r="F20" s="7"/>
      <c r="G20" s="12"/>
    </row>
    <row r="21" spans="1:9" ht="13">
      <c r="A21" s="24" t="s">
        <v>12</v>
      </c>
      <c r="B21" s="24"/>
      <c r="C21" s="24"/>
      <c r="D21" s="24"/>
      <c r="E21" s="24"/>
      <c r="F21" s="24"/>
      <c r="G21" s="24"/>
      <c r="I21" s="13"/>
    </row>
    <row r="22" spans="1:9" ht="17.5" customHeight="1">
      <c r="A22" s="21" t="s">
        <v>13</v>
      </c>
      <c r="B22" s="21"/>
      <c r="C22" s="21"/>
      <c r="D22" s="21"/>
      <c r="E22" s="21"/>
      <c r="F22" s="21"/>
      <c r="G22" s="21"/>
    </row>
    <row r="23" spans="1:9" ht="13">
      <c r="A23" s="25" t="s">
        <v>14</v>
      </c>
      <c r="B23" s="25"/>
      <c r="C23" s="25"/>
      <c r="D23" s="25"/>
      <c r="E23" s="25"/>
      <c r="F23" s="25"/>
      <c r="G23" s="25"/>
    </row>
    <row r="24" spans="1:9" ht="13">
      <c r="A24" s="21" t="s">
        <v>15</v>
      </c>
      <c r="B24" s="21"/>
      <c r="C24" s="21"/>
      <c r="D24" s="21"/>
      <c r="E24" s="21"/>
      <c r="F24" s="21"/>
      <c r="G24" s="21"/>
    </row>
    <row r="25" spans="1:9" ht="29.25" customHeight="1">
      <c r="A25" s="25" t="s">
        <v>16</v>
      </c>
      <c r="B25" s="25"/>
      <c r="C25" s="25"/>
      <c r="D25" s="25"/>
      <c r="E25" s="25"/>
      <c r="F25" s="25"/>
      <c r="G25" s="25"/>
    </row>
    <row r="26" spans="1:9" ht="15" customHeight="1">
      <c r="A26" s="26" t="s">
        <v>17</v>
      </c>
      <c r="B26" s="26"/>
      <c r="C26" s="26"/>
      <c r="D26" s="26"/>
      <c r="E26" s="26"/>
      <c r="F26" s="26"/>
      <c r="G26" s="26"/>
    </row>
    <row r="27" spans="1:9" ht="17.5" customHeight="1">
      <c r="C27" s="5"/>
      <c r="F27" s="2"/>
      <c r="G27" s="5"/>
    </row>
    <row r="28" spans="1:9" ht="13">
      <c r="A28" s="24" t="s">
        <v>18</v>
      </c>
      <c r="B28" s="24"/>
      <c r="C28" s="24"/>
      <c r="D28" s="24"/>
      <c r="E28" s="24"/>
      <c r="F28" s="24"/>
      <c r="G28" s="24"/>
    </row>
    <row r="29" spans="1:9" ht="13">
      <c r="A29" s="21" t="s">
        <v>19</v>
      </c>
      <c r="B29" s="21"/>
      <c r="C29" s="21"/>
      <c r="D29" s="21"/>
      <c r="E29" s="21"/>
      <c r="F29" s="21"/>
      <c r="G29" s="21"/>
    </row>
    <row r="30" spans="1:9" ht="13">
      <c r="A30" s="25" t="s">
        <v>20</v>
      </c>
      <c r="B30" s="25"/>
      <c r="C30" s="25"/>
      <c r="D30" s="25"/>
      <c r="E30" s="25"/>
      <c r="F30" s="25"/>
      <c r="G30" s="25"/>
    </row>
    <row r="31" spans="1:9" ht="13">
      <c r="A31" s="21" t="s">
        <v>15</v>
      </c>
      <c r="B31" s="21"/>
      <c r="C31" s="21"/>
      <c r="D31" s="21"/>
      <c r="E31" s="21"/>
      <c r="F31" s="21"/>
      <c r="G31" s="21"/>
    </row>
    <row r="32" spans="1:9" ht="13">
      <c r="A32" s="25" t="s">
        <v>21</v>
      </c>
      <c r="B32" s="25"/>
      <c r="C32" s="25"/>
      <c r="D32" s="25"/>
      <c r="E32" s="25"/>
      <c r="F32" s="25"/>
      <c r="G32" s="25"/>
    </row>
    <row r="33" spans="1:7" ht="15" customHeight="1">
      <c r="A33" s="26" t="s">
        <v>22</v>
      </c>
      <c r="B33" s="26"/>
      <c r="C33" s="26"/>
      <c r="D33" s="26"/>
      <c r="E33" s="26"/>
      <c r="F33" s="26"/>
      <c r="G33" s="26"/>
    </row>
    <row r="34" spans="1:7" ht="13">
      <c r="C34" s="5"/>
      <c r="F34" s="2"/>
      <c r="G34" s="5"/>
    </row>
    <row r="35" spans="1:7" ht="13">
      <c r="A35" s="5"/>
      <c r="B35" s="5"/>
      <c r="C35" s="5"/>
      <c r="D35" s="5"/>
      <c r="E35" s="5"/>
      <c r="F35" s="5"/>
      <c r="G35" s="5"/>
    </row>
    <row r="36" spans="1:7" ht="28.5" customHeight="1">
      <c r="A36" s="27" t="s">
        <v>23</v>
      </c>
      <c r="B36" s="27"/>
      <c r="C36" s="27"/>
      <c r="D36" s="27"/>
      <c r="E36" s="27"/>
      <c r="F36" s="27"/>
      <c r="G36" s="27"/>
    </row>
    <row r="37" spans="1:7" ht="13">
      <c r="A37" s="14" t="s">
        <v>24</v>
      </c>
      <c r="B37" s="14"/>
      <c r="C37" s="14" t="s">
        <v>25</v>
      </c>
      <c r="D37" s="14"/>
      <c r="E37" s="14"/>
      <c r="F37" s="14"/>
      <c r="G37" s="14" t="s">
        <v>26</v>
      </c>
    </row>
    <row r="38" spans="1:7" ht="13">
      <c r="A38" s="15" t="s">
        <v>27</v>
      </c>
      <c r="B38" s="15"/>
      <c r="C38" s="15" t="s">
        <v>28</v>
      </c>
      <c r="D38" s="15"/>
      <c r="E38" s="15"/>
      <c r="F38" s="15"/>
      <c r="G38" s="16" t="s">
        <v>29</v>
      </c>
    </row>
    <row r="39" spans="1:7" ht="13">
      <c r="A39" s="15" t="s">
        <v>30</v>
      </c>
      <c r="B39" s="15"/>
      <c r="C39" s="15" t="s">
        <v>31</v>
      </c>
      <c r="D39" s="15"/>
      <c r="E39" s="15"/>
      <c r="F39" s="15"/>
      <c r="G39" s="16" t="s">
        <v>32</v>
      </c>
    </row>
    <row r="40" spans="1:7" ht="14">
      <c r="A40" s="17" t="s">
        <v>33</v>
      </c>
      <c r="B40" s="17"/>
      <c r="C40" s="17" t="s">
        <v>34</v>
      </c>
      <c r="D40" s="17"/>
      <c r="E40" s="17"/>
      <c r="F40" s="17"/>
      <c r="G40" s="18" t="s">
        <v>35</v>
      </c>
    </row>
    <row r="41" spans="1:7" ht="13">
      <c r="A41" s="15" t="s">
        <v>36</v>
      </c>
      <c r="B41" s="15"/>
      <c r="C41" s="15" t="s">
        <v>37</v>
      </c>
      <c r="D41" s="15"/>
      <c r="E41" s="15"/>
      <c r="F41" s="15"/>
      <c r="G41" s="16" t="s">
        <v>38</v>
      </c>
    </row>
    <row r="42" spans="1:7" ht="13">
      <c r="A42" s="15" t="s">
        <v>39</v>
      </c>
      <c r="B42" s="15"/>
      <c r="C42" s="15" t="s">
        <v>40</v>
      </c>
      <c r="D42" s="15"/>
      <c r="E42" s="15"/>
      <c r="F42" s="15"/>
      <c r="G42" s="16" t="s">
        <v>41</v>
      </c>
    </row>
    <row r="43" spans="1:7" ht="13">
      <c r="A43" s="15" t="s">
        <v>42</v>
      </c>
      <c r="B43" s="15"/>
      <c r="C43" s="15" t="s">
        <v>40</v>
      </c>
      <c r="D43" s="15"/>
      <c r="E43" s="15"/>
      <c r="F43" s="15"/>
      <c r="G43" s="16" t="s">
        <v>43</v>
      </c>
    </row>
    <row r="44" spans="1:7" ht="13">
      <c r="A44" s="15" t="s">
        <v>44</v>
      </c>
      <c r="B44" s="15"/>
      <c r="C44" s="15" t="s">
        <v>40</v>
      </c>
      <c r="D44" s="15"/>
      <c r="E44" s="15"/>
      <c r="F44" s="15"/>
      <c r="G44" s="16" t="s">
        <v>45</v>
      </c>
    </row>
    <row r="45" spans="1:7" ht="13">
      <c r="A45" s="15" t="s">
        <v>46</v>
      </c>
      <c r="B45" s="15"/>
      <c r="C45" s="15" t="s">
        <v>47</v>
      </c>
      <c r="D45" s="15"/>
      <c r="E45" s="15"/>
      <c r="F45" s="15"/>
      <c r="G45" s="16" t="s">
        <v>48</v>
      </c>
    </row>
    <row r="46" spans="1:7" ht="13">
      <c r="A46" s="15" t="s">
        <v>49</v>
      </c>
      <c r="B46" s="15"/>
      <c r="C46" s="15" t="s">
        <v>47</v>
      </c>
      <c r="D46" s="15"/>
      <c r="E46" s="15"/>
      <c r="F46" s="15"/>
      <c r="G46" s="16" t="s">
        <v>50</v>
      </c>
    </row>
    <row r="47" spans="1:7" ht="13">
      <c r="A47" s="15" t="s">
        <v>51</v>
      </c>
      <c r="B47" s="15"/>
      <c r="C47" s="15" t="s">
        <v>47</v>
      </c>
      <c r="D47" s="15"/>
      <c r="E47" s="15"/>
      <c r="F47" s="15"/>
      <c r="G47" s="16" t="s">
        <v>52</v>
      </c>
    </row>
    <row r="48" spans="1:7" ht="13">
      <c r="A48" s="15" t="s">
        <v>53</v>
      </c>
      <c r="B48" s="15"/>
      <c r="C48" s="15" t="s">
        <v>54</v>
      </c>
      <c r="D48" s="15"/>
      <c r="E48" s="15"/>
      <c r="F48" s="15"/>
      <c r="G48" s="16" t="s">
        <v>55</v>
      </c>
    </row>
    <row r="49" spans="1:7" ht="13">
      <c r="A49" s="15" t="s">
        <v>56</v>
      </c>
      <c r="B49" s="15"/>
      <c r="C49" s="15" t="s">
        <v>54</v>
      </c>
      <c r="D49" s="15"/>
      <c r="E49" s="15"/>
      <c r="F49" s="15"/>
      <c r="G49" s="16" t="s">
        <v>57</v>
      </c>
    </row>
    <row r="50" spans="1:7" ht="13">
      <c r="A50" s="15" t="s">
        <v>58</v>
      </c>
      <c r="B50" s="15"/>
      <c r="C50" s="15" t="s">
        <v>54</v>
      </c>
      <c r="D50" s="15"/>
      <c r="E50" s="15"/>
      <c r="F50" s="15"/>
      <c r="G50" s="16" t="s">
        <v>59</v>
      </c>
    </row>
    <row r="51" spans="1:7" ht="13">
      <c r="A51" s="15" t="s">
        <v>60</v>
      </c>
      <c r="B51" s="15"/>
      <c r="C51" s="15" t="s">
        <v>61</v>
      </c>
      <c r="D51" s="15"/>
      <c r="E51" s="15"/>
      <c r="F51" s="15"/>
      <c r="G51" s="16" t="s">
        <v>62</v>
      </c>
    </row>
    <row r="52" spans="1:7" ht="13">
      <c r="A52" s="15" t="s">
        <v>63</v>
      </c>
      <c r="B52" s="15"/>
      <c r="C52" s="15" t="s">
        <v>61</v>
      </c>
      <c r="D52" s="15"/>
      <c r="E52" s="15"/>
      <c r="F52" s="15"/>
      <c r="G52" s="16" t="s">
        <v>64</v>
      </c>
    </row>
    <row r="53" spans="1:7" ht="13">
      <c r="A53" s="15" t="s">
        <v>65</v>
      </c>
      <c r="B53" s="15"/>
      <c r="C53" s="15" t="s">
        <v>61</v>
      </c>
      <c r="D53" s="15"/>
      <c r="E53" s="15"/>
      <c r="F53" s="15"/>
      <c r="G53" s="16" t="s">
        <v>66</v>
      </c>
    </row>
    <row r="54" spans="1:7" ht="13">
      <c r="A54" s="15" t="s">
        <v>67</v>
      </c>
      <c r="B54" s="15"/>
      <c r="C54" s="15" t="s">
        <v>68</v>
      </c>
      <c r="D54" s="15"/>
      <c r="E54" s="15"/>
      <c r="F54" s="15"/>
      <c r="G54" s="16" t="s">
        <v>69</v>
      </c>
    </row>
    <row r="55" spans="1:7" ht="13">
      <c r="A55" s="15" t="s">
        <v>70</v>
      </c>
      <c r="B55" s="15"/>
      <c r="C55" s="15" t="s">
        <v>68</v>
      </c>
      <c r="D55" s="15"/>
      <c r="E55" s="15"/>
      <c r="F55" s="15"/>
      <c r="G55" s="16" t="s">
        <v>71</v>
      </c>
    </row>
    <row r="56" spans="1:7" ht="13">
      <c r="A56" s="15" t="s">
        <v>72</v>
      </c>
      <c r="B56" s="15"/>
      <c r="C56" s="15" t="s">
        <v>68</v>
      </c>
      <c r="D56" s="15"/>
      <c r="E56" s="15"/>
      <c r="F56" s="15"/>
      <c r="G56" s="16" t="s">
        <v>73</v>
      </c>
    </row>
    <row r="57" spans="1:7" ht="13">
      <c r="A57" s="15" t="s">
        <v>74</v>
      </c>
      <c r="B57" s="15"/>
      <c r="C57" s="15" t="s">
        <v>75</v>
      </c>
      <c r="D57" s="15"/>
      <c r="E57" s="15"/>
      <c r="F57" s="16"/>
      <c r="G57" s="16" t="s">
        <v>76</v>
      </c>
    </row>
  </sheetData>
  <mergeCells count="23">
    <mergeCell ref="A30:G30"/>
    <mergeCell ref="A31:G31"/>
    <mergeCell ref="A32:G32"/>
    <mergeCell ref="A33:G33"/>
    <mergeCell ref="A36:G36"/>
    <mergeCell ref="A23:G23"/>
    <mergeCell ref="A24:G24"/>
    <mergeCell ref="A25:G25"/>
    <mergeCell ref="A26:G26"/>
    <mergeCell ref="A28:G28"/>
    <mergeCell ref="A29:G29"/>
    <mergeCell ref="A16:G16"/>
    <mergeCell ref="A17:G17"/>
    <mergeCell ref="A18:G18"/>
    <mergeCell ref="A19:G19"/>
    <mergeCell ref="A21:G21"/>
    <mergeCell ref="A22:G22"/>
    <mergeCell ref="A3:G3"/>
    <mergeCell ref="A6:G6"/>
    <mergeCell ref="A9:G9"/>
    <mergeCell ref="A12:G12"/>
    <mergeCell ref="A14:G14"/>
    <mergeCell ref="A15:G15"/>
  </mergeCells>
  <printOptions horizontalCentered="1"/>
  <pageMargins left="0.37007874015748027" right="0.37007874015748027" top="1.2472440944881888" bottom="0.76850393700787401" header="0.41614173228346452" footer="0.37086614173228344"/>
  <pageSetup paperSize="0" scale="75" fitToWidth="0" fitToHeight="0" pageOrder="overThenDown" orientation="portrait" useFirstPageNumber="1" horizontalDpi="0" verticalDpi="0" copies="0"/>
  <headerFooter alignWithMargins="0"/>
  <colBreaks count="1" manualBreakCount="1">
    <brk id="7" man="1"/>
  </colBreak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4EF7F-AA06-2043-A14A-4DE1FED5B93A}">
  <dimension ref="A1:BL95"/>
  <sheetViews>
    <sheetView workbookViewId="0"/>
  </sheetViews>
  <sheetFormatPr baseColWidth="10" defaultRowHeight="12.75"/>
  <cols>
    <col min="1" max="2" width="16.3984375" style="2" customWidth="1"/>
    <col min="3" max="3" width="37.19921875" style="2" customWidth="1"/>
    <col min="4" max="4" width="10.19921875" style="2" customWidth="1"/>
    <col min="5" max="5" width="10.796875" style="2" customWidth="1"/>
    <col min="6" max="6" width="42.19921875" style="19" customWidth="1"/>
    <col min="7" max="7" width="54.59765625" style="19" customWidth="1"/>
    <col min="8" max="8" width="17" style="5" customWidth="1"/>
    <col min="9" max="9" width="78.796875" style="5" customWidth="1"/>
    <col min="10" max="64" width="17" style="5" customWidth="1"/>
  </cols>
  <sheetData>
    <row r="1" spans="1:9" ht="24.5" customHeight="1">
      <c r="A1" s="1" t="s">
        <v>77</v>
      </c>
      <c r="B1" s="28"/>
      <c r="C1" s="28"/>
      <c r="D1" s="28"/>
      <c r="E1" s="28"/>
      <c r="F1" s="28"/>
      <c r="G1" s="29"/>
    </row>
    <row r="2" spans="1:9" ht="36" customHeight="1">
      <c r="A2" s="31" t="s">
        <v>78</v>
      </c>
      <c r="B2" s="31"/>
      <c r="C2" s="31"/>
      <c r="D2" s="31"/>
      <c r="E2" s="31"/>
      <c r="F2" s="31"/>
      <c r="G2" s="31"/>
    </row>
    <row r="3" spans="1:9" ht="13">
      <c r="A3" s="14" t="s">
        <v>79</v>
      </c>
      <c r="B3" s="14" t="s">
        <v>80</v>
      </c>
      <c r="C3" s="14" t="s">
        <v>81</v>
      </c>
      <c r="D3" s="14" t="s">
        <v>82</v>
      </c>
      <c r="E3" s="14" t="s">
        <v>83</v>
      </c>
      <c r="F3" s="14" t="s">
        <v>84</v>
      </c>
      <c r="G3" s="14" t="s">
        <v>26</v>
      </c>
      <c r="I3" s="9"/>
    </row>
    <row r="4" spans="1:9" ht="13">
      <c r="A4" s="15" t="s">
        <v>85</v>
      </c>
      <c r="B4" s="15">
        <f t="shared" ref="B4:B11" si="0">HEX2DEC(RIGHT(A4,LEN(A4)-2))</f>
        <v>0</v>
      </c>
      <c r="C4" s="15" t="s">
        <v>86</v>
      </c>
      <c r="D4" s="15" t="s">
        <v>87</v>
      </c>
      <c r="E4" s="15" t="s">
        <v>30</v>
      </c>
      <c r="F4" s="16"/>
      <c r="G4" s="16" t="s">
        <v>88</v>
      </c>
      <c r="I4" s="5" t="str">
        <f t="shared" ref="I4:I11" si="1">IF(A4&lt;&gt;"",SUBSTITUTE(SUBSTITUTE(CONCATENATE("#define ",C4,"ParAdr ",A4),"[","",1),"]","",1),"")</f>
        <v>#define StateParAdr 0x0</v>
      </c>
    </row>
    <row r="5" spans="1:9" ht="13">
      <c r="A5" s="15" t="s">
        <v>89</v>
      </c>
      <c r="B5" s="15">
        <f t="shared" si="0"/>
        <v>1</v>
      </c>
      <c r="C5" s="15" t="s">
        <v>90</v>
      </c>
      <c r="D5" s="15" t="s">
        <v>87</v>
      </c>
      <c r="E5" s="15" t="s">
        <v>30</v>
      </c>
      <c r="F5" s="16"/>
      <c r="G5" s="16" t="s">
        <v>91</v>
      </c>
      <c r="I5" s="5" t="str">
        <f t="shared" si="1"/>
        <v>#define ModeParAdr 0x1</v>
      </c>
    </row>
    <row r="6" spans="1:9" ht="13">
      <c r="A6" s="15" t="s">
        <v>92</v>
      </c>
      <c r="B6" s="15">
        <f t="shared" si="0"/>
        <v>2</v>
      </c>
      <c r="C6" s="15" t="s">
        <v>93</v>
      </c>
      <c r="D6" s="15" t="s">
        <v>94</v>
      </c>
      <c r="E6" s="15" t="s">
        <v>30</v>
      </c>
      <c r="F6" s="16"/>
      <c r="G6" s="16" t="s">
        <v>95</v>
      </c>
      <c r="I6" s="5" t="str">
        <f t="shared" si="1"/>
        <v>#define MessageParAdr 0x2</v>
      </c>
    </row>
    <row r="7" spans="1:9" ht="13">
      <c r="A7" s="15" t="s">
        <v>96</v>
      </c>
      <c r="B7" s="15">
        <f t="shared" si="0"/>
        <v>3</v>
      </c>
      <c r="C7" s="15" t="s">
        <v>97</v>
      </c>
      <c r="D7" s="15" t="s">
        <v>94</v>
      </c>
      <c r="E7" s="15" t="s">
        <v>98</v>
      </c>
      <c r="F7" s="16" t="s">
        <v>99</v>
      </c>
      <c r="G7" s="16" t="s">
        <v>100</v>
      </c>
      <c r="I7" s="5" t="str">
        <f t="shared" si="1"/>
        <v>#define TaskRequestParAdr 0x3</v>
      </c>
    </row>
    <row r="8" spans="1:9" ht="13">
      <c r="A8" s="15" t="s">
        <v>101</v>
      </c>
      <c r="B8" s="15">
        <f t="shared" si="0"/>
        <v>4</v>
      </c>
      <c r="C8" s="15" t="s">
        <v>102</v>
      </c>
      <c r="D8" s="15" t="s">
        <v>103</v>
      </c>
      <c r="E8" s="15" t="s">
        <v>30</v>
      </c>
      <c r="F8" s="16"/>
      <c r="G8" s="16" t="s">
        <v>104</v>
      </c>
      <c r="I8" s="5" t="str">
        <f t="shared" si="1"/>
        <v>#define MOMConnectionStatusParAdr 0x4</v>
      </c>
    </row>
    <row r="9" spans="1:9" ht="13">
      <c r="A9" s="15" t="s">
        <v>105</v>
      </c>
      <c r="B9" s="15">
        <f t="shared" si="0"/>
        <v>5</v>
      </c>
      <c r="C9" s="15" t="s">
        <v>106</v>
      </c>
      <c r="D9" s="15" t="s">
        <v>87</v>
      </c>
      <c r="E9" s="15" t="s">
        <v>30</v>
      </c>
      <c r="F9" s="16"/>
      <c r="G9" s="16" t="s">
        <v>107</v>
      </c>
      <c r="I9" s="5" t="str">
        <f t="shared" si="1"/>
        <v>#define ActiveCoordinateSystemParAdr 0x5</v>
      </c>
    </row>
    <row r="10" spans="1:9" ht="13">
      <c r="A10" s="15" t="s">
        <v>108</v>
      </c>
      <c r="B10" s="15">
        <f t="shared" si="0"/>
        <v>6</v>
      </c>
      <c r="C10" s="15" t="s">
        <v>109</v>
      </c>
      <c r="D10" s="15" t="s">
        <v>87</v>
      </c>
      <c r="E10" s="15" t="s">
        <v>30</v>
      </c>
      <c r="F10" s="16"/>
      <c r="G10" s="16" t="s">
        <v>110</v>
      </c>
      <c r="I10" s="5" t="str">
        <f t="shared" si="1"/>
        <v>#define ActiveLocalParAdr 0x6</v>
      </c>
    </row>
    <row r="11" spans="1:9" ht="13">
      <c r="A11" s="15" t="s">
        <v>111</v>
      </c>
      <c r="B11" s="15">
        <f t="shared" si="0"/>
        <v>7</v>
      </c>
      <c r="C11" s="15" t="s">
        <v>112</v>
      </c>
      <c r="D11" s="15" t="s">
        <v>87</v>
      </c>
      <c r="E11" s="15" t="s">
        <v>30</v>
      </c>
      <c r="F11" s="16"/>
      <c r="G11" s="16" t="s">
        <v>113</v>
      </c>
      <c r="I11" s="5" t="str">
        <f t="shared" si="1"/>
        <v>#define ActiveToolParAdr 0x7</v>
      </c>
    </row>
    <row r="12" spans="1:9" ht="13">
      <c r="A12" s="15"/>
      <c r="B12" s="15"/>
      <c r="C12" s="15"/>
      <c r="D12" s="15"/>
      <c r="E12" s="15"/>
      <c r="F12" s="16"/>
      <c r="G12" s="16"/>
    </row>
    <row r="13" spans="1:9" ht="13">
      <c r="A13" s="15" t="s">
        <v>114</v>
      </c>
      <c r="B13" s="15">
        <f>HEX2DEC(RIGHT(A13,LEN(A13)-2))</f>
        <v>16</v>
      </c>
      <c r="C13" s="15" t="s">
        <v>115</v>
      </c>
      <c r="D13" s="15" t="s">
        <v>87</v>
      </c>
      <c r="E13" s="15" t="s">
        <v>98</v>
      </c>
      <c r="F13" s="16"/>
      <c r="G13" s="16" t="s">
        <v>116</v>
      </c>
      <c r="I13" s="5" t="str">
        <f t="shared" ref="I13:I44" si="2">IF(A13&lt;&gt;"",SUBSTITUTE(SUBSTITUTE(CONCATENATE("#define ",C13,"ParAdr ",A13),"[","",1),"]","",1),"")</f>
        <v>#define JogModeParAdr 0x10</v>
      </c>
    </row>
    <row r="14" spans="1:9" ht="13">
      <c r="A14" s="15" t="s">
        <v>117</v>
      </c>
      <c r="B14" s="15">
        <f>HEX2DEC(RIGHT(A14,LEN(A14)-2))</f>
        <v>17</v>
      </c>
      <c r="C14" s="15" t="s">
        <v>118</v>
      </c>
      <c r="D14" s="15" t="s">
        <v>103</v>
      </c>
      <c r="E14" s="15" t="s">
        <v>98</v>
      </c>
      <c r="F14" s="16"/>
      <c r="G14" s="16" t="s">
        <v>119</v>
      </c>
      <c r="I14" s="5" t="str">
        <f t="shared" si="2"/>
        <v>#define JogBitsParAdr 0x11</v>
      </c>
    </row>
    <row r="15" spans="1:9" ht="13">
      <c r="A15" s="15"/>
      <c r="B15" s="15"/>
      <c r="C15" s="15"/>
      <c r="D15" s="15"/>
      <c r="E15" s="15"/>
      <c r="F15" s="16"/>
      <c r="G15" s="16"/>
      <c r="I15" s="5" t="str">
        <f t="shared" si="2"/>
        <v/>
      </c>
    </row>
    <row r="16" spans="1:9" ht="13">
      <c r="A16" s="15" t="s">
        <v>120</v>
      </c>
      <c r="B16" s="15">
        <f>HEX2DEC(RIGHT(A16,LEN(A16)-2))</f>
        <v>18</v>
      </c>
      <c r="C16" s="15" t="s">
        <v>121</v>
      </c>
      <c r="D16" s="15" t="s">
        <v>94</v>
      </c>
      <c r="E16" s="15" t="s">
        <v>98</v>
      </c>
      <c r="F16" s="16"/>
      <c r="G16" s="16" t="s">
        <v>122</v>
      </c>
      <c r="I16" s="5" t="str">
        <f t="shared" si="2"/>
        <v>#define MISCBitsParAdr 0x12</v>
      </c>
    </row>
    <row r="17" spans="1:9" ht="13">
      <c r="A17" s="15" t="s">
        <v>123</v>
      </c>
      <c r="B17" s="15"/>
      <c r="C17" s="15"/>
      <c r="D17" s="15"/>
      <c r="E17" s="15"/>
      <c r="F17" s="16"/>
      <c r="G17" s="16"/>
      <c r="I17" s="5" t="str">
        <f t="shared" si="2"/>
        <v>#define ParAdr 0x13</v>
      </c>
    </row>
    <row r="18" spans="1:9" ht="13">
      <c r="A18" s="15"/>
      <c r="B18" s="15"/>
      <c r="C18" s="15"/>
      <c r="D18" s="15"/>
      <c r="E18" s="15"/>
      <c r="F18" s="16"/>
      <c r="G18" s="16"/>
      <c r="I18" s="5" t="str">
        <f t="shared" si="2"/>
        <v/>
      </c>
    </row>
    <row r="19" spans="1:9" ht="13">
      <c r="A19" s="15"/>
      <c r="B19" s="15"/>
      <c r="C19" s="15"/>
      <c r="D19" s="15"/>
      <c r="E19" s="15"/>
      <c r="F19" s="16"/>
      <c r="G19" s="16"/>
      <c r="I19" s="5" t="str">
        <f t="shared" si="2"/>
        <v/>
      </c>
    </row>
    <row r="20" spans="1:9" ht="13">
      <c r="A20" s="15"/>
      <c r="B20" s="15"/>
      <c r="C20" s="15"/>
      <c r="D20" s="15"/>
      <c r="E20" s="15"/>
      <c r="F20" s="16"/>
      <c r="G20" s="16"/>
      <c r="I20" s="5" t="str">
        <f t="shared" si="2"/>
        <v/>
      </c>
    </row>
    <row r="21" spans="1:9" ht="13">
      <c r="A21" s="15" t="s">
        <v>124</v>
      </c>
      <c r="B21" s="15">
        <f>HEX2DEC(RIGHT(A21,LEN(A21)-2))</f>
        <v>256</v>
      </c>
      <c r="C21" s="15" t="s">
        <v>125</v>
      </c>
      <c r="D21" s="15" t="s">
        <v>87</v>
      </c>
      <c r="E21" s="15" t="s">
        <v>30</v>
      </c>
      <c r="F21" s="16"/>
      <c r="G21" s="16" t="s">
        <v>126</v>
      </c>
      <c r="I21" s="5" t="str">
        <f t="shared" si="2"/>
        <v>#define PendingTasksParAdr 0x100</v>
      </c>
    </row>
    <row r="22" spans="1:9" ht="13">
      <c r="A22" s="15" t="s">
        <v>127</v>
      </c>
      <c r="B22" s="15">
        <f>HEX2DEC(RIGHT(A22,LEN(A22)-2))</f>
        <v>257</v>
      </c>
      <c r="C22" s="15" t="s">
        <v>128</v>
      </c>
      <c r="D22" s="15" t="s">
        <v>87</v>
      </c>
      <c r="E22" s="15" t="s">
        <v>30</v>
      </c>
      <c r="F22" s="16"/>
      <c r="G22" s="16" t="s">
        <v>129</v>
      </c>
      <c r="I22" s="5" t="str">
        <f t="shared" si="2"/>
        <v>#define BufferAvailabilityParAdr 0x101</v>
      </c>
    </row>
    <row r="23" spans="1:9" ht="13">
      <c r="A23" s="15"/>
      <c r="B23" s="15"/>
      <c r="C23" s="15"/>
      <c r="D23" s="15"/>
      <c r="E23" s="15"/>
      <c r="F23" s="16"/>
      <c r="G23" s="16"/>
      <c r="I23" s="5" t="str">
        <f t="shared" si="2"/>
        <v/>
      </c>
    </row>
    <row r="24" spans="1:9" ht="13">
      <c r="A24" s="15"/>
      <c r="B24" s="15"/>
      <c r="C24" s="15"/>
      <c r="D24" s="15"/>
      <c r="E24" s="15"/>
      <c r="F24" s="16"/>
      <c r="G24" s="16"/>
      <c r="I24" s="5" t="str">
        <f t="shared" si="2"/>
        <v/>
      </c>
    </row>
    <row r="25" spans="1:9" ht="13">
      <c r="A25" s="15"/>
      <c r="B25" s="15"/>
      <c r="C25" s="15"/>
      <c r="D25" s="15"/>
      <c r="E25" s="15"/>
      <c r="F25" s="16"/>
      <c r="G25" s="16"/>
      <c r="I25" s="5" t="str">
        <f t="shared" si="2"/>
        <v/>
      </c>
    </row>
    <row r="26" spans="1:9" ht="13">
      <c r="A26" s="15"/>
      <c r="B26" s="15"/>
      <c r="C26" s="15"/>
      <c r="D26" s="15"/>
      <c r="E26" s="15"/>
      <c r="F26" s="16"/>
      <c r="G26" s="16"/>
      <c r="I26" s="5" t="str">
        <f t="shared" si="2"/>
        <v/>
      </c>
    </row>
    <row r="27" spans="1:9" ht="13">
      <c r="A27" s="15"/>
      <c r="B27" s="15"/>
      <c r="C27" s="15"/>
      <c r="D27" s="15"/>
      <c r="E27" s="15"/>
      <c r="F27" s="16"/>
      <c r="G27" s="16"/>
      <c r="I27" s="5" t="str">
        <f t="shared" si="2"/>
        <v/>
      </c>
    </row>
    <row r="28" spans="1:9" ht="13">
      <c r="A28" s="15"/>
      <c r="B28" s="15"/>
      <c r="C28" s="15"/>
      <c r="D28" s="15"/>
      <c r="E28" s="15"/>
      <c r="F28" s="16"/>
      <c r="G28" s="16"/>
      <c r="I28" s="5" t="str">
        <f t="shared" si="2"/>
        <v/>
      </c>
    </row>
    <row r="29" spans="1:9" ht="13">
      <c r="A29" s="15"/>
      <c r="B29" s="15"/>
      <c r="C29" s="15"/>
      <c r="D29" s="15"/>
      <c r="E29" s="15"/>
      <c r="F29" s="16"/>
      <c r="G29" s="16"/>
      <c r="I29" s="5" t="str">
        <f t="shared" si="2"/>
        <v/>
      </c>
    </row>
    <row r="30" spans="1:9" ht="13">
      <c r="A30" s="15"/>
      <c r="B30" s="15"/>
      <c r="C30" s="15"/>
      <c r="D30" s="15"/>
      <c r="E30" s="15"/>
      <c r="F30" s="16"/>
      <c r="G30" s="16"/>
      <c r="I30" s="5" t="str">
        <f t="shared" si="2"/>
        <v/>
      </c>
    </row>
    <row r="31" spans="1:9" ht="13">
      <c r="A31" s="15"/>
      <c r="B31" s="15"/>
      <c r="C31" s="15"/>
      <c r="D31" s="15"/>
      <c r="E31" s="15"/>
      <c r="F31" s="16"/>
      <c r="G31" s="16"/>
      <c r="I31" s="5" t="str">
        <f t="shared" si="2"/>
        <v/>
      </c>
    </row>
    <row r="32" spans="1:9" ht="13">
      <c r="A32" s="15"/>
      <c r="B32" s="15"/>
      <c r="C32" s="15"/>
      <c r="D32" s="15"/>
      <c r="E32" s="15"/>
      <c r="F32" s="16"/>
      <c r="G32" s="16"/>
      <c r="I32" s="5" t="str">
        <f t="shared" si="2"/>
        <v/>
      </c>
    </row>
    <row r="33" spans="1:9" ht="13">
      <c r="A33" s="15"/>
      <c r="B33" s="15"/>
      <c r="C33" s="15"/>
      <c r="D33" s="15"/>
      <c r="E33" s="15"/>
      <c r="F33" s="16"/>
      <c r="G33" s="16"/>
      <c r="I33" s="5" t="str">
        <f t="shared" si="2"/>
        <v/>
      </c>
    </row>
    <row r="34" spans="1:9" ht="13">
      <c r="A34" s="15"/>
      <c r="B34" s="15"/>
      <c r="C34" s="15"/>
      <c r="D34" s="15"/>
      <c r="E34" s="15"/>
      <c r="F34" s="16"/>
      <c r="G34" s="16"/>
      <c r="I34" s="5" t="str">
        <f t="shared" si="2"/>
        <v/>
      </c>
    </row>
    <row r="35" spans="1:9" ht="13">
      <c r="A35" s="15"/>
      <c r="B35" s="15"/>
      <c r="C35" s="15"/>
      <c r="D35" s="15"/>
      <c r="E35" s="15"/>
      <c r="F35" s="16"/>
      <c r="G35" s="16"/>
      <c r="I35" s="5" t="str">
        <f t="shared" si="2"/>
        <v/>
      </c>
    </row>
    <row r="36" spans="1:9" ht="13">
      <c r="A36" s="15"/>
      <c r="B36" s="15"/>
      <c r="C36" s="15"/>
      <c r="D36" s="15"/>
      <c r="E36" s="15"/>
      <c r="F36" s="16"/>
      <c r="G36" s="16"/>
      <c r="I36" s="5" t="str">
        <f t="shared" si="2"/>
        <v/>
      </c>
    </row>
    <row r="37" spans="1:9" ht="13">
      <c r="A37" s="15"/>
      <c r="B37" s="15"/>
      <c r="C37" s="15"/>
      <c r="D37" s="15"/>
      <c r="E37" s="15"/>
      <c r="F37" s="16"/>
      <c r="G37" s="16"/>
      <c r="I37" s="5" t="str">
        <f t="shared" si="2"/>
        <v/>
      </c>
    </row>
    <row r="38" spans="1:9" ht="13">
      <c r="A38" s="15"/>
      <c r="B38" s="15"/>
      <c r="C38" s="15"/>
      <c r="D38" s="15"/>
      <c r="E38" s="15"/>
      <c r="F38" s="16"/>
      <c r="G38" s="16"/>
      <c r="I38" s="5" t="str">
        <f t="shared" si="2"/>
        <v/>
      </c>
    </row>
    <row r="39" spans="1:9" ht="13">
      <c r="A39" s="15"/>
      <c r="B39" s="15"/>
      <c r="C39" s="15"/>
      <c r="D39" s="15"/>
      <c r="E39" s="15"/>
      <c r="F39" s="16"/>
      <c r="G39" s="16"/>
      <c r="I39" s="5" t="str">
        <f t="shared" si="2"/>
        <v/>
      </c>
    </row>
    <row r="40" spans="1:9" ht="13">
      <c r="A40" s="15"/>
      <c r="B40" s="15"/>
      <c r="C40" s="15"/>
      <c r="D40" s="15"/>
      <c r="E40" s="15"/>
      <c r="F40" s="16"/>
      <c r="G40" s="16"/>
      <c r="I40" s="5" t="str">
        <f t="shared" si="2"/>
        <v/>
      </c>
    </row>
    <row r="41" spans="1:9" ht="13">
      <c r="A41" s="15"/>
      <c r="B41" s="15"/>
      <c r="C41" s="15"/>
      <c r="D41" s="15"/>
      <c r="E41" s="15"/>
      <c r="F41" s="16"/>
      <c r="G41" s="16"/>
      <c r="I41" s="5" t="str">
        <f t="shared" si="2"/>
        <v/>
      </c>
    </row>
    <row r="42" spans="1:9" ht="13">
      <c r="A42" s="15"/>
      <c r="B42" s="15"/>
      <c r="C42" s="15"/>
      <c r="D42" s="15"/>
      <c r="E42" s="15"/>
      <c r="F42" s="16"/>
      <c r="G42" s="16"/>
      <c r="I42" s="5" t="str">
        <f t="shared" si="2"/>
        <v/>
      </c>
    </row>
    <row r="43" spans="1:9" ht="13">
      <c r="A43" s="15"/>
      <c r="B43" s="15"/>
      <c r="C43" s="15"/>
      <c r="D43" s="15"/>
      <c r="E43" s="15"/>
      <c r="F43" s="16"/>
      <c r="G43" s="16"/>
      <c r="I43" s="5" t="str">
        <f t="shared" si="2"/>
        <v/>
      </c>
    </row>
    <row r="44" spans="1:9" ht="13">
      <c r="A44" s="15"/>
      <c r="B44" s="15"/>
      <c r="C44" s="15"/>
      <c r="D44" s="15"/>
      <c r="E44" s="15"/>
      <c r="F44" s="16"/>
      <c r="G44" s="16"/>
      <c r="I44" s="5" t="str">
        <f t="shared" si="2"/>
        <v/>
      </c>
    </row>
    <row r="45" spans="1:9" ht="13">
      <c r="A45" s="15"/>
      <c r="B45" s="15"/>
      <c r="C45" s="15"/>
      <c r="D45" s="15"/>
      <c r="E45" s="15"/>
      <c r="F45" s="16"/>
      <c r="G45" s="16"/>
      <c r="I45" s="5" t="str">
        <f t="shared" ref="I45:I76" si="3">IF(A45&lt;&gt;"",SUBSTITUTE(SUBSTITUTE(CONCATENATE("#define ",C45,"ParAdr ",A45),"[","",1),"]","",1),"")</f>
        <v/>
      </c>
    </row>
    <row r="46" spans="1:9" ht="13">
      <c r="A46" s="15"/>
      <c r="B46" s="15"/>
      <c r="C46" s="15"/>
      <c r="D46" s="15"/>
      <c r="E46" s="15"/>
      <c r="F46" s="16"/>
      <c r="G46" s="16"/>
      <c r="I46" s="5" t="str">
        <f t="shared" si="3"/>
        <v/>
      </c>
    </row>
    <row r="47" spans="1:9" ht="13">
      <c r="A47" s="15"/>
      <c r="B47" s="15"/>
      <c r="C47" s="15"/>
      <c r="D47" s="15"/>
      <c r="E47" s="15"/>
      <c r="F47" s="16"/>
      <c r="G47" s="16"/>
      <c r="I47" s="5" t="str">
        <f t="shared" si="3"/>
        <v/>
      </c>
    </row>
    <row r="48" spans="1:9" ht="13">
      <c r="A48" s="15"/>
      <c r="B48" s="15"/>
      <c r="C48" s="15"/>
      <c r="D48" s="15"/>
      <c r="E48" s="15"/>
      <c r="F48" s="16"/>
      <c r="G48" s="16"/>
      <c r="I48" s="5" t="str">
        <f t="shared" si="3"/>
        <v/>
      </c>
    </row>
    <row r="49" spans="1:64" ht="13">
      <c r="A49" s="15"/>
      <c r="B49" s="15"/>
      <c r="C49" s="15"/>
      <c r="D49" s="15"/>
      <c r="E49" s="15"/>
      <c r="F49" s="16"/>
      <c r="G49" s="16"/>
      <c r="I49" s="5" t="str">
        <f t="shared" si="3"/>
        <v/>
      </c>
    </row>
    <row r="50" spans="1:64" ht="13">
      <c r="A50" s="15"/>
      <c r="B50" s="15"/>
      <c r="C50" s="15"/>
      <c r="D50" s="15"/>
      <c r="E50" s="15"/>
      <c r="F50" s="16"/>
      <c r="G50" s="16"/>
      <c r="I50" s="5" t="str">
        <f t="shared" si="3"/>
        <v/>
      </c>
    </row>
    <row r="51" spans="1:64" ht="13">
      <c r="A51" s="15"/>
      <c r="B51" s="15"/>
      <c r="C51" s="15"/>
      <c r="D51" s="15"/>
      <c r="E51" s="15"/>
      <c r="F51" s="16"/>
      <c r="G51" s="16"/>
      <c r="I51" s="5" t="str">
        <f t="shared" si="3"/>
        <v/>
      </c>
    </row>
    <row r="52" spans="1:64" ht="13">
      <c r="A52" s="15"/>
      <c r="B52" s="15"/>
      <c r="C52" s="15"/>
      <c r="D52" s="15"/>
      <c r="E52" s="15"/>
      <c r="F52" s="16"/>
      <c r="G52" s="16"/>
      <c r="I52" s="5" t="str">
        <f t="shared" si="3"/>
        <v/>
      </c>
    </row>
    <row r="53" spans="1:64" ht="13">
      <c r="A53" s="15"/>
      <c r="B53" s="15"/>
      <c r="C53" s="15"/>
      <c r="D53" s="15"/>
      <c r="E53" s="15"/>
      <c r="F53" s="16"/>
      <c r="G53" s="16"/>
      <c r="I53" s="5" t="str">
        <f t="shared" si="3"/>
        <v/>
      </c>
    </row>
    <row r="54" spans="1:64" ht="13">
      <c r="A54" s="15"/>
      <c r="B54" s="15"/>
      <c r="C54" s="15"/>
      <c r="D54" s="15"/>
      <c r="E54" s="15"/>
      <c r="F54" s="16"/>
      <c r="G54" s="16"/>
      <c r="I54" s="5" t="str">
        <f t="shared" si="3"/>
        <v/>
      </c>
    </row>
    <row r="55" spans="1:64" ht="13">
      <c r="A55" s="15"/>
      <c r="B55" s="15"/>
      <c r="C55" s="15"/>
      <c r="D55" s="15"/>
      <c r="E55" s="15"/>
      <c r="F55" s="16"/>
      <c r="G55" s="16"/>
      <c r="I55" s="5" t="str">
        <f t="shared" si="3"/>
        <v/>
      </c>
    </row>
    <row r="56" spans="1:64" ht="13">
      <c r="A56" s="15"/>
      <c r="B56" s="15"/>
      <c r="C56" s="15"/>
      <c r="D56" s="15"/>
      <c r="E56" s="15"/>
      <c r="F56" s="16"/>
      <c r="G56" s="16"/>
      <c r="I56" s="5" t="str">
        <f t="shared" si="3"/>
        <v/>
      </c>
    </row>
    <row r="57" spans="1:64" ht="13">
      <c r="A57" s="15"/>
      <c r="B57" s="15"/>
      <c r="C57" s="16"/>
      <c r="D57" s="16"/>
      <c r="E57" s="15"/>
      <c r="F57" s="16"/>
      <c r="G57" s="16"/>
      <c r="I57" s="5" t="str">
        <f t="shared" si="3"/>
        <v/>
      </c>
    </row>
    <row r="58" spans="1:64" ht="13">
      <c r="A58" s="15"/>
      <c r="B58" s="15"/>
      <c r="C58" s="16"/>
      <c r="D58" s="16"/>
      <c r="E58" s="15"/>
      <c r="F58" s="16"/>
      <c r="G58" s="16"/>
      <c r="H58" s="30"/>
      <c r="I58" s="5" t="str">
        <f t="shared" si="3"/>
        <v/>
      </c>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row>
    <row r="59" spans="1:64" ht="13">
      <c r="A59" s="15"/>
      <c r="B59" s="15"/>
      <c r="C59" s="15"/>
      <c r="D59" s="15"/>
      <c r="E59" s="15"/>
      <c r="F59" s="16"/>
      <c r="G59" s="16"/>
      <c r="I59" s="5" t="str">
        <f t="shared" si="3"/>
        <v/>
      </c>
    </row>
    <row r="60" spans="1:64" ht="13">
      <c r="A60" s="15"/>
      <c r="B60" s="15"/>
      <c r="C60" s="15"/>
      <c r="D60" s="15"/>
      <c r="E60" s="15"/>
      <c r="F60" s="16"/>
      <c r="G60" s="16"/>
      <c r="I60" s="5" t="str">
        <f t="shared" si="3"/>
        <v/>
      </c>
    </row>
    <row r="61" spans="1:64" ht="13">
      <c r="A61" s="15"/>
      <c r="B61" s="15"/>
      <c r="C61" s="15"/>
      <c r="D61" s="15"/>
      <c r="E61" s="15"/>
      <c r="F61" s="16"/>
      <c r="G61" s="16"/>
      <c r="I61" s="5" t="str">
        <f t="shared" si="3"/>
        <v/>
      </c>
    </row>
    <row r="62" spans="1:64" ht="13">
      <c r="A62" s="15"/>
      <c r="B62" s="15"/>
      <c r="C62" s="15"/>
      <c r="D62" s="15"/>
      <c r="E62" s="15"/>
      <c r="F62" s="16"/>
      <c r="G62" s="16"/>
      <c r="I62" s="5" t="str">
        <f t="shared" si="3"/>
        <v/>
      </c>
    </row>
    <row r="63" spans="1:64" ht="13">
      <c r="A63" s="15"/>
      <c r="B63" s="15"/>
      <c r="C63" s="15"/>
      <c r="D63" s="15"/>
      <c r="E63" s="15"/>
      <c r="F63" s="16"/>
      <c r="G63" s="16"/>
      <c r="I63" s="5" t="str">
        <f t="shared" si="3"/>
        <v/>
      </c>
    </row>
    <row r="64" spans="1:64" ht="13">
      <c r="A64" s="15"/>
      <c r="B64" s="15"/>
      <c r="C64" s="15"/>
      <c r="D64" s="15"/>
      <c r="E64" s="15"/>
      <c r="F64" s="16"/>
      <c r="G64" s="16"/>
      <c r="I64" s="5" t="str">
        <f t="shared" si="3"/>
        <v/>
      </c>
    </row>
    <row r="65" spans="1:9" ht="13">
      <c r="A65" s="15"/>
      <c r="B65" s="15"/>
      <c r="C65" s="15"/>
      <c r="D65" s="15"/>
      <c r="E65" s="15"/>
      <c r="F65" s="16"/>
      <c r="G65" s="16"/>
      <c r="I65" s="5" t="str">
        <f t="shared" si="3"/>
        <v/>
      </c>
    </row>
    <row r="66" spans="1:9" ht="13">
      <c r="A66" s="15"/>
      <c r="B66" s="15"/>
      <c r="C66" s="15"/>
      <c r="D66" s="15"/>
      <c r="E66" s="15"/>
      <c r="F66" s="16"/>
      <c r="G66" s="16"/>
      <c r="I66" s="5" t="str">
        <f t="shared" si="3"/>
        <v/>
      </c>
    </row>
    <row r="67" spans="1:9" ht="13">
      <c r="A67" s="15"/>
      <c r="B67" s="15"/>
      <c r="C67" s="15"/>
      <c r="D67" s="15"/>
      <c r="E67" s="15"/>
      <c r="F67" s="16"/>
      <c r="G67" s="16"/>
      <c r="I67" s="5" t="str">
        <f t="shared" si="3"/>
        <v/>
      </c>
    </row>
    <row r="68" spans="1:9" ht="13">
      <c r="A68" s="15"/>
      <c r="B68" s="15"/>
      <c r="C68" s="15"/>
      <c r="D68" s="15"/>
      <c r="E68" s="15"/>
      <c r="F68" s="16"/>
      <c r="G68" s="16"/>
      <c r="I68" s="5" t="str">
        <f t="shared" si="3"/>
        <v/>
      </c>
    </row>
    <row r="69" spans="1:9" ht="13">
      <c r="A69" s="15"/>
      <c r="B69" s="15"/>
      <c r="C69" s="15"/>
      <c r="D69" s="15"/>
      <c r="E69" s="15"/>
      <c r="F69" s="16"/>
      <c r="G69" s="16"/>
      <c r="I69" s="5" t="str">
        <f t="shared" si="3"/>
        <v/>
      </c>
    </row>
    <row r="70" spans="1:9" ht="13">
      <c r="A70" s="15"/>
      <c r="B70" s="15"/>
      <c r="C70" s="15"/>
      <c r="D70" s="15"/>
      <c r="E70" s="15"/>
      <c r="F70" s="16"/>
      <c r="G70" s="16"/>
      <c r="I70" s="5" t="str">
        <f t="shared" si="3"/>
        <v/>
      </c>
    </row>
    <row r="71" spans="1:9" ht="13">
      <c r="A71" s="15"/>
      <c r="B71" s="15"/>
      <c r="C71" s="15"/>
      <c r="D71" s="15"/>
      <c r="E71" s="15"/>
      <c r="F71" s="16"/>
      <c r="G71" s="16"/>
      <c r="I71" s="5" t="str">
        <f t="shared" si="3"/>
        <v/>
      </c>
    </row>
    <row r="72" spans="1:9">
      <c r="A72" s="15"/>
      <c r="B72" s="15"/>
      <c r="C72" s="15"/>
      <c r="D72" s="15"/>
      <c r="E72" s="15"/>
      <c r="F72" s="16"/>
      <c r="G72" s="16"/>
      <c r="I72" s="5" t="str">
        <f t="shared" si="3"/>
        <v/>
      </c>
    </row>
    <row r="73" spans="1:9">
      <c r="A73" s="15"/>
      <c r="B73" s="15"/>
      <c r="C73" s="15"/>
      <c r="D73" s="15"/>
      <c r="E73" s="15"/>
      <c r="F73" s="16"/>
      <c r="G73" s="16"/>
      <c r="I73" s="5" t="str">
        <f t="shared" si="3"/>
        <v/>
      </c>
    </row>
    <row r="74" spans="1:9">
      <c r="A74" s="15"/>
      <c r="B74" s="15"/>
      <c r="C74" s="15"/>
      <c r="D74" s="15"/>
      <c r="E74" s="15"/>
      <c r="F74" s="16"/>
      <c r="G74" s="16"/>
      <c r="I74" s="5" t="str">
        <f t="shared" si="3"/>
        <v/>
      </c>
    </row>
    <row r="75" spans="1:9">
      <c r="A75" s="15"/>
      <c r="B75" s="15"/>
      <c r="C75" s="15"/>
      <c r="D75" s="15"/>
      <c r="E75" s="15"/>
      <c r="F75" s="16"/>
      <c r="G75" s="16"/>
      <c r="I75" s="5" t="str">
        <f t="shared" si="3"/>
        <v/>
      </c>
    </row>
    <row r="76" spans="1:9">
      <c r="A76" s="15"/>
      <c r="B76" s="15"/>
      <c r="C76" s="15"/>
      <c r="D76" s="15"/>
      <c r="E76" s="15"/>
      <c r="F76" s="16"/>
      <c r="G76" s="16"/>
      <c r="I76" s="5" t="str">
        <f t="shared" si="3"/>
        <v/>
      </c>
    </row>
    <row r="77" spans="1:9">
      <c r="A77" s="15"/>
      <c r="B77" s="15"/>
      <c r="C77" s="15"/>
      <c r="D77" s="15"/>
      <c r="E77" s="15"/>
      <c r="F77" s="16"/>
      <c r="G77" s="16"/>
      <c r="I77" s="5" t="str">
        <f t="shared" ref="I77:I95" si="4">IF(A77&lt;&gt;"",SUBSTITUTE(SUBSTITUTE(CONCATENATE("#define ",C77,"ParAdr ",A77),"[","",1),"]","",1),"")</f>
        <v/>
      </c>
    </row>
    <row r="78" spans="1:9">
      <c r="A78" s="15"/>
      <c r="B78" s="15"/>
      <c r="C78" s="15"/>
      <c r="D78" s="15"/>
      <c r="E78" s="15"/>
      <c r="F78" s="16"/>
      <c r="G78" s="16"/>
      <c r="I78" s="5" t="str">
        <f t="shared" si="4"/>
        <v/>
      </c>
    </row>
    <row r="79" spans="1:9">
      <c r="A79" s="15"/>
      <c r="B79" s="15"/>
      <c r="C79" s="15"/>
      <c r="D79" s="15"/>
      <c r="E79" s="15"/>
      <c r="F79" s="16"/>
      <c r="G79" s="16"/>
      <c r="I79" s="5" t="str">
        <f t="shared" si="4"/>
        <v/>
      </c>
    </row>
    <row r="80" spans="1:9">
      <c r="A80" s="15"/>
      <c r="B80" s="15"/>
      <c r="C80" s="15"/>
      <c r="D80" s="15"/>
      <c r="E80" s="15"/>
      <c r="F80" s="16"/>
      <c r="G80" s="16"/>
      <c r="I80" s="5" t="str">
        <f t="shared" si="4"/>
        <v/>
      </c>
    </row>
    <row r="81" spans="1:9">
      <c r="A81" s="15"/>
      <c r="B81" s="15"/>
      <c r="C81" s="15"/>
      <c r="D81" s="15"/>
      <c r="E81" s="15"/>
      <c r="F81" s="16"/>
      <c r="G81" s="16"/>
      <c r="I81" s="5" t="str">
        <f t="shared" si="4"/>
        <v/>
      </c>
    </row>
    <row r="82" spans="1:9">
      <c r="A82" s="15"/>
      <c r="B82" s="15"/>
      <c r="C82" s="15"/>
      <c r="D82" s="15"/>
      <c r="E82" s="15"/>
      <c r="F82" s="16"/>
      <c r="G82" s="16"/>
      <c r="I82" s="5" t="str">
        <f t="shared" si="4"/>
        <v/>
      </c>
    </row>
    <row r="83" spans="1:9">
      <c r="A83" s="15"/>
      <c r="B83" s="15"/>
      <c r="C83" s="15"/>
      <c r="D83" s="15"/>
      <c r="E83" s="15"/>
      <c r="F83" s="16"/>
      <c r="G83" s="16"/>
      <c r="I83" s="5" t="str">
        <f t="shared" si="4"/>
        <v/>
      </c>
    </row>
    <row r="84" spans="1:9">
      <c r="A84" s="15"/>
      <c r="B84" s="15"/>
      <c r="C84" s="15"/>
      <c r="D84" s="15"/>
      <c r="E84" s="15"/>
      <c r="F84" s="16"/>
      <c r="G84" s="16"/>
      <c r="I84" s="5" t="str">
        <f t="shared" si="4"/>
        <v/>
      </c>
    </row>
    <row r="85" spans="1:9">
      <c r="A85" s="15"/>
      <c r="B85" s="15"/>
      <c r="C85" s="15"/>
      <c r="D85" s="15"/>
      <c r="E85" s="15"/>
      <c r="F85" s="16"/>
      <c r="G85" s="16"/>
      <c r="I85" s="5" t="str">
        <f t="shared" si="4"/>
        <v/>
      </c>
    </row>
    <row r="86" spans="1:9">
      <c r="A86" s="15"/>
      <c r="B86" s="15"/>
      <c r="C86" s="15"/>
      <c r="D86" s="15"/>
      <c r="E86" s="15"/>
      <c r="F86" s="16"/>
      <c r="G86" s="16"/>
      <c r="I86" s="5" t="str">
        <f t="shared" si="4"/>
        <v/>
      </c>
    </row>
    <row r="87" spans="1:9">
      <c r="A87" s="15"/>
      <c r="B87" s="15"/>
      <c r="C87" s="15"/>
      <c r="D87" s="15"/>
      <c r="E87" s="15"/>
      <c r="F87" s="16"/>
      <c r="G87" s="16"/>
      <c r="I87" s="5" t="str">
        <f t="shared" si="4"/>
        <v/>
      </c>
    </row>
    <row r="88" spans="1:9">
      <c r="A88" s="15"/>
      <c r="B88" s="15"/>
      <c r="C88" s="15"/>
      <c r="D88" s="15"/>
      <c r="E88" s="15"/>
      <c r="F88" s="16"/>
      <c r="G88" s="16"/>
      <c r="I88" s="5" t="str">
        <f t="shared" si="4"/>
        <v/>
      </c>
    </row>
    <row r="89" spans="1:9">
      <c r="A89" s="15"/>
      <c r="B89" s="15"/>
      <c r="C89" s="15"/>
      <c r="D89" s="15"/>
      <c r="E89" s="15"/>
      <c r="F89" s="16"/>
      <c r="G89" s="16"/>
      <c r="I89" s="5" t="str">
        <f t="shared" si="4"/>
        <v/>
      </c>
    </row>
    <row r="90" spans="1:9">
      <c r="A90" s="15"/>
      <c r="B90" s="15"/>
      <c r="C90" s="15"/>
      <c r="D90" s="15"/>
      <c r="E90" s="15"/>
      <c r="F90" s="16"/>
      <c r="G90" s="16"/>
      <c r="I90" s="5" t="str">
        <f t="shared" si="4"/>
        <v/>
      </c>
    </row>
    <row r="91" spans="1:9">
      <c r="A91" s="15"/>
      <c r="B91" s="15"/>
      <c r="C91" s="15"/>
      <c r="D91" s="15"/>
      <c r="E91" s="15"/>
      <c r="F91" s="16"/>
      <c r="G91" s="16"/>
      <c r="I91" s="5" t="str">
        <f t="shared" si="4"/>
        <v/>
      </c>
    </row>
    <row r="92" spans="1:9">
      <c r="A92" s="15"/>
      <c r="B92" s="15"/>
      <c r="C92" s="15"/>
      <c r="D92" s="15"/>
      <c r="E92" s="15"/>
      <c r="F92" s="16"/>
      <c r="G92" s="16"/>
      <c r="I92" s="5" t="str">
        <f t="shared" si="4"/>
        <v/>
      </c>
    </row>
    <row r="93" spans="1:9">
      <c r="A93" s="15"/>
      <c r="B93" s="15"/>
      <c r="C93" s="15"/>
      <c r="D93" s="15"/>
      <c r="E93" s="15"/>
      <c r="F93" s="16"/>
      <c r="G93" s="16"/>
      <c r="I93" s="5" t="str">
        <f t="shared" si="4"/>
        <v/>
      </c>
    </row>
    <row r="94" spans="1:9">
      <c r="A94" s="15" t="s">
        <v>130</v>
      </c>
      <c r="B94" s="15">
        <f>HEX2DEC(RIGHT(A94,LEN(A94)-2))</f>
        <v>65535</v>
      </c>
      <c r="C94" s="15" t="s">
        <v>131</v>
      </c>
      <c r="D94" s="15" t="s">
        <v>132</v>
      </c>
      <c r="E94" s="15" t="s">
        <v>30</v>
      </c>
      <c r="F94" s="30"/>
      <c r="G94" s="16" t="s">
        <v>133</v>
      </c>
      <c r="I94" s="5" t="str">
        <f t="shared" si="4"/>
        <v>#define IDParAdr 0xFFFF</v>
      </c>
    </row>
    <row r="95" spans="1:9">
      <c r="A95" s="15"/>
      <c r="B95" s="15"/>
      <c r="C95" s="15"/>
      <c r="D95" s="15"/>
      <c r="E95" s="15"/>
      <c r="F95" s="16"/>
      <c r="G95" s="16"/>
      <c r="I95" s="5" t="str">
        <f t="shared" si="4"/>
        <v/>
      </c>
    </row>
  </sheetData>
  <mergeCells count="1">
    <mergeCell ref="A2:G2"/>
  </mergeCells>
  <printOptions horizontalCentered="1"/>
  <pageMargins left="0.37007874015748027" right="0.37007874015748027" top="1.2472440944881888" bottom="0.76850393700787401" header="0.41614173228346452" footer="0.37086614173228344"/>
  <pageSetup paperSize="0" scale="75" fitToWidth="0" fitToHeight="0" pageOrder="overThenDown" orientation="portrait" useFirstPageNumber="1" horizontalDpi="0" verticalDpi="0" copies="0"/>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5C256-FAF6-8F4B-B300-9AB718998D2E}">
  <dimension ref="A1:BL240"/>
  <sheetViews>
    <sheetView workbookViewId="0"/>
  </sheetViews>
  <sheetFormatPr baseColWidth="10" defaultRowHeight="12.75"/>
  <cols>
    <col min="1" max="2" width="16.3984375" style="2" customWidth="1"/>
    <col min="3" max="3" width="40.3984375" style="2" customWidth="1"/>
    <col min="4" max="4" width="10.19921875" style="2" customWidth="1"/>
    <col min="5" max="5" width="10.796875" style="2" customWidth="1"/>
    <col min="6" max="6" width="42.19921875" style="19" customWidth="1"/>
    <col min="7" max="7" width="78" style="19" customWidth="1"/>
    <col min="8" max="8" width="17" style="5" customWidth="1"/>
    <col min="9" max="9" width="78.796875" style="5" customWidth="1"/>
    <col min="10" max="64" width="17" style="5" customWidth="1"/>
  </cols>
  <sheetData>
    <row r="1" spans="1:14" ht="23.75" customHeight="1">
      <c r="A1" s="1" t="str">
        <f>Interface!A1</f>
        <v>Date: 2020-10-26 Version: 00.03</v>
      </c>
      <c r="B1" s="28"/>
      <c r="C1" s="28"/>
      <c r="D1" s="28"/>
      <c r="E1" s="28"/>
      <c r="F1" s="28"/>
      <c r="G1" s="29"/>
    </row>
    <row r="2" spans="1:14" ht="36" customHeight="1">
      <c r="A2" s="31" t="s">
        <v>134</v>
      </c>
      <c r="B2" s="31"/>
      <c r="C2" s="31"/>
      <c r="D2" s="31"/>
      <c r="E2" s="31"/>
      <c r="F2" s="31"/>
      <c r="G2" s="31"/>
    </row>
    <row r="3" spans="1:14" ht="13">
      <c r="A3" s="14" t="s">
        <v>79</v>
      </c>
      <c r="B3" s="14" t="s">
        <v>80</v>
      </c>
      <c r="C3" s="14" t="s">
        <v>81</v>
      </c>
      <c r="D3" s="14" t="s">
        <v>82</v>
      </c>
      <c r="E3" s="14" t="s">
        <v>83</v>
      </c>
      <c r="F3" s="14" t="s">
        <v>84</v>
      </c>
      <c r="G3" s="14" t="s">
        <v>26</v>
      </c>
    </row>
    <row r="4" spans="1:14" ht="13">
      <c r="A4" s="15" t="s">
        <v>85</v>
      </c>
      <c r="B4" s="15">
        <f>HEX2DEC(RIGHT(A4,LEN(A4)-2))</f>
        <v>0</v>
      </c>
      <c r="C4" s="15" t="s">
        <v>86</v>
      </c>
      <c r="D4" s="15" t="s">
        <v>87</v>
      </c>
      <c r="E4" s="15" t="s">
        <v>30</v>
      </c>
      <c r="F4" s="32"/>
      <c r="G4" s="16" t="str">
        <f>ReTRoC!G4</f>
        <v>StateOff 0
StateOff BrakeRelease 1
StateOnStop 2
StateOnReady 3
StateOnStartingTask 4
StateOnBusy 5
StateOnRecoveringFromDesynch 6
StateQuickStopping 90
StateDesynchQuickStopping 91
StateErrorQuickStopping 99
StateErrorStop 100
StateDesynchStop 101
StateErrorOff 200
StateOffStartingTask 250
StateOffBusy 251</v>
      </c>
      <c r="I4" s="5" t="str">
        <f t="shared" ref="I4:I35" si="0">IF(A4&lt;&gt;"",SUBSTITUTE(SUBSTITUTE(CONCATENATE("#define ",C4,"ParAdr ",A4),"[","",1),"]","",1),"")</f>
        <v>#define StateParAdr 0x0</v>
      </c>
    </row>
    <row r="5" spans="1:14" ht="13">
      <c r="A5" s="15" t="s">
        <v>89</v>
      </c>
      <c r="B5" s="15">
        <f>HEX2DEC(RIGHT(A5,LEN(A5)-2))</f>
        <v>1</v>
      </c>
      <c r="C5" s="15" t="s">
        <v>90</v>
      </c>
      <c r="D5" s="15" t="s">
        <v>87</v>
      </c>
      <c r="E5" s="15" t="s">
        <v>98</v>
      </c>
      <c r="F5" s="16" t="s">
        <v>135</v>
      </c>
      <c r="G5" s="16" t="str">
        <f>ReTRoC!G5</f>
        <v>ModeSimplePositioning 0
ModeElasticityCompensation 1
ModeComplianceMode 2
ModeSensorHoming 20
ModeForceHoming 21</v>
      </c>
      <c r="I5" s="5" t="str">
        <f t="shared" si="0"/>
        <v>#define ModeParAdr 0x1</v>
      </c>
    </row>
    <row r="6" spans="1:14" ht="13">
      <c r="A6" s="15" t="s">
        <v>92</v>
      </c>
      <c r="B6" s="15">
        <f>HEX2DEC(RIGHT(A6,LEN(A6)-2))</f>
        <v>2</v>
      </c>
      <c r="C6" s="15" t="s">
        <v>93</v>
      </c>
      <c r="D6" s="15" t="s">
        <v>94</v>
      </c>
      <c r="E6" s="15" t="s">
        <v>30</v>
      </c>
      <c r="F6" s="16"/>
      <c r="G6" s="16" t="s">
        <v>136</v>
      </c>
      <c r="I6" s="5" t="str">
        <f t="shared" si="0"/>
        <v>#define MessageParAdr 0x2</v>
      </c>
    </row>
    <row r="7" spans="1:14" ht="13">
      <c r="A7" s="15" t="s">
        <v>96</v>
      </c>
      <c r="B7" s="15">
        <v>3</v>
      </c>
      <c r="C7" s="15" t="s">
        <v>97</v>
      </c>
      <c r="D7" s="15" t="s">
        <v>94</v>
      </c>
      <c r="E7" s="15" t="s">
        <v>98</v>
      </c>
      <c r="F7" s="16" t="s">
        <v>137</v>
      </c>
      <c r="G7" s="16" t="s">
        <v>138</v>
      </c>
      <c r="I7" s="5" t="str">
        <f t="shared" si="0"/>
        <v>#define TaskRequestParAdr 0x3</v>
      </c>
      <c r="K7" s="5" t="str">
        <f>DEC2HEX(500)</f>
        <v>1F4</v>
      </c>
    </row>
    <row r="8" spans="1:14" ht="13">
      <c r="A8" s="15" t="s">
        <v>101</v>
      </c>
      <c r="B8" s="15">
        <f>HEX2DEC(RIGHT(A8,LEN(A8)-2))</f>
        <v>4</v>
      </c>
      <c r="C8" s="15" t="s">
        <v>139</v>
      </c>
      <c r="D8" s="15" t="s">
        <v>140</v>
      </c>
      <c r="E8" s="15" t="s">
        <v>98</v>
      </c>
      <c r="F8" s="16"/>
      <c r="G8" s="16" t="s">
        <v>141</v>
      </c>
      <c r="I8" s="5" t="str">
        <f t="shared" si="0"/>
        <v>#define ParameterBitsParAdr 0x4</v>
      </c>
    </row>
    <row r="9" spans="1:14" ht="13">
      <c r="A9" s="15" t="s">
        <v>105</v>
      </c>
      <c r="B9" s="15">
        <f>HEX2DEC(RIGHT(A9,LEN(A9)-2))</f>
        <v>5</v>
      </c>
      <c r="C9" s="15" t="s">
        <v>142</v>
      </c>
      <c r="D9" s="15" t="s">
        <v>94</v>
      </c>
      <c r="E9" s="15" t="s">
        <v>30</v>
      </c>
      <c r="F9" s="16"/>
      <c r="G9" s="16" t="s">
        <v>143</v>
      </c>
      <c r="I9" s="5" t="str">
        <f t="shared" si="0"/>
        <v>#define StatusBitsParAdr 0x5</v>
      </c>
      <c r="J9" s="5" t="str">
        <f>DEC2HEX(512)</f>
        <v>200</v>
      </c>
      <c r="M9" s="5" t="s">
        <v>144</v>
      </c>
      <c r="N9" s="5">
        <f>HEX2DEC(M9)</f>
        <v>1000000</v>
      </c>
    </row>
    <row r="10" spans="1:14" ht="13">
      <c r="A10" s="15" t="s">
        <v>108</v>
      </c>
      <c r="B10" s="15">
        <f>HEX2DEC(RIGHT(A10,LEN(A10)-2))</f>
        <v>6</v>
      </c>
      <c r="C10" s="15" t="s">
        <v>145</v>
      </c>
      <c r="D10" s="15" t="s">
        <v>94</v>
      </c>
      <c r="E10" s="15" t="s">
        <v>98</v>
      </c>
      <c r="F10" s="16"/>
      <c r="G10" s="16"/>
      <c r="I10" s="5" t="str">
        <f t="shared" si="0"/>
        <v>#define DigitalOutputsParAdr 0x6</v>
      </c>
    </row>
    <row r="11" spans="1:14" ht="13">
      <c r="A11" s="15"/>
      <c r="B11" s="15"/>
      <c r="C11" s="15"/>
      <c r="D11" s="15"/>
      <c r="E11" s="15"/>
      <c r="F11" s="16"/>
      <c r="G11" s="16"/>
      <c r="I11" s="5" t="str">
        <f t="shared" si="0"/>
        <v/>
      </c>
    </row>
    <row r="12" spans="1:14" ht="13">
      <c r="A12" s="15"/>
      <c r="B12" s="15"/>
      <c r="C12" s="15"/>
      <c r="D12" s="15"/>
      <c r="E12" s="15"/>
      <c r="F12" s="16"/>
      <c r="G12" s="16"/>
      <c r="I12" s="5" t="str">
        <f t="shared" si="0"/>
        <v/>
      </c>
    </row>
    <row r="13" spans="1:14" ht="13">
      <c r="A13" s="15"/>
      <c r="B13" s="15"/>
      <c r="C13" s="15"/>
      <c r="D13" s="15"/>
      <c r="E13" s="15"/>
      <c r="F13" s="16" t="str">
        <f>DEC2HEX(510)</f>
        <v>1FE</v>
      </c>
      <c r="G13" s="16"/>
      <c r="I13" s="5" t="str">
        <f t="shared" si="0"/>
        <v/>
      </c>
    </row>
    <row r="14" spans="1:14" ht="13">
      <c r="A14" s="15"/>
      <c r="B14" s="15"/>
      <c r="C14" s="15"/>
      <c r="D14" s="15"/>
      <c r="E14" s="15"/>
      <c r="F14" s="16" t="str">
        <f>DEC2HEX(511)</f>
        <v>1FF</v>
      </c>
      <c r="G14" s="16"/>
      <c r="I14" s="5" t="str">
        <f t="shared" si="0"/>
        <v/>
      </c>
    </row>
    <row r="15" spans="1:14" ht="13">
      <c r="A15" s="15"/>
      <c r="B15" s="15"/>
      <c r="C15" s="15"/>
      <c r="D15" s="15"/>
      <c r="E15" s="15"/>
      <c r="F15" s="16" t="str">
        <f>DEC2HEX(512)</f>
        <v>200</v>
      </c>
      <c r="G15" s="16"/>
      <c r="I15" s="5" t="str">
        <f t="shared" si="0"/>
        <v/>
      </c>
    </row>
    <row r="16" spans="1:14" ht="13">
      <c r="A16" s="15"/>
      <c r="B16" s="15"/>
      <c r="C16" s="15"/>
      <c r="D16" s="15"/>
      <c r="E16" s="15"/>
      <c r="F16" s="16"/>
      <c r="G16" s="16"/>
      <c r="I16" s="5" t="str">
        <f t="shared" si="0"/>
        <v/>
      </c>
      <c r="K16" s="5">
        <v>250</v>
      </c>
      <c r="L16" s="5">
        <f>HEX2DEC(K16)</f>
        <v>592</v>
      </c>
    </row>
    <row r="17" spans="1:12" ht="13">
      <c r="A17" s="15"/>
      <c r="B17" s="15"/>
      <c r="C17" s="15"/>
      <c r="D17" s="15"/>
      <c r="E17" s="15"/>
      <c r="F17" s="16"/>
      <c r="G17" s="16"/>
      <c r="I17" s="5" t="str">
        <f t="shared" si="0"/>
        <v/>
      </c>
    </row>
    <row r="18" spans="1:12" ht="13">
      <c r="A18" s="15"/>
      <c r="B18" s="15"/>
      <c r="C18" s="15"/>
      <c r="D18" s="15"/>
      <c r="E18" s="15"/>
      <c r="F18" s="16"/>
      <c r="G18" s="16"/>
      <c r="I18" s="5" t="str">
        <f t="shared" si="0"/>
        <v/>
      </c>
    </row>
    <row r="19" spans="1:12" ht="13">
      <c r="A19" s="15" t="s">
        <v>114</v>
      </c>
      <c r="B19" s="15">
        <f t="shared" ref="B19:B24" si="1">HEX2DEC(RIGHT(A19,LEN(A19)-2))</f>
        <v>16</v>
      </c>
      <c r="C19" s="15" t="s">
        <v>146</v>
      </c>
      <c r="D19" s="15" t="s">
        <v>87</v>
      </c>
      <c r="E19" s="15" t="s">
        <v>98</v>
      </c>
      <c r="F19" s="16"/>
      <c r="G19" s="16" t="s">
        <v>147</v>
      </c>
      <c r="I19" s="5" t="str">
        <f t="shared" si="0"/>
        <v>#define SerialAddressParAdr 0x10</v>
      </c>
    </row>
    <row r="20" spans="1:12" ht="13">
      <c r="A20" s="15" t="s">
        <v>117</v>
      </c>
      <c r="B20" s="15">
        <f t="shared" si="1"/>
        <v>17</v>
      </c>
      <c r="C20" s="15" t="s">
        <v>148</v>
      </c>
      <c r="D20" s="15" t="s">
        <v>103</v>
      </c>
      <c r="E20" s="15" t="s">
        <v>98</v>
      </c>
      <c r="F20" s="16"/>
      <c r="G20" s="16" t="s">
        <v>149</v>
      </c>
      <c r="I20" s="5" t="str">
        <f t="shared" si="0"/>
        <v>#define BaudRateParAdr 0x11</v>
      </c>
    </row>
    <row r="21" spans="1:12" ht="13">
      <c r="A21" s="15" t="s">
        <v>120</v>
      </c>
      <c r="B21" s="15">
        <f t="shared" si="1"/>
        <v>18</v>
      </c>
      <c r="C21" s="15" t="s">
        <v>150</v>
      </c>
      <c r="D21" s="15" t="s">
        <v>94</v>
      </c>
      <c r="E21" s="15" t="s">
        <v>98</v>
      </c>
      <c r="F21" s="16"/>
      <c r="G21" s="16" t="s">
        <v>151</v>
      </c>
      <c r="I21" s="5" t="str">
        <f t="shared" si="0"/>
        <v>#define AutoReportPeriodParAdr 0x12</v>
      </c>
      <c r="K21" s="5">
        <v>510</v>
      </c>
      <c r="L21" s="5" t="str">
        <f>DEC2HEX(K21)</f>
        <v>1FE</v>
      </c>
    </row>
    <row r="22" spans="1:12" ht="13">
      <c r="A22" s="15" t="s">
        <v>123</v>
      </c>
      <c r="B22" s="15">
        <f t="shared" si="1"/>
        <v>19</v>
      </c>
      <c r="C22" s="15" t="s">
        <v>152</v>
      </c>
      <c r="D22" s="15" t="s">
        <v>94</v>
      </c>
      <c r="E22" s="15" t="s">
        <v>98</v>
      </c>
      <c r="F22" s="16"/>
      <c r="G22" s="16" t="s">
        <v>153</v>
      </c>
      <c r="I22" s="5" t="str">
        <f t="shared" si="0"/>
        <v>#define MOMBytesParAdr 0x13</v>
      </c>
      <c r="K22" s="5">
        <v>511</v>
      </c>
      <c r="L22" s="5" t="str">
        <f>DEC2HEX(K22)</f>
        <v>1FF</v>
      </c>
    </row>
    <row r="23" spans="1:12" ht="13">
      <c r="A23" s="15" t="s">
        <v>154</v>
      </c>
      <c r="B23" s="15">
        <f t="shared" si="1"/>
        <v>20</v>
      </c>
      <c r="C23" s="15" t="s">
        <v>155</v>
      </c>
      <c r="D23" s="15" t="s">
        <v>103</v>
      </c>
      <c r="E23" s="15" t="s">
        <v>98</v>
      </c>
      <c r="F23" s="16"/>
      <c r="G23" s="16" t="s">
        <v>156</v>
      </c>
      <c r="I23" s="5" t="str">
        <f t="shared" si="0"/>
        <v>#define MOMTimeOutParAdr 0x14</v>
      </c>
      <c r="K23" s="5">
        <v>512</v>
      </c>
      <c r="L23" s="5" t="str">
        <f>DEC2HEX(K23)</f>
        <v>200</v>
      </c>
    </row>
    <row r="24" spans="1:12" ht="13">
      <c r="A24" s="15" t="s">
        <v>157</v>
      </c>
      <c r="B24" s="15">
        <f t="shared" si="1"/>
        <v>21</v>
      </c>
      <c r="C24" s="15" t="s">
        <v>158</v>
      </c>
      <c r="D24" s="15" t="s">
        <v>103</v>
      </c>
      <c r="E24" s="15" t="s">
        <v>98</v>
      </c>
      <c r="F24" s="16"/>
      <c r="G24" s="16" t="s">
        <v>159</v>
      </c>
      <c r="I24" s="5" t="str">
        <f t="shared" si="0"/>
        <v>#define MOMScanPeriodParAdr 0x15</v>
      </c>
    </row>
    <row r="25" spans="1:12" ht="13">
      <c r="A25" s="15"/>
      <c r="B25" s="15"/>
      <c r="C25" s="15"/>
      <c r="D25" s="15"/>
      <c r="E25" s="15"/>
      <c r="F25" s="16"/>
      <c r="G25" s="16"/>
      <c r="I25" s="5" t="str">
        <f t="shared" si="0"/>
        <v/>
      </c>
    </row>
    <row r="26" spans="1:12" ht="13">
      <c r="A26" s="15"/>
      <c r="B26" s="15"/>
      <c r="C26" s="15"/>
      <c r="D26" s="15"/>
      <c r="E26" s="15"/>
      <c r="F26" s="16"/>
      <c r="G26" s="16"/>
      <c r="I26" s="5" t="str">
        <f t="shared" si="0"/>
        <v/>
      </c>
    </row>
    <row r="27" spans="1:12" ht="13">
      <c r="A27" s="15"/>
      <c r="B27" s="15"/>
      <c r="C27" s="15"/>
      <c r="D27" s="15"/>
      <c r="E27" s="15"/>
      <c r="F27" s="16"/>
      <c r="G27" s="16"/>
      <c r="I27" s="5" t="str">
        <f t="shared" si="0"/>
        <v/>
      </c>
    </row>
    <row r="28" spans="1:12" ht="13">
      <c r="A28" s="15" t="s">
        <v>160</v>
      </c>
      <c r="B28" s="15">
        <f>HEX2DEC(RIGHT(A28,LEN(A28)-2))</f>
        <v>80</v>
      </c>
      <c r="C28" s="15" t="s">
        <v>161</v>
      </c>
      <c r="D28" s="15" t="s">
        <v>162</v>
      </c>
      <c r="E28" s="15" t="s">
        <v>30</v>
      </c>
      <c r="F28" s="16"/>
      <c r="G28" s="16" t="s">
        <v>163</v>
      </c>
      <c r="I28" s="5" t="str">
        <f t="shared" si="0"/>
        <v>#define PowerVoltageParAdr 0x50</v>
      </c>
    </row>
    <row r="29" spans="1:12" ht="13">
      <c r="A29" s="15" t="s">
        <v>164</v>
      </c>
      <c r="B29" s="15">
        <f>HEX2DEC(RIGHT(A29,LEN(A29)-2))</f>
        <v>81</v>
      </c>
      <c r="C29" s="15" t="s">
        <v>165</v>
      </c>
      <c r="D29" s="15" t="s">
        <v>162</v>
      </c>
      <c r="E29" s="15" t="s">
        <v>30</v>
      </c>
      <c r="F29" s="16"/>
      <c r="G29" s="16" t="s">
        <v>166</v>
      </c>
      <c r="I29" s="5" t="str">
        <f t="shared" si="0"/>
        <v>#define PowerCurrentParAdr 0x51</v>
      </c>
    </row>
    <row r="30" spans="1:12" ht="13">
      <c r="A30" s="15" t="s">
        <v>167</v>
      </c>
      <c r="B30" s="15">
        <f>HEX2DEC(RIGHT(A30,LEN(A30)-2))</f>
        <v>82</v>
      </c>
      <c r="C30" s="15" t="s">
        <v>168</v>
      </c>
      <c r="D30" s="15" t="s">
        <v>162</v>
      </c>
      <c r="E30" s="15" t="s">
        <v>30</v>
      </c>
      <c r="F30" s="16"/>
      <c r="G30" s="16" t="s">
        <v>169</v>
      </c>
      <c r="I30" s="5" t="str">
        <f t="shared" si="0"/>
        <v>#define ProcessorTemperatureParAdr 0x52</v>
      </c>
    </row>
    <row r="31" spans="1:12" ht="13">
      <c r="A31" s="15" t="s">
        <v>170</v>
      </c>
      <c r="B31" s="15">
        <f>HEX2DEC(RIGHT(A31,LEN(A31)-2))</f>
        <v>83</v>
      </c>
      <c r="C31" s="15" t="s">
        <v>171</v>
      </c>
      <c r="D31" s="15"/>
      <c r="E31" s="15"/>
      <c r="F31" s="16"/>
      <c r="G31" s="16"/>
      <c r="I31" s="5" t="str">
        <f t="shared" si="0"/>
        <v>#define MotorTemperatureParAdr 0x53</v>
      </c>
    </row>
    <row r="32" spans="1:12" ht="13">
      <c r="A32" s="15"/>
      <c r="B32" s="15"/>
      <c r="C32" s="15"/>
      <c r="D32" s="15"/>
      <c r="E32" s="15"/>
      <c r="F32" s="16"/>
      <c r="G32" s="16"/>
      <c r="I32" s="5" t="str">
        <f t="shared" si="0"/>
        <v/>
      </c>
    </row>
    <row r="33" spans="1:9" ht="13">
      <c r="A33" s="15" t="s">
        <v>172</v>
      </c>
      <c r="B33" s="15">
        <f>HEX2DEC(RIGHT(A33,LEN(A33)-2))</f>
        <v>512</v>
      </c>
      <c r="C33" s="15" t="s">
        <v>173</v>
      </c>
      <c r="D33" s="15" t="s">
        <v>140</v>
      </c>
      <c r="E33" s="15" t="s">
        <v>98</v>
      </c>
      <c r="F33" s="16"/>
      <c r="G33" s="16" t="s">
        <v>174</v>
      </c>
      <c r="I33" s="5" t="str">
        <f t="shared" si="0"/>
        <v>#define MotNomCurrentParAdr 0x200</v>
      </c>
    </row>
    <row r="34" spans="1:9" ht="13">
      <c r="A34" s="15" t="s">
        <v>175</v>
      </c>
      <c r="B34" s="15">
        <f>HEX2DEC(RIGHT(A34,LEN(A34)-2))</f>
        <v>513</v>
      </c>
      <c r="C34" s="15" t="s">
        <v>176</v>
      </c>
      <c r="D34" s="15" t="s">
        <v>140</v>
      </c>
      <c r="E34" s="15" t="s">
        <v>98</v>
      </c>
      <c r="F34" s="16"/>
      <c r="G34" s="16" t="s">
        <v>177</v>
      </c>
      <c r="I34" s="5" t="str">
        <f t="shared" si="0"/>
        <v>#define MotPhaseInductanceParAdr 0x201</v>
      </c>
    </row>
    <row r="35" spans="1:9" ht="13">
      <c r="A35" s="15" t="s">
        <v>178</v>
      </c>
      <c r="B35" s="15">
        <f>HEX2DEC(RIGHT(A35,LEN(A35)-2))</f>
        <v>514</v>
      </c>
      <c r="C35" s="15" t="s">
        <v>179</v>
      </c>
      <c r="D35" s="15" t="s">
        <v>140</v>
      </c>
      <c r="E35" s="15" t="s">
        <v>98</v>
      </c>
      <c r="F35" s="16"/>
      <c r="G35" s="16" t="s">
        <v>180</v>
      </c>
      <c r="I35" s="5" t="str">
        <f t="shared" si="0"/>
        <v>#define MotPhaseResistanceParAdr 0x202</v>
      </c>
    </row>
    <row r="36" spans="1:9" ht="13">
      <c r="A36" s="15" t="s">
        <v>181</v>
      </c>
      <c r="B36" s="15">
        <f>HEX2DEC(RIGHT(A36,LEN(A36)-2))</f>
        <v>515</v>
      </c>
      <c r="C36" s="15" t="s">
        <v>182</v>
      </c>
      <c r="D36" s="15" t="s">
        <v>140</v>
      </c>
      <c r="E36" s="15" t="s">
        <v>98</v>
      </c>
      <c r="F36" s="16"/>
      <c r="G36" s="16" t="s">
        <v>183</v>
      </c>
      <c r="I36" s="5" t="str">
        <f t="shared" ref="I36:I66" si="2">IF(A36&lt;&gt;"",SUBSTITUTE(SUBSTITUTE(CONCATENATE("#define ",C36,"ParAdr ",A36),"[","",1),"]","",1),"")</f>
        <v>#define MotHoldTorqueParAdr 0x203</v>
      </c>
    </row>
    <row r="37" spans="1:9" ht="13">
      <c r="A37" s="15"/>
      <c r="B37" s="15"/>
      <c r="C37" s="15"/>
      <c r="D37" s="15"/>
      <c r="E37" s="15"/>
      <c r="F37" s="16"/>
      <c r="G37" s="16"/>
      <c r="I37" s="5" t="str">
        <f t="shared" si="2"/>
        <v/>
      </c>
    </row>
    <row r="38" spans="1:9" ht="13">
      <c r="A38" s="15" t="s">
        <v>184</v>
      </c>
      <c r="B38" s="15">
        <f t="shared" ref="B38:B52" si="3">HEX2DEC(RIGHT(A38,LEN(A38)-2))</f>
        <v>516</v>
      </c>
      <c r="C38" s="15" t="s">
        <v>185</v>
      </c>
      <c r="D38" s="15" t="s">
        <v>186</v>
      </c>
      <c r="E38" s="15" t="s">
        <v>98</v>
      </c>
      <c r="F38" s="16"/>
      <c r="G38" s="16" t="s">
        <v>187</v>
      </c>
      <c r="I38" s="5" t="str">
        <f t="shared" si="2"/>
        <v>#define ReductionRatioNumParAdr 0x204</v>
      </c>
    </row>
    <row r="39" spans="1:9" ht="13">
      <c r="A39" s="15" t="s">
        <v>188</v>
      </c>
      <c r="B39" s="15">
        <f t="shared" si="3"/>
        <v>517</v>
      </c>
      <c r="C39" s="15" t="s">
        <v>189</v>
      </c>
      <c r="D39" s="15" t="s">
        <v>186</v>
      </c>
      <c r="E39" s="15" t="s">
        <v>98</v>
      </c>
      <c r="F39" s="16"/>
      <c r="G39" s="16" t="s">
        <v>190</v>
      </c>
      <c r="H39" s="30"/>
      <c r="I39" s="5" t="str">
        <f t="shared" si="2"/>
        <v>#define ReductionRatioDenParAdr 0x205</v>
      </c>
    </row>
    <row r="40" spans="1:9" ht="13">
      <c r="A40" s="15" t="s">
        <v>191</v>
      </c>
      <c r="B40" s="15">
        <f t="shared" si="3"/>
        <v>518</v>
      </c>
      <c r="C40" s="15" t="s">
        <v>192</v>
      </c>
      <c r="D40" s="15" t="s">
        <v>186</v>
      </c>
      <c r="E40" s="15" t="s">
        <v>98</v>
      </c>
      <c r="F40" s="16"/>
      <c r="G40" s="16" t="s">
        <v>193</v>
      </c>
      <c r="H40" s="30"/>
      <c r="I40" s="5" t="str">
        <f t="shared" si="2"/>
        <v>#define MotStepsPerRevParAdr 0x206</v>
      </c>
    </row>
    <row r="41" spans="1:9" ht="13">
      <c r="A41" s="15" t="s">
        <v>194</v>
      </c>
      <c r="B41" s="15">
        <f t="shared" si="3"/>
        <v>519</v>
      </c>
      <c r="C41" s="15" t="s">
        <v>195</v>
      </c>
      <c r="D41" s="15" t="s">
        <v>186</v>
      </c>
      <c r="E41" s="15" t="s">
        <v>98</v>
      </c>
      <c r="F41" s="16"/>
      <c r="G41" s="16" t="s">
        <v>196</v>
      </c>
      <c r="H41" s="30"/>
      <c r="I41" s="5" t="str">
        <f t="shared" si="2"/>
        <v>#define EncPulsesPerRevParAdr 0x207</v>
      </c>
    </row>
    <row r="42" spans="1:9" ht="13">
      <c r="A42" s="15" t="s">
        <v>197</v>
      </c>
      <c r="B42" s="15">
        <f t="shared" si="3"/>
        <v>520</v>
      </c>
      <c r="C42" s="15" t="s">
        <v>198</v>
      </c>
      <c r="D42" s="15" t="s">
        <v>186</v>
      </c>
      <c r="E42" s="15" t="s">
        <v>98</v>
      </c>
      <c r="F42" s="16"/>
      <c r="G42" s="16" t="s">
        <v>199</v>
      </c>
      <c r="H42" s="30"/>
      <c r="I42" s="5" t="str">
        <f t="shared" si="2"/>
        <v>#define EncZeroParAdr 0x208</v>
      </c>
    </row>
    <row r="43" spans="1:9" ht="13">
      <c r="A43" s="15" t="s">
        <v>200</v>
      </c>
      <c r="B43" s="15">
        <f t="shared" si="3"/>
        <v>521</v>
      </c>
      <c r="C43" s="15" t="s">
        <v>201</v>
      </c>
      <c r="D43" s="15" t="s">
        <v>162</v>
      </c>
      <c r="E43" s="15" t="s">
        <v>98</v>
      </c>
      <c r="F43" s="16"/>
      <c r="G43" s="16" t="s">
        <v>202</v>
      </c>
      <c r="H43" s="30"/>
      <c r="I43" s="5" t="str">
        <f t="shared" si="2"/>
        <v>#define StiffnessNumParAdr 0x209</v>
      </c>
    </row>
    <row r="44" spans="1:9" ht="13">
      <c r="A44" s="15" t="s">
        <v>203</v>
      </c>
      <c r="B44" s="15">
        <f t="shared" si="3"/>
        <v>522</v>
      </c>
      <c r="C44" s="15" t="s">
        <v>204</v>
      </c>
      <c r="D44" s="15" t="s">
        <v>162</v>
      </c>
      <c r="E44" s="15" t="s">
        <v>98</v>
      </c>
      <c r="F44" s="16"/>
      <c r="G44" s="16" t="s">
        <v>205</v>
      </c>
      <c r="I44" s="5" t="str">
        <f t="shared" si="2"/>
        <v>#define StiffnessDenParAdr 0x20A</v>
      </c>
    </row>
    <row r="45" spans="1:9" ht="13">
      <c r="A45" s="15" t="s">
        <v>206</v>
      </c>
      <c r="B45" s="15">
        <f t="shared" si="3"/>
        <v>523</v>
      </c>
      <c r="C45" s="15" t="s">
        <v>207</v>
      </c>
      <c r="D45" s="15" t="s">
        <v>186</v>
      </c>
      <c r="E45" s="15" t="s">
        <v>98</v>
      </c>
      <c r="F45" s="16"/>
      <c r="G45" s="16" t="s">
        <v>208</v>
      </c>
      <c r="I45" s="5" t="str">
        <f t="shared" si="2"/>
        <v>#define MinLimParAdr 0x20B</v>
      </c>
    </row>
    <row r="46" spans="1:9" ht="13">
      <c r="A46" s="15" t="s">
        <v>209</v>
      </c>
      <c r="B46" s="15">
        <f t="shared" si="3"/>
        <v>524</v>
      </c>
      <c r="C46" s="15" t="s">
        <v>210</v>
      </c>
      <c r="D46" s="15" t="s">
        <v>186</v>
      </c>
      <c r="E46" s="15" t="s">
        <v>98</v>
      </c>
      <c r="F46" s="16"/>
      <c r="G46" s="16" t="s">
        <v>211</v>
      </c>
      <c r="I46" s="5" t="str">
        <f t="shared" si="2"/>
        <v>#define MaxLimParAdr 0x20C</v>
      </c>
    </row>
    <row r="47" spans="1:9" ht="13">
      <c r="A47" s="15" t="s">
        <v>212</v>
      </c>
      <c r="B47" s="15">
        <f t="shared" si="3"/>
        <v>525</v>
      </c>
      <c r="C47" s="15" t="s">
        <v>213</v>
      </c>
      <c r="D47" s="15" t="s">
        <v>214</v>
      </c>
      <c r="E47" s="15" t="s">
        <v>98</v>
      </c>
      <c r="F47" s="16"/>
      <c r="G47" s="16" t="s">
        <v>215</v>
      </c>
      <c r="I47" s="5" t="str">
        <f t="shared" si="2"/>
        <v>#define QuickStopDecelParAdr 0x20D</v>
      </c>
    </row>
    <row r="48" spans="1:9" ht="13">
      <c r="A48" s="15" t="s">
        <v>216</v>
      </c>
      <c r="B48" s="15">
        <f t="shared" si="3"/>
        <v>526</v>
      </c>
      <c r="C48" s="15" t="s">
        <v>217</v>
      </c>
      <c r="D48" s="15" t="s">
        <v>218</v>
      </c>
      <c r="E48" s="15" t="s">
        <v>98</v>
      </c>
      <c r="F48" s="16"/>
      <c r="G48" s="16" t="s">
        <v>219</v>
      </c>
      <c r="I48" s="5" t="str">
        <f t="shared" si="2"/>
        <v>#define QuickStopJerkParAdr 0x20E</v>
      </c>
    </row>
    <row r="49" spans="1:10" ht="13">
      <c r="A49" s="15" t="s">
        <v>220</v>
      </c>
      <c r="B49" s="15">
        <f t="shared" si="3"/>
        <v>527</v>
      </c>
      <c r="C49" s="15" t="s">
        <v>221</v>
      </c>
      <c r="D49" s="15" t="s">
        <v>222</v>
      </c>
      <c r="E49" s="15" t="s">
        <v>98</v>
      </c>
      <c r="F49" s="16"/>
      <c r="G49" s="16" t="s">
        <v>223</v>
      </c>
      <c r="I49" s="5" t="str">
        <f t="shared" si="2"/>
        <v>#define HomingVelocityParAdr 0x20F</v>
      </c>
    </row>
    <row r="50" spans="1:10" ht="13">
      <c r="A50" s="15" t="s">
        <v>224</v>
      </c>
      <c r="B50" s="15">
        <f t="shared" si="3"/>
        <v>528</v>
      </c>
      <c r="C50" s="15" t="s">
        <v>225</v>
      </c>
      <c r="D50" s="15" t="s">
        <v>226</v>
      </c>
      <c r="E50" s="15" t="s">
        <v>98</v>
      </c>
      <c r="F50" s="16"/>
      <c r="G50" s="16" t="s">
        <v>227</v>
      </c>
      <c r="I50" s="5" t="str">
        <f t="shared" si="2"/>
        <v>#define CrawlVelocityParAdr 0x210</v>
      </c>
    </row>
    <row r="51" spans="1:10" ht="13">
      <c r="A51" s="15" t="s">
        <v>228</v>
      </c>
      <c r="B51" s="15">
        <f t="shared" si="3"/>
        <v>529</v>
      </c>
      <c r="C51" s="15" t="s">
        <v>229</v>
      </c>
      <c r="D51" s="15" t="s">
        <v>230</v>
      </c>
      <c r="E51" s="15" t="s">
        <v>98</v>
      </c>
      <c r="F51" s="16"/>
      <c r="G51" s="16" t="s">
        <v>231</v>
      </c>
      <c r="I51" s="5" t="str">
        <f t="shared" si="2"/>
        <v>#define HomingAccelerationParAdr 0x211</v>
      </c>
    </row>
    <row r="52" spans="1:10" ht="13">
      <c r="A52" s="15" t="s">
        <v>232</v>
      </c>
      <c r="B52" s="15">
        <f t="shared" si="3"/>
        <v>530</v>
      </c>
      <c r="C52" s="15" t="s">
        <v>233</v>
      </c>
      <c r="D52" s="15" t="s">
        <v>234</v>
      </c>
      <c r="E52" s="15" t="s">
        <v>98</v>
      </c>
      <c r="F52" s="16"/>
      <c r="G52" s="16" t="s">
        <v>235</v>
      </c>
      <c r="I52" s="5" t="str">
        <f t="shared" si="2"/>
        <v>#define HomingJerkParAdr 0x212</v>
      </c>
    </row>
    <row r="53" spans="1:10" ht="13">
      <c r="A53" s="15"/>
      <c r="B53" s="15"/>
      <c r="C53" s="15"/>
      <c r="D53" s="15"/>
      <c r="E53" s="15"/>
      <c r="F53" s="16"/>
      <c r="G53" s="16"/>
      <c r="I53" s="5" t="str">
        <f t="shared" si="2"/>
        <v/>
      </c>
    </row>
    <row r="54" spans="1:10" ht="13">
      <c r="A54" s="15" t="s">
        <v>236</v>
      </c>
      <c r="B54" s="15">
        <f t="shared" ref="B54:B65" si="4">HEX2DEC(RIGHT(A54,LEN(A54)-2))</f>
        <v>2304</v>
      </c>
      <c r="C54" s="15" t="s">
        <v>237</v>
      </c>
      <c r="D54" s="15" t="s">
        <v>140</v>
      </c>
      <c r="E54" s="15" t="s">
        <v>98</v>
      </c>
      <c r="F54" s="16"/>
      <c r="G54" s="16" t="s">
        <v>238</v>
      </c>
      <c r="I54" s="5" t="str">
        <f t="shared" si="2"/>
        <v>#define JointSetPositionParAdr 0x900</v>
      </c>
      <c r="J54" s="30"/>
    </row>
    <row r="55" spans="1:10" ht="13">
      <c r="A55" s="15" t="s">
        <v>239</v>
      </c>
      <c r="B55" s="15">
        <f t="shared" si="4"/>
        <v>2305</v>
      </c>
      <c r="C55" s="15" t="s">
        <v>240</v>
      </c>
      <c r="D55" s="15" t="s">
        <v>140</v>
      </c>
      <c r="E55" s="15" t="s">
        <v>30</v>
      </c>
      <c r="F55" s="16"/>
      <c r="G55" s="16" t="s">
        <v>241</v>
      </c>
      <c r="I55" s="5" t="str">
        <f t="shared" si="2"/>
        <v>#define JointUndefPositionParAdr 0x901</v>
      </c>
    </row>
    <row r="56" spans="1:10" ht="13">
      <c r="A56" s="15" t="s">
        <v>242</v>
      </c>
      <c r="B56" s="15">
        <f t="shared" si="4"/>
        <v>2306</v>
      </c>
      <c r="C56" s="15" t="s">
        <v>243</v>
      </c>
      <c r="D56" s="15" t="s">
        <v>140</v>
      </c>
      <c r="E56" s="15" t="s">
        <v>30</v>
      </c>
      <c r="F56" s="16"/>
      <c r="G56" s="16" t="s">
        <v>244</v>
      </c>
      <c r="I56" s="5" t="str">
        <f t="shared" si="2"/>
        <v>#define MotorPositionParAdr 0x902</v>
      </c>
    </row>
    <row r="57" spans="1:10" ht="13">
      <c r="A57" s="15" t="s">
        <v>245</v>
      </c>
      <c r="B57" s="15">
        <f t="shared" si="4"/>
        <v>2307</v>
      </c>
      <c r="C57" s="15"/>
      <c r="D57" s="15"/>
      <c r="E57" s="15"/>
      <c r="F57" s="16"/>
      <c r="G57" s="16"/>
      <c r="I57" s="5" t="str">
        <f t="shared" si="2"/>
        <v>#define ParAdr 0x903</v>
      </c>
    </row>
    <row r="58" spans="1:10" ht="13">
      <c r="A58" s="15" t="s">
        <v>246</v>
      </c>
      <c r="B58" s="15">
        <f t="shared" si="4"/>
        <v>2308</v>
      </c>
      <c r="C58" s="15"/>
      <c r="D58" s="15"/>
      <c r="E58" s="15"/>
      <c r="F58" s="16"/>
      <c r="G58" s="16"/>
      <c r="I58" s="5" t="str">
        <f t="shared" si="2"/>
        <v>#define ParAdr 0x904</v>
      </c>
    </row>
    <row r="59" spans="1:10" ht="13">
      <c r="A59" s="15" t="s">
        <v>247</v>
      </c>
      <c r="B59" s="15">
        <f t="shared" si="4"/>
        <v>2309</v>
      </c>
      <c r="C59" s="15"/>
      <c r="D59" s="15"/>
      <c r="E59" s="15"/>
      <c r="F59" s="16"/>
      <c r="G59" s="16"/>
      <c r="I59" s="5" t="str">
        <f t="shared" si="2"/>
        <v>#define ParAdr 0x905</v>
      </c>
    </row>
    <row r="60" spans="1:10" ht="13">
      <c r="A60" s="15" t="s">
        <v>248</v>
      </c>
      <c r="B60" s="15">
        <f t="shared" si="4"/>
        <v>2310</v>
      </c>
      <c r="C60" s="15"/>
      <c r="D60" s="15"/>
      <c r="E60" s="15"/>
      <c r="F60" s="16"/>
      <c r="G60" s="16"/>
      <c r="I60" s="5" t="str">
        <f t="shared" si="2"/>
        <v>#define ParAdr 0x906</v>
      </c>
    </row>
    <row r="61" spans="1:10" ht="13">
      <c r="A61" s="15" t="s">
        <v>249</v>
      </c>
      <c r="B61" s="15">
        <f t="shared" si="4"/>
        <v>2311</v>
      </c>
      <c r="C61" s="15"/>
      <c r="D61" s="15"/>
      <c r="E61" s="15"/>
      <c r="F61" s="16"/>
      <c r="G61" s="16"/>
      <c r="I61" s="5" t="str">
        <f t="shared" si="2"/>
        <v>#define ParAdr 0x907</v>
      </c>
    </row>
    <row r="62" spans="1:10" ht="13">
      <c r="A62" s="15" t="s">
        <v>250</v>
      </c>
      <c r="B62" s="15">
        <f t="shared" si="4"/>
        <v>2312</v>
      </c>
      <c r="C62" s="15"/>
      <c r="D62" s="15"/>
      <c r="E62" s="15"/>
      <c r="F62" s="16"/>
      <c r="G62" s="16"/>
      <c r="I62" s="5" t="str">
        <f t="shared" si="2"/>
        <v>#define ParAdr 0x908</v>
      </c>
    </row>
    <row r="63" spans="1:10" ht="13">
      <c r="A63" s="15" t="s">
        <v>251</v>
      </c>
      <c r="B63" s="15">
        <f t="shared" si="4"/>
        <v>2313</v>
      </c>
      <c r="C63" s="15" t="s">
        <v>252</v>
      </c>
      <c r="D63" s="15" t="s">
        <v>140</v>
      </c>
      <c r="E63" s="15" t="s">
        <v>30</v>
      </c>
      <c r="F63" s="16"/>
      <c r="G63" s="16" t="s">
        <v>253</v>
      </c>
      <c r="I63" s="5" t="str">
        <f t="shared" si="2"/>
        <v>#define MotorPulsePositionParAdr 0x909</v>
      </c>
    </row>
    <row r="64" spans="1:10" ht="13">
      <c r="A64" s="15" t="s">
        <v>254</v>
      </c>
      <c r="B64" s="15">
        <f t="shared" si="4"/>
        <v>2320</v>
      </c>
      <c r="C64" s="15" t="s">
        <v>255</v>
      </c>
      <c r="D64" s="15" t="s">
        <v>256</v>
      </c>
      <c r="E64" s="15" t="s">
        <v>30</v>
      </c>
      <c r="F64" s="16"/>
      <c r="G64" s="16" t="s">
        <v>257</v>
      </c>
      <c r="I64" s="5" t="str">
        <f t="shared" si="2"/>
        <v>#define MotorPulseFrequencyParAdr 0x910</v>
      </c>
    </row>
    <row r="65" spans="1:17" ht="13">
      <c r="A65" s="15" t="s">
        <v>258</v>
      </c>
      <c r="B65" s="15">
        <f t="shared" si="4"/>
        <v>2321</v>
      </c>
      <c r="C65" s="15" t="s">
        <v>259</v>
      </c>
      <c r="D65" s="15" t="s">
        <v>140</v>
      </c>
      <c r="E65" s="15" t="s">
        <v>30</v>
      </c>
      <c r="F65" s="16"/>
      <c r="G65" s="16" t="s">
        <v>260</v>
      </c>
      <c r="I65" s="5" t="str">
        <f t="shared" si="2"/>
        <v>#define MotorPulsePeriodParAdr 0x911</v>
      </c>
    </row>
    <row r="66" spans="1:17" ht="13">
      <c r="A66" s="15"/>
      <c r="B66" s="15"/>
      <c r="C66" s="15"/>
      <c r="D66" s="15"/>
      <c r="E66" s="15"/>
      <c r="F66" s="16"/>
      <c r="G66" s="16"/>
      <c r="I66" s="5" t="str">
        <f t="shared" si="2"/>
        <v/>
      </c>
    </row>
    <row r="67" spans="1:17" ht="13">
      <c r="A67" s="15"/>
      <c r="B67" s="15"/>
      <c r="C67" s="15"/>
      <c r="D67" s="15"/>
      <c r="E67" s="15"/>
      <c r="F67" s="16"/>
      <c r="G67" s="16"/>
    </row>
    <row r="68" spans="1:17" ht="13">
      <c r="A68" s="15"/>
      <c r="B68" s="15"/>
      <c r="C68" s="15"/>
      <c r="D68" s="15"/>
      <c r="E68" s="15"/>
      <c r="F68" s="16"/>
      <c r="G68" s="16"/>
      <c r="Q68" s="30"/>
    </row>
    <row r="69" spans="1:17" ht="13">
      <c r="A69" s="15"/>
      <c r="B69" s="15"/>
      <c r="C69" s="15"/>
      <c r="D69" s="15"/>
      <c r="E69" s="15"/>
      <c r="F69" s="16"/>
      <c r="G69" s="16"/>
      <c r="Q69" s="30"/>
    </row>
    <row r="70" spans="1:17" ht="13">
      <c r="A70" s="15"/>
      <c r="B70" s="15"/>
      <c r="C70" s="15"/>
      <c r="D70" s="15"/>
      <c r="E70" s="15"/>
      <c r="F70" s="16"/>
      <c r="G70" s="16"/>
    </row>
    <row r="71" spans="1:17" ht="13">
      <c r="A71" s="15"/>
      <c r="B71" s="15"/>
      <c r="C71" s="15"/>
      <c r="D71" s="15"/>
      <c r="E71" s="15"/>
      <c r="F71" s="16"/>
      <c r="G71" s="16"/>
      <c r="I71" s="5" t="str">
        <f t="shared" ref="I71:I102" si="5">IF(A71&lt;&gt;"",SUBSTITUTE(SUBSTITUTE(CONCATENATE("#define ",C71,"ParAdr ",A71),"[","",1),"]","",1),"")</f>
        <v/>
      </c>
    </row>
    <row r="72" spans="1:17" ht="13">
      <c r="A72" s="15"/>
      <c r="B72" s="15"/>
      <c r="C72" s="15"/>
      <c r="D72" s="15"/>
      <c r="E72" s="15"/>
      <c r="F72" s="16"/>
      <c r="G72" s="16"/>
      <c r="I72" s="5" t="str">
        <f t="shared" si="5"/>
        <v/>
      </c>
    </row>
    <row r="73" spans="1:17" ht="13">
      <c r="A73" s="15"/>
      <c r="B73" s="15"/>
      <c r="C73" s="15"/>
      <c r="D73" s="15"/>
      <c r="E73" s="15"/>
      <c r="F73" s="16"/>
      <c r="G73" s="16"/>
      <c r="I73" s="5" t="str">
        <f t="shared" si="5"/>
        <v/>
      </c>
    </row>
    <row r="74" spans="1:17" ht="13">
      <c r="A74" s="15" t="s">
        <v>261</v>
      </c>
      <c r="B74" s="15">
        <f t="shared" ref="B74:B82" si="6">HEX2DEC(RIGHT(A74,LEN(A74)-2))</f>
        <v>4352</v>
      </c>
      <c r="C74" s="15" t="s">
        <v>262</v>
      </c>
      <c r="D74" s="15" t="s">
        <v>140</v>
      </c>
      <c r="E74" s="15" t="s">
        <v>30</v>
      </c>
      <c r="F74" s="16"/>
      <c r="G74" s="16" t="s">
        <v>263</v>
      </c>
      <c r="I74" s="5" t="str">
        <f t="shared" si="5"/>
        <v>#define ControlScanPeriodParAdr 0x1100</v>
      </c>
    </row>
    <row r="75" spans="1:17" ht="13">
      <c r="A75" s="15" t="s">
        <v>264</v>
      </c>
      <c r="B75" s="15">
        <f t="shared" si="6"/>
        <v>4353</v>
      </c>
      <c r="C75" s="15" t="s">
        <v>265</v>
      </c>
      <c r="D75" s="15" t="s">
        <v>140</v>
      </c>
      <c r="E75" s="15" t="s">
        <v>30</v>
      </c>
      <c r="F75" s="16"/>
      <c r="G75" s="16" t="s">
        <v>266</v>
      </c>
      <c r="I75" s="5" t="str">
        <f t="shared" si="5"/>
        <v>#define ControlScanPeriodMinParAdr 0x1101</v>
      </c>
    </row>
    <row r="76" spans="1:17" ht="13">
      <c r="A76" s="15" t="s">
        <v>267</v>
      </c>
      <c r="B76" s="15">
        <f t="shared" si="6"/>
        <v>4354</v>
      </c>
      <c r="C76" s="15" t="s">
        <v>268</v>
      </c>
      <c r="D76" s="15" t="s">
        <v>140</v>
      </c>
      <c r="E76" s="15" t="s">
        <v>30</v>
      </c>
      <c r="F76" s="16"/>
      <c r="G76" s="16" t="s">
        <v>269</v>
      </c>
      <c r="I76" s="5" t="str">
        <f t="shared" si="5"/>
        <v>#define ControlScanPeriodMaxParAdr 0x1102</v>
      </c>
    </row>
    <row r="77" spans="1:17" ht="13">
      <c r="A77" s="15" t="s">
        <v>270</v>
      </c>
      <c r="B77" s="15">
        <f t="shared" si="6"/>
        <v>4355</v>
      </c>
      <c r="C77" s="15" t="s">
        <v>271</v>
      </c>
      <c r="D77" s="15" t="s">
        <v>140</v>
      </c>
      <c r="E77" s="15" t="s">
        <v>30</v>
      </c>
      <c r="F77" s="16"/>
      <c r="G77" s="16" t="s">
        <v>272</v>
      </c>
      <c r="I77" s="5" t="str">
        <f t="shared" si="5"/>
        <v>#define ControlScanJitterParAdr 0x1103</v>
      </c>
    </row>
    <row r="78" spans="1:17" ht="13">
      <c r="A78" s="15" t="s">
        <v>273</v>
      </c>
      <c r="B78" s="15">
        <f t="shared" si="6"/>
        <v>4356</v>
      </c>
      <c r="C78" s="15" t="s">
        <v>274</v>
      </c>
      <c r="D78" s="15" t="s">
        <v>140</v>
      </c>
      <c r="E78" s="15" t="s">
        <v>30</v>
      </c>
      <c r="F78" s="16"/>
      <c r="G78" s="16" t="s">
        <v>275</v>
      </c>
      <c r="I78" s="5" t="str">
        <f t="shared" si="5"/>
        <v>#define ControlScanJitterMinParAdr 0x1104</v>
      </c>
    </row>
    <row r="79" spans="1:17" ht="13">
      <c r="A79" s="15" t="s">
        <v>276</v>
      </c>
      <c r="B79" s="15">
        <f t="shared" si="6"/>
        <v>4357</v>
      </c>
      <c r="C79" s="15" t="s">
        <v>277</v>
      </c>
      <c r="D79" s="15" t="s">
        <v>140</v>
      </c>
      <c r="E79" s="15" t="s">
        <v>30</v>
      </c>
      <c r="F79" s="16"/>
      <c r="G79" s="16" t="s">
        <v>278</v>
      </c>
      <c r="I79" s="5" t="str">
        <f t="shared" si="5"/>
        <v>#define ControlScanJitterMaxParAdr 0x1105</v>
      </c>
    </row>
    <row r="80" spans="1:17" ht="13">
      <c r="A80" s="15" t="s">
        <v>279</v>
      </c>
      <c r="B80" s="15">
        <f t="shared" si="6"/>
        <v>4358</v>
      </c>
      <c r="C80" s="15" t="s">
        <v>280</v>
      </c>
      <c r="D80" s="15" t="s">
        <v>140</v>
      </c>
      <c r="E80" s="15" t="s">
        <v>30</v>
      </c>
      <c r="F80" s="16"/>
      <c r="G80" s="16" t="s">
        <v>281</v>
      </c>
      <c r="I80" s="5" t="str">
        <f t="shared" si="5"/>
        <v>#define ControlScanTimeParAdr 0x1106</v>
      </c>
    </row>
    <row r="81" spans="1:9" ht="13">
      <c r="A81" s="15" t="s">
        <v>282</v>
      </c>
      <c r="B81" s="15">
        <f t="shared" si="6"/>
        <v>4359</v>
      </c>
      <c r="C81" s="15" t="s">
        <v>283</v>
      </c>
      <c r="D81" s="15" t="s">
        <v>140</v>
      </c>
      <c r="E81" s="15" t="s">
        <v>30</v>
      </c>
      <c r="F81" s="16"/>
      <c r="G81" s="16" t="s">
        <v>284</v>
      </c>
      <c r="I81" s="5" t="str">
        <f t="shared" si="5"/>
        <v>#define ControlScanTimeMinParAdr 0x1107</v>
      </c>
    </row>
    <row r="82" spans="1:9" ht="13">
      <c r="A82" s="15" t="s">
        <v>285</v>
      </c>
      <c r="B82" s="15">
        <f t="shared" si="6"/>
        <v>4360</v>
      </c>
      <c r="C82" s="15" t="s">
        <v>286</v>
      </c>
      <c r="D82" s="15" t="s">
        <v>140</v>
      </c>
      <c r="E82" s="15" t="s">
        <v>30</v>
      </c>
      <c r="F82" s="16"/>
      <c r="G82" s="16" t="s">
        <v>287</v>
      </c>
      <c r="I82" s="5" t="str">
        <f t="shared" si="5"/>
        <v>#define ControlScanTimeMaxParAdr 0x1108</v>
      </c>
    </row>
    <row r="83" spans="1:9" ht="13">
      <c r="A83" s="15"/>
      <c r="B83" s="15"/>
      <c r="C83" s="15"/>
      <c r="D83" s="15"/>
      <c r="E83" s="15"/>
      <c r="F83" s="16"/>
      <c r="G83" s="16"/>
      <c r="I83" s="5" t="str">
        <f t="shared" si="5"/>
        <v/>
      </c>
    </row>
    <row r="84" spans="1:9" ht="13">
      <c r="A84" s="15"/>
      <c r="B84" s="15"/>
      <c r="C84" s="15"/>
      <c r="D84" s="15"/>
      <c r="E84" s="15"/>
      <c r="F84" s="16"/>
      <c r="G84" s="16"/>
      <c r="I84" s="5" t="str">
        <f t="shared" si="5"/>
        <v/>
      </c>
    </row>
    <row r="85" spans="1:9" ht="13">
      <c r="A85" s="15"/>
      <c r="B85" s="15"/>
      <c r="C85" s="15"/>
      <c r="D85" s="15"/>
      <c r="E85" s="15"/>
      <c r="F85" s="16"/>
      <c r="G85" s="16"/>
      <c r="I85" s="5" t="str">
        <f t="shared" si="5"/>
        <v/>
      </c>
    </row>
    <row r="86" spans="1:9" ht="13">
      <c r="A86" s="15"/>
      <c r="B86" s="15"/>
      <c r="C86" s="15"/>
      <c r="D86" s="15"/>
      <c r="E86" s="15"/>
      <c r="F86" s="16"/>
      <c r="G86" s="16"/>
      <c r="I86" s="5" t="str">
        <f t="shared" si="5"/>
        <v/>
      </c>
    </row>
    <row r="87" spans="1:9" ht="13">
      <c r="A87" s="15"/>
      <c r="B87" s="15"/>
      <c r="C87" s="15"/>
      <c r="D87" s="15"/>
      <c r="E87" s="15"/>
      <c r="F87" s="16"/>
      <c r="G87" s="16"/>
      <c r="I87" s="5" t="str">
        <f t="shared" si="5"/>
        <v/>
      </c>
    </row>
    <row r="88" spans="1:9" ht="13">
      <c r="A88" s="15"/>
      <c r="B88" s="15"/>
      <c r="C88" s="15"/>
      <c r="D88" s="15"/>
      <c r="E88" s="15"/>
      <c r="F88" s="16"/>
      <c r="G88" s="16"/>
      <c r="I88" s="5" t="str">
        <f t="shared" si="5"/>
        <v/>
      </c>
    </row>
    <row r="89" spans="1:9" ht="13">
      <c r="A89" s="15"/>
      <c r="B89" s="15"/>
      <c r="C89" s="15"/>
      <c r="D89" s="15"/>
      <c r="E89" s="15"/>
      <c r="F89" s="16"/>
      <c r="G89" s="16"/>
      <c r="I89" s="5" t="str">
        <f t="shared" si="5"/>
        <v/>
      </c>
    </row>
    <row r="90" spans="1:9" ht="13">
      <c r="A90" s="15"/>
      <c r="B90" s="15"/>
      <c r="C90" s="15"/>
      <c r="D90" s="15"/>
      <c r="E90" s="15"/>
      <c r="F90" s="16"/>
      <c r="G90" s="16"/>
      <c r="I90" s="5" t="str">
        <f t="shared" si="5"/>
        <v/>
      </c>
    </row>
    <row r="91" spans="1:9" ht="13">
      <c r="A91" s="15"/>
      <c r="B91" s="15"/>
      <c r="C91" s="15"/>
      <c r="D91" s="15"/>
      <c r="E91" s="15"/>
      <c r="F91" s="16"/>
      <c r="G91" s="16"/>
      <c r="I91" s="5" t="str">
        <f t="shared" si="5"/>
        <v/>
      </c>
    </row>
    <row r="92" spans="1:9" ht="13">
      <c r="A92" s="15"/>
      <c r="B92" s="15"/>
      <c r="C92" s="15"/>
      <c r="D92" s="15"/>
      <c r="E92" s="15"/>
      <c r="F92" s="16"/>
      <c r="G92" s="16"/>
      <c r="I92" s="5" t="str">
        <f t="shared" si="5"/>
        <v/>
      </c>
    </row>
    <row r="93" spans="1:9" ht="13">
      <c r="A93" s="15"/>
      <c r="B93" s="15"/>
      <c r="C93" s="15"/>
      <c r="D93" s="15"/>
      <c r="E93" s="15"/>
      <c r="F93" s="16"/>
      <c r="G93" s="16"/>
      <c r="I93" s="5" t="str">
        <f t="shared" si="5"/>
        <v/>
      </c>
    </row>
    <row r="94" spans="1:9" ht="13">
      <c r="A94" s="15"/>
      <c r="B94" s="15"/>
      <c r="C94" s="15"/>
      <c r="D94" s="15"/>
      <c r="E94" s="15"/>
      <c r="F94" s="16"/>
      <c r="G94" s="16"/>
      <c r="I94" s="5" t="str">
        <f t="shared" si="5"/>
        <v/>
      </c>
    </row>
    <row r="95" spans="1:9" ht="13">
      <c r="A95" s="15"/>
      <c r="B95" s="15"/>
      <c r="C95" s="15"/>
      <c r="D95" s="15"/>
      <c r="E95" s="15"/>
      <c r="F95" s="16"/>
      <c r="G95" s="16"/>
      <c r="I95" s="5" t="str">
        <f t="shared" si="5"/>
        <v/>
      </c>
    </row>
    <row r="96" spans="1:9" ht="13">
      <c r="A96" s="15"/>
      <c r="B96" s="15"/>
      <c r="C96" s="15"/>
      <c r="D96" s="15"/>
      <c r="E96" s="15"/>
      <c r="F96" s="16"/>
      <c r="G96" s="16"/>
      <c r="I96" s="5" t="str">
        <f t="shared" si="5"/>
        <v/>
      </c>
    </row>
    <row r="97" spans="1:9" ht="13">
      <c r="A97" s="15"/>
      <c r="B97" s="15"/>
      <c r="C97" s="15"/>
      <c r="D97" s="15"/>
      <c r="E97" s="15"/>
      <c r="F97" s="16"/>
      <c r="G97" s="16"/>
      <c r="I97" s="5" t="str">
        <f t="shared" si="5"/>
        <v/>
      </c>
    </row>
    <row r="98" spans="1:9" ht="13">
      <c r="A98" s="15"/>
      <c r="B98" s="15"/>
      <c r="C98" s="15"/>
      <c r="D98" s="15"/>
      <c r="E98" s="15"/>
      <c r="F98" s="16"/>
      <c r="G98" s="16"/>
      <c r="I98" s="5" t="str">
        <f t="shared" si="5"/>
        <v/>
      </c>
    </row>
    <row r="99" spans="1:9" ht="13">
      <c r="A99" s="15"/>
      <c r="B99" s="15"/>
      <c r="C99" s="15"/>
      <c r="D99" s="15"/>
      <c r="E99" s="15"/>
      <c r="F99" s="16"/>
      <c r="G99" s="16"/>
      <c r="I99" s="5" t="str">
        <f t="shared" si="5"/>
        <v/>
      </c>
    </row>
    <row r="100" spans="1:9" ht="13">
      <c r="A100" s="15"/>
      <c r="B100" s="15"/>
      <c r="C100" s="15"/>
      <c r="D100" s="15"/>
      <c r="E100" s="15"/>
      <c r="F100" s="16"/>
      <c r="G100" s="16"/>
      <c r="I100" s="5" t="str">
        <f t="shared" si="5"/>
        <v/>
      </c>
    </row>
    <row r="101" spans="1:9" ht="13">
      <c r="A101" s="15"/>
      <c r="B101" s="15"/>
      <c r="C101" s="15"/>
      <c r="D101" s="15"/>
      <c r="E101" s="15"/>
      <c r="F101" s="16"/>
      <c r="G101" s="16"/>
      <c r="I101" s="5" t="str">
        <f t="shared" si="5"/>
        <v/>
      </c>
    </row>
    <row r="102" spans="1:9" ht="13">
      <c r="A102" s="15"/>
      <c r="B102" s="15"/>
      <c r="C102" s="15"/>
      <c r="D102" s="15"/>
      <c r="E102" s="15"/>
      <c r="F102" s="16"/>
      <c r="G102" s="16"/>
      <c r="I102" s="5" t="str">
        <f t="shared" si="5"/>
        <v/>
      </c>
    </row>
    <row r="103" spans="1:9" ht="13">
      <c r="A103" s="15"/>
      <c r="B103" s="15"/>
      <c r="C103" s="15"/>
      <c r="D103" s="15"/>
      <c r="E103" s="15"/>
      <c r="F103" s="16"/>
      <c r="G103" s="16"/>
      <c r="I103" s="5" t="str">
        <f t="shared" ref="I103:I134" si="7">IF(A103&lt;&gt;"",SUBSTITUTE(SUBSTITUTE(CONCATENATE("#define ",C103,"ParAdr ",A103),"[","",1),"]","",1),"")</f>
        <v/>
      </c>
    </row>
    <row r="104" spans="1:9" ht="13">
      <c r="A104" s="17"/>
      <c r="B104" s="15"/>
      <c r="C104" s="15"/>
      <c r="D104" s="15"/>
      <c r="E104" s="15"/>
      <c r="F104" s="16"/>
      <c r="G104" s="16"/>
      <c r="I104" s="5" t="str">
        <f t="shared" si="7"/>
        <v/>
      </c>
    </row>
    <row r="105" spans="1:9" ht="13">
      <c r="A105" s="15"/>
      <c r="B105" s="15"/>
      <c r="C105" s="15"/>
      <c r="D105" s="15"/>
      <c r="E105" s="15"/>
      <c r="F105" s="16"/>
      <c r="G105" s="16"/>
      <c r="I105" s="5" t="str">
        <f t="shared" si="7"/>
        <v/>
      </c>
    </row>
    <row r="106" spans="1:9" ht="13">
      <c r="A106" s="15"/>
      <c r="B106" s="15"/>
      <c r="C106" s="15"/>
      <c r="D106" s="15"/>
      <c r="E106" s="15"/>
      <c r="F106" s="16"/>
      <c r="G106" s="16"/>
      <c r="I106" s="5" t="str">
        <f t="shared" si="7"/>
        <v/>
      </c>
    </row>
    <row r="107" spans="1:9" ht="13">
      <c r="A107" s="15"/>
      <c r="B107" s="15"/>
      <c r="C107" s="15"/>
      <c r="D107" s="15"/>
      <c r="E107" s="15"/>
      <c r="F107" s="16"/>
      <c r="G107" s="16"/>
      <c r="I107" s="5" t="str">
        <f t="shared" si="7"/>
        <v/>
      </c>
    </row>
    <row r="108" spans="1:9" ht="13">
      <c r="A108" s="15"/>
      <c r="B108" s="15"/>
      <c r="C108" s="15"/>
      <c r="D108" s="15"/>
      <c r="E108" s="15"/>
      <c r="F108" s="16"/>
      <c r="G108" s="16"/>
      <c r="I108" s="5" t="str">
        <f t="shared" si="7"/>
        <v/>
      </c>
    </row>
    <row r="109" spans="1:9" ht="13">
      <c r="A109" s="15"/>
      <c r="B109" s="15"/>
      <c r="C109" s="15"/>
      <c r="D109" s="15"/>
      <c r="E109" s="15"/>
      <c r="F109" s="16"/>
      <c r="G109" s="16"/>
      <c r="I109" s="5" t="str">
        <f t="shared" si="7"/>
        <v/>
      </c>
    </row>
    <row r="110" spans="1:9" ht="13">
      <c r="A110" s="15"/>
      <c r="B110" s="15"/>
      <c r="C110" s="15"/>
      <c r="D110" s="15"/>
      <c r="E110" s="15"/>
      <c r="F110" s="16"/>
      <c r="G110" s="16"/>
      <c r="I110" s="5" t="str">
        <f t="shared" si="7"/>
        <v/>
      </c>
    </row>
    <row r="111" spans="1:9" ht="13">
      <c r="A111" s="15"/>
      <c r="B111" s="15"/>
      <c r="C111" s="15"/>
      <c r="D111" s="15"/>
      <c r="E111" s="15"/>
      <c r="F111" s="16"/>
      <c r="G111" s="16"/>
      <c r="I111" s="5" t="str">
        <f t="shared" si="7"/>
        <v/>
      </c>
    </row>
    <row r="112" spans="1:9" ht="13">
      <c r="A112" s="15"/>
      <c r="B112" s="15"/>
      <c r="C112" s="15"/>
      <c r="D112" s="15"/>
      <c r="E112" s="15"/>
      <c r="F112" s="16"/>
      <c r="G112" s="16"/>
      <c r="I112" s="5" t="str">
        <f t="shared" si="7"/>
        <v/>
      </c>
    </row>
    <row r="113" spans="1:9" ht="13">
      <c r="A113" s="15"/>
      <c r="B113" s="15"/>
      <c r="C113" s="15"/>
      <c r="D113" s="15"/>
      <c r="E113" s="15"/>
      <c r="F113" s="16"/>
      <c r="G113" s="16"/>
      <c r="I113" s="5" t="str">
        <f t="shared" si="7"/>
        <v/>
      </c>
    </row>
    <row r="114" spans="1:9" ht="13">
      <c r="A114" s="15"/>
      <c r="B114" s="15"/>
      <c r="C114" s="15"/>
      <c r="D114" s="15"/>
      <c r="E114" s="15"/>
      <c r="F114" s="16"/>
      <c r="G114" s="16"/>
      <c r="I114" s="5" t="str">
        <f t="shared" si="7"/>
        <v/>
      </c>
    </row>
    <row r="115" spans="1:9" ht="13">
      <c r="A115" s="15"/>
      <c r="B115" s="15"/>
      <c r="C115" s="15"/>
      <c r="D115" s="15"/>
      <c r="E115" s="15"/>
      <c r="F115" s="16"/>
      <c r="G115" s="16"/>
      <c r="I115" s="5" t="str">
        <f t="shared" si="7"/>
        <v/>
      </c>
    </row>
    <row r="116" spans="1:9" ht="13">
      <c r="A116" s="15"/>
      <c r="B116" s="15"/>
      <c r="C116" s="15"/>
      <c r="D116" s="15"/>
      <c r="E116" s="15"/>
      <c r="F116" s="16"/>
      <c r="G116" s="16"/>
      <c r="I116" s="5" t="str">
        <f t="shared" si="7"/>
        <v/>
      </c>
    </row>
    <row r="117" spans="1:9" ht="13">
      <c r="A117" s="15"/>
      <c r="B117" s="15"/>
      <c r="C117" s="15"/>
      <c r="D117" s="15"/>
      <c r="E117" s="15"/>
      <c r="F117" s="16"/>
      <c r="G117" s="16"/>
      <c r="I117" s="5" t="str">
        <f t="shared" si="7"/>
        <v/>
      </c>
    </row>
    <row r="118" spans="1:9" ht="13">
      <c r="A118" s="15"/>
      <c r="B118" s="15"/>
      <c r="C118" s="15"/>
      <c r="D118" s="15"/>
      <c r="E118" s="15"/>
      <c r="F118" s="16"/>
      <c r="G118" s="16"/>
      <c r="I118" s="5" t="str">
        <f t="shared" si="7"/>
        <v/>
      </c>
    </row>
    <row r="119" spans="1:9" ht="13">
      <c r="A119" s="15"/>
      <c r="B119" s="15"/>
      <c r="C119" s="15"/>
      <c r="D119" s="15"/>
      <c r="E119" s="15"/>
      <c r="F119" s="16"/>
      <c r="G119" s="16"/>
      <c r="I119" s="5" t="str">
        <f t="shared" si="7"/>
        <v/>
      </c>
    </row>
    <row r="120" spans="1:9" ht="13">
      <c r="A120" s="15"/>
      <c r="B120" s="15"/>
      <c r="C120" s="15"/>
      <c r="D120" s="15"/>
      <c r="E120" s="15"/>
      <c r="F120" s="16"/>
      <c r="G120" s="16"/>
      <c r="I120" s="5" t="str">
        <f t="shared" si="7"/>
        <v/>
      </c>
    </row>
    <row r="121" spans="1:9" ht="13">
      <c r="A121" s="15"/>
      <c r="B121" s="15"/>
      <c r="C121" s="15"/>
      <c r="D121" s="15"/>
      <c r="E121" s="15"/>
      <c r="F121" s="16"/>
      <c r="G121" s="16"/>
      <c r="I121" s="5" t="str">
        <f t="shared" si="7"/>
        <v/>
      </c>
    </row>
    <row r="122" spans="1:9" ht="13">
      <c r="A122" s="15"/>
      <c r="B122" s="15"/>
      <c r="C122" s="15"/>
      <c r="D122" s="15"/>
      <c r="E122" s="15"/>
      <c r="F122" s="16"/>
      <c r="G122" s="16"/>
      <c r="I122" s="5" t="str">
        <f t="shared" si="7"/>
        <v/>
      </c>
    </row>
    <row r="123" spans="1:9" ht="13">
      <c r="A123" s="15"/>
      <c r="B123" s="15"/>
      <c r="C123" s="15"/>
      <c r="D123" s="15"/>
      <c r="E123" s="15"/>
      <c r="F123" s="16"/>
      <c r="G123" s="16"/>
      <c r="I123" s="5" t="str">
        <f t="shared" si="7"/>
        <v/>
      </c>
    </row>
    <row r="124" spans="1:9" ht="13">
      <c r="A124" s="15"/>
      <c r="B124" s="15"/>
      <c r="C124" s="15"/>
      <c r="D124" s="15"/>
      <c r="E124" s="15"/>
      <c r="F124" s="16"/>
      <c r="G124" s="16"/>
      <c r="I124" s="5" t="str">
        <f t="shared" si="7"/>
        <v/>
      </c>
    </row>
    <row r="125" spans="1:9" ht="13">
      <c r="A125" s="15"/>
      <c r="B125" s="15"/>
      <c r="C125" s="15"/>
      <c r="D125" s="15"/>
      <c r="E125" s="15"/>
      <c r="F125" s="16"/>
      <c r="G125" s="16"/>
      <c r="I125" s="5" t="str">
        <f t="shared" si="7"/>
        <v/>
      </c>
    </row>
    <row r="126" spans="1:9" ht="13">
      <c r="A126" s="15"/>
      <c r="B126" s="15"/>
      <c r="C126" s="15"/>
      <c r="D126" s="15"/>
      <c r="E126" s="15"/>
      <c r="F126" s="16"/>
      <c r="G126" s="16"/>
      <c r="I126" s="5" t="str">
        <f t="shared" si="7"/>
        <v/>
      </c>
    </row>
    <row r="127" spans="1:9" ht="13">
      <c r="A127" s="15"/>
      <c r="B127" s="15"/>
      <c r="C127" s="15"/>
      <c r="D127" s="15"/>
      <c r="E127" s="15"/>
      <c r="F127" s="16"/>
      <c r="G127" s="16"/>
      <c r="I127" s="5" t="str">
        <f t="shared" si="7"/>
        <v/>
      </c>
    </row>
    <row r="128" spans="1:9" ht="13">
      <c r="A128" s="15"/>
      <c r="B128" s="15"/>
      <c r="C128" s="15"/>
      <c r="D128" s="15"/>
      <c r="E128" s="15"/>
      <c r="F128" s="16"/>
      <c r="G128" s="16"/>
      <c r="I128" s="5" t="str">
        <f t="shared" si="7"/>
        <v/>
      </c>
    </row>
    <row r="129" spans="1:9" ht="13">
      <c r="A129" s="15"/>
      <c r="B129" s="15"/>
      <c r="C129" s="15"/>
      <c r="D129" s="15"/>
      <c r="E129" s="15"/>
      <c r="F129" s="16"/>
      <c r="G129" s="16"/>
      <c r="I129" s="5" t="str">
        <f t="shared" si="7"/>
        <v/>
      </c>
    </row>
    <row r="130" spans="1:9" ht="13">
      <c r="A130" s="15"/>
      <c r="B130" s="15"/>
      <c r="C130" s="15"/>
      <c r="D130" s="15"/>
      <c r="E130" s="15"/>
      <c r="F130" s="16"/>
      <c r="G130" s="16"/>
      <c r="I130" s="5" t="str">
        <f t="shared" si="7"/>
        <v/>
      </c>
    </row>
    <row r="131" spans="1:9" ht="13">
      <c r="A131" s="15"/>
      <c r="B131" s="15"/>
      <c r="C131" s="15"/>
      <c r="D131" s="15"/>
      <c r="E131" s="15"/>
      <c r="F131" s="16"/>
      <c r="G131" s="16"/>
      <c r="I131" s="5" t="str">
        <f t="shared" si="7"/>
        <v/>
      </c>
    </row>
    <row r="132" spans="1:9" ht="13">
      <c r="A132" s="15"/>
      <c r="B132" s="15"/>
      <c r="C132" s="15"/>
      <c r="D132" s="15"/>
      <c r="E132" s="15"/>
      <c r="F132" s="16"/>
      <c r="G132" s="16"/>
      <c r="I132" s="5" t="str">
        <f t="shared" si="7"/>
        <v/>
      </c>
    </row>
    <row r="133" spans="1:9" ht="13">
      <c r="A133" s="15"/>
      <c r="B133" s="15"/>
      <c r="C133" s="15"/>
      <c r="D133" s="15"/>
      <c r="E133" s="15"/>
      <c r="F133" s="16"/>
      <c r="G133" s="16"/>
      <c r="I133" s="5" t="str">
        <f t="shared" si="7"/>
        <v/>
      </c>
    </row>
    <row r="134" spans="1:9" ht="13">
      <c r="A134" s="15"/>
      <c r="B134" s="15"/>
      <c r="C134" s="15"/>
      <c r="D134" s="15"/>
      <c r="E134" s="15"/>
      <c r="F134" s="16"/>
      <c r="G134" s="16"/>
      <c r="I134" s="5" t="str">
        <f t="shared" si="7"/>
        <v/>
      </c>
    </row>
    <row r="135" spans="1:9" ht="13">
      <c r="A135" s="15"/>
      <c r="B135" s="15"/>
      <c r="C135" s="15"/>
      <c r="D135" s="15"/>
      <c r="E135" s="15"/>
      <c r="F135" s="16"/>
      <c r="G135" s="16"/>
      <c r="I135" s="5" t="str">
        <f t="shared" ref="I135:I166" si="8">IF(A135&lt;&gt;"",SUBSTITUTE(SUBSTITUTE(CONCATENATE("#define ",C135,"ParAdr ",A135),"[","",1),"]","",1),"")</f>
        <v/>
      </c>
    </row>
    <row r="136" spans="1:9" ht="13">
      <c r="A136" s="15"/>
      <c r="B136" s="15"/>
      <c r="C136" s="15"/>
      <c r="D136" s="15"/>
      <c r="E136" s="15"/>
      <c r="F136" s="16"/>
      <c r="G136" s="16"/>
      <c r="I136" s="5" t="str">
        <f t="shared" si="8"/>
        <v/>
      </c>
    </row>
    <row r="137" spans="1:9" ht="13">
      <c r="A137" s="15"/>
      <c r="B137" s="15"/>
      <c r="C137" s="15"/>
      <c r="D137" s="15"/>
      <c r="E137" s="15"/>
      <c r="F137" s="16"/>
      <c r="G137" s="16"/>
      <c r="I137" s="5" t="str">
        <f t="shared" si="8"/>
        <v/>
      </c>
    </row>
    <row r="138" spans="1:9" ht="13">
      <c r="A138" s="15"/>
      <c r="B138" s="15"/>
      <c r="C138" s="15"/>
      <c r="D138" s="15"/>
      <c r="E138" s="15"/>
      <c r="F138" s="16"/>
      <c r="G138" s="16"/>
      <c r="I138" s="5" t="str">
        <f t="shared" si="8"/>
        <v/>
      </c>
    </row>
    <row r="139" spans="1:9" ht="13">
      <c r="A139" s="15"/>
      <c r="B139" s="15"/>
      <c r="C139" s="15"/>
      <c r="D139" s="15"/>
      <c r="E139" s="15"/>
      <c r="F139" s="16"/>
      <c r="G139" s="16"/>
      <c r="I139" s="5" t="str">
        <f t="shared" si="8"/>
        <v/>
      </c>
    </row>
    <row r="140" spans="1:9" ht="13">
      <c r="A140" s="15"/>
      <c r="B140" s="15"/>
      <c r="C140" s="15"/>
      <c r="D140" s="15"/>
      <c r="E140" s="15"/>
      <c r="F140" s="16"/>
      <c r="G140" s="16"/>
      <c r="I140" s="5" t="str">
        <f t="shared" si="8"/>
        <v/>
      </c>
    </row>
    <row r="141" spans="1:9" ht="13">
      <c r="A141" s="15"/>
      <c r="B141" s="15"/>
      <c r="C141" s="15"/>
      <c r="D141" s="15"/>
      <c r="E141" s="15"/>
      <c r="F141" s="16"/>
      <c r="G141" s="16"/>
      <c r="I141" s="5" t="str">
        <f t="shared" si="8"/>
        <v/>
      </c>
    </row>
    <row r="142" spans="1:9" ht="13">
      <c r="A142" s="15"/>
      <c r="B142" s="15"/>
      <c r="C142" s="15"/>
      <c r="D142" s="15"/>
      <c r="E142" s="15"/>
      <c r="F142" s="16"/>
      <c r="G142" s="16"/>
      <c r="I142" s="5" t="str">
        <f t="shared" si="8"/>
        <v/>
      </c>
    </row>
    <row r="143" spans="1:9" ht="13">
      <c r="A143" s="15"/>
      <c r="B143" s="15"/>
      <c r="C143" s="15"/>
      <c r="D143" s="15"/>
      <c r="E143" s="15"/>
      <c r="F143" s="16"/>
      <c r="G143" s="16"/>
      <c r="I143" s="5" t="str">
        <f t="shared" si="8"/>
        <v/>
      </c>
    </row>
    <row r="144" spans="1:9" ht="13">
      <c r="A144" s="15"/>
      <c r="B144" s="15"/>
      <c r="C144" s="15"/>
      <c r="D144" s="15"/>
      <c r="E144" s="15"/>
      <c r="F144" s="16"/>
      <c r="G144" s="16"/>
      <c r="I144" s="5" t="str">
        <f t="shared" si="8"/>
        <v/>
      </c>
    </row>
    <row r="145" spans="1:9" ht="13">
      <c r="A145" s="15"/>
      <c r="B145" s="15"/>
      <c r="C145" s="15"/>
      <c r="D145" s="15"/>
      <c r="E145" s="15"/>
      <c r="F145" s="16"/>
      <c r="G145" s="16"/>
      <c r="I145" s="5" t="str">
        <f t="shared" si="8"/>
        <v/>
      </c>
    </row>
    <row r="146" spans="1:9" ht="13">
      <c r="A146" s="15"/>
      <c r="B146" s="15"/>
      <c r="C146" s="15"/>
      <c r="D146" s="15"/>
      <c r="E146" s="15"/>
      <c r="F146" s="16"/>
      <c r="G146" s="16"/>
      <c r="I146" s="5" t="str">
        <f t="shared" si="8"/>
        <v/>
      </c>
    </row>
    <row r="147" spans="1:9" ht="13">
      <c r="A147" s="15"/>
      <c r="B147" s="15"/>
      <c r="C147" s="15"/>
      <c r="D147" s="15"/>
      <c r="E147" s="15"/>
      <c r="F147" s="16"/>
      <c r="G147" s="16"/>
      <c r="I147" s="5" t="str">
        <f t="shared" si="8"/>
        <v/>
      </c>
    </row>
    <row r="148" spans="1:9" ht="13">
      <c r="A148" s="15"/>
      <c r="B148" s="15"/>
      <c r="C148" s="15"/>
      <c r="D148" s="15"/>
      <c r="E148" s="15"/>
      <c r="F148" s="16"/>
      <c r="G148" s="16"/>
      <c r="I148" s="5" t="str">
        <f t="shared" si="8"/>
        <v/>
      </c>
    </row>
    <row r="149" spans="1:9" ht="13">
      <c r="A149" s="15"/>
      <c r="B149" s="15"/>
      <c r="C149" s="15"/>
      <c r="D149" s="15"/>
      <c r="E149" s="15"/>
      <c r="F149" s="16"/>
      <c r="G149" s="16"/>
      <c r="I149" s="5" t="str">
        <f t="shared" si="8"/>
        <v/>
      </c>
    </row>
    <row r="150" spans="1:9" ht="13">
      <c r="A150" s="15"/>
      <c r="B150" s="15"/>
      <c r="C150" s="15"/>
      <c r="D150" s="15"/>
      <c r="E150" s="15"/>
      <c r="F150" s="16"/>
      <c r="G150" s="16"/>
      <c r="I150" s="5" t="str">
        <f t="shared" si="8"/>
        <v/>
      </c>
    </row>
    <row r="151" spans="1:9" ht="13">
      <c r="A151" s="15"/>
      <c r="B151" s="15"/>
      <c r="C151" s="15"/>
      <c r="D151" s="15"/>
      <c r="E151" s="15"/>
      <c r="F151" s="16"/>
      <c r="G151" s="16"/>
      <c r="I151" s="5" t="str">
        <f t="shared" si="8"/>
        <v/>
      </c>
    </row>
    <row r="152" spans="1:9" ht="13">
      <c r="A152" s="15"/>
      <c r="B152" s="15"/>
      <c r="C152" s="15"/>
      <c r="D152" s="15"/>
      <c r="E152" s="15"/>
      <c r="F152" s="16"/>
      <c r="G152" s="16"/>
      <c r="I152" s="5" t="str">
        <f t="shared" si="8"/>
        <v/>
      </c>
    </row>
    <row r="153" spans="1:9" ht="13">
      <c r="A153" s="15"/>
      <c r="B153" s="15"/>
      <c r="C153" s="15"/>
      <c r="D153" s="15"/>
      <c r="E153" s="15"/>
      <c r="F153" s="16"/>
      <c r="G153" s="16"/>
      <c r="I153" s="5" t="str">
        <f t="shared" si="8"/>
        <v/>
      </c>
    </row>
    <row r="154" spans="1:9" ht="13">
      <c r="A154" s="15"/>
      <c r="B154" s="15"/>
      <c r="C154" s="15"/>
      <c r="D154" s="15"/>
      <c r="E154" s="15"/>
      <c r="F154" s="16"/>
      <c r="G154" s="16"/>
      <c r="I154" s="5" t="str">
        <f t="shared" si="8"/>
        <v/>
      </c>
    </row>
    <row r="155" spans="1:9" ht="13">
      <c r="A155" s="15"/>
      <c r="B155" s="15"/>
      <c r="C155" s="15"/>
      <c r="D155" s="15"/>
      <c r="E155" s="15"/>
      <c r="F155" s="16"/>
      <c r="G155" s="16"/>
      <c r="I155" s="5" t="str">
        <f t="shared" si="8"/>
        <v/>
      </c>
    </row>
    <row r="156" spans="1:9" ht="13">
      <c r="A156" s="15"/>
      <c r="B156" s="15"/>
      <c r="C156" s="15"/>
      <c r="D156" s="15"/>
      <c r="E156" s="15"/>
      <c r="F156" s="16"/>
      <c r="G156" s="16"/>
      <c r="I156" s="5" t="str">
        <f t="shared" si="8"/>
        <v/>
      </c>
    </row>
    <row r="157" spans="1:9" ht="13">
      <c r="A157" s="15"/>
      <c r="B157" s="15"/>
      <c r="C157" s="15"/>
      <c r="D157" s="15"/>
      <c r="E157" s="15"/>
      <c r="F157" s="16"/>
      <c r="G157" s="16"/>
      <c r="I157" s="5" t="str">
        <f t="shared" si="8"/>
        <v/>
      </c>
    </row>
    <row r="158" spans="1:9" ht="13">
      <c r="A158" s="15"/>
      <c r="B158" s="15"/>
      <c r="C158" s="15"/>
      <c r="D158" s="15"/>
      <c r="E158" s="15"/>
      <c r="F158" s="16"/>
      <c r="G158" s="16"/>
      <c r="I158" s="5" t="str">
        <f t="shared" si="8"/>
        <v/>
      </c>
    </row>
    <row r="159" spans="1:9" ht="13">
      <c r="A159" s="15"/>
      <c r="B159" s="15"/>
      <c r="C159" s="15"/>
      <c r="D159" s="15"/>
      <c r="E159" s="15"/>
      <c r="F159" s="16"/>
      <c r="G159" s="16"/>
      <c r="I159" s="5" t="str">
        <f t="shared" si="8"/>
        <v/>
      </c>
    </row>
    <row r="160" spans="1:9" ht="13">
      <c r="A160" s="15"/>
      <c r="B160" s="15"/>
      <c r="C160" s="15"/>
      <c r="D160" s="15"/>
      <c r="E160" s="15"/>
      <c r="F160" s="16"/>
      <c r="G160" s="16"/>
      <c r="I160" s="5" t="str">
        <f t="shared" si="8"/>
        <v/>
      </c>
    </row>
    <row r="161" spans="1:9" ht="13">
      <c r="A161" s="15"/>
      <c r="B161" s="15"/>
      <c r="C161" s="15"/>
      <c r="D161" s="15"/>
      <c r="E161" s="15"/>
      <c r="F161" s="16"/>
      <c r="G161" s="16"/>
      <c r="I161" s="5" t="str">
        <f t="shared" si="8"/>
        <v/>
      </c>
    </row>
    <row r="162" spans="1:9" ht="13">
      <c r="A162" s="15"/>
      <c r="B162" s="15"/>
      <c r="C162" s="15"/>
      <c r="D162" s="15"/>
      <c r="E162" s="15"/>
      <c r="F162" s="16"/>
      <c r="G162" s="16"/>
      <c r="I162" s="5" t="str">
        <f t="shared" si="8"/>
        <v/>
      </c>
    </row>
    <row r="163" spans="1:9" ht="13">
      <c r="A163" s="15"/>
      <c r="B163" s="15"/>
      <c r="C163" s="15"/>
      <c r="D163" s="15"/>
      <c r="E163" s="15"/>
      <c r="F163" s="16"/>
      <c r="G163" s="16"/>
      <c r="I163" s="5" t="str">
        <f t="shared" si="8"/>
        <v/>
      </c>
    </row>
    <row r="164" spans="1:9" ht="13">
      <c r="A164" s="15"/>
      <c r="B164" s="15"/>
      <c r="C164" s="15"/>
      <c r="D164" s="15"/>
      <c r="E164" s="15"/>
      <c r="F164" s="16"/>
      <c r="G164" s="16"/>
      <c r="I164" s="5" t="str">
        <f t="shared" si="8"/>
        <v/>
      </c>
    </row>
    <row r="165" spans="1:9" ht="13">
      <c r="A165" s="15"/>
      <c r="B165" s="15"/>
      <c r="C165" s="15"/>
      <c r="D165" s="15"/>
      <c r="E165" s="15"/>
      <c r="F165" s="16"/>
      <c r="G165" s="16"/>
      <c r="I165" s="5" t="str">
        <f t="shared" si="8"/>
        <v/>
      </c>
    </row>
    <row r="166" spans="1:9" ht="13">
      <c r="A166" s="15"/>
      <c r="B166" s="15"/>
      <c r="C166" s="15"/>
      <c r="D166" s="15"/>
      <c r="E166" s="15"/>
      <c r="F166" s="16"/>
      <c r="G166" s="16"/>
      <c r="I166" s="5" t="str">
        <f t="shared" si="8"/>
        <v/>
      </c>
    </row>
    <row r="167" spans="1:9" ht="13">
      <c r="A167" s="15"/>
      <c r="B167" s="15"/>
      <c r="C167" s="15"/>
      <c r="D167" s="15"/>
      <c r="E167" s="15"/>
      <c r="F167" s="16"/>
      <c r="G167" s="16"/>
      <c r="I167" s="5" t="str">
        <f t="shared" ref="I167:I189" si="9">IF(A167&lt;&gt;"",SUBSTITUTE(SUBSTITUTE(CONCATENATE("#define ",C167,"ParAdr ",A167),"[","",1),"]","",1),"")</f>
        <v/>
      </c>
    </row>
    <row r="168" spans="1:9" ht="13">
      <c r="A168" s="15"/>
      <c r="B168" s="15"/>
      <c r="C168" s="15"/>
      <c r="D168" s="15"/>
      <c r="E168" s="15"/>
      <c r="F168" s="16"/>
      <c r="G168" s="16"/>
      <c r="I168" s="5" t="str">
        <f t="shared" si="9"/>
        <v/>
      </c>
    </row>
    <row r="169" spans="1:9" ht="13">
      <c r="A169" s="15"/>
      <c r="B169" s="15"/>
      <c r="C169" s="15"/>
      <c r="D169" s="15"/>
      <c r="E169" s="15"/>
      <c r="F169" s="16"/>
      <c r="G169" s="16"/>
      <c r="I169" s="5" t="str">
        <f t="shared" si="9"/>
        <v/>
      </c>
    </row>
    <row r="170" spans="1:9" ht="13">
      <c r="A170" s="15"/>
      <c r="B170" s="15"/>
      <c r="C170" s="15"/>
      <c r="D170" s="15"/>
      <c r="E170" s="15"/>
      <c r="F170" s="16"/>
      <c r="G170" s="16"/>
      <c r="I170" s="5" t="str">
        <f t="shared" si="9"/>
        <v/>
      </c>
    </row>
    <row r="171" spans="1:9" ht="13">
      <c r="A171" s="15"/>
      <c r="B171" s="15"/>
      <c r="C171" s="15"/>
      <c r="D171" s="15"/>
      <c r="E171" s="15"/>
      <c r="F171" s="16"/>
      <c r="G171" s="16"/>
      <c r="I171" s="5" t="str">
        <f t="shared" si="9"/>
        <v/>
      </c>
    </row>
    <row r="172" spans="1:9" ht="13">
      <c r="A172" s="15"/>
      <c r="B172" s="15"/>
      <c r="C172" s="15"/>
      <c r="D172" s="15"/>
      <c r="E172" s="15"/>
      <c r="F172" s="16"/>
      <c r="G172" s="16"/>
      <c r="I172" s="5" t="str">
        <f t="shared" si="9"/>
        <v/>
      </c>
    </row>
    <row r="173" spans="1:9" ht="13">
      <c r="A173" s="15"/>
      <c r="B173" s="15"/>
      <c r="C173" s="15"/>
      <c r="D173" s="15"/>
      <c r="E173" s="15"/>
      <c r="F173" s="16"/>
      <c r="G173" s="16"/>
      <c r="I173" s="5" t="str">
        <f t="shared" si="9"/>
        <v/>
      </c>
    </row>
    <row r="174" spans="1:9" ht="13">
      <c r="A174" s="15"/>
      <c r="B174" s="15"/>
      <c r="C174" s="15"/>
      <c r="D174" s="15"/>
      <c r="E174" s="15"/>
      <c r="F174" s="16"/>
      <c r="G174" s="16"/>
      <c r="I174" s="5" t="str">
        <f t="shared" si="9"/>
        <v/>
      </c>
    </row>
    <row r="175" spans="1:9" ht="13">
      <c r="A175" s="15"/>
      <c r="B175" s="15"/>
      <c r="C175" s="15"/>
      <c r="D175" s="15"/>
      <c r="E175" s="15"/>
      <c r="F175" s="16"/>
      <c r="G175" s="16"/>
      <c r="I175" s="5" t="str">
        <f t="shared" si="9"/>
        <v/>
      </c>
    </row>
    <row r="176" spans="1:9" ht="13">
      <c r="A176" s="15"/>
      <c r="B176" s="15"/>
      <c r="C176" s="15"/>
      <c r="D176" s="15"/>
      <c r="E176" s="15"/>
      <c r="F176" s="16"/>
      <c r="G176" s="16"/>
      <c r="I176" s="5" t="str">
        <f t="shared" si="9"/>
        <v/>
      </c>
    </row>
    <row r="177" spans="1:9" ht="13">
      <c r="A177" s="15"/>
      <c r="B177" s="15"/>
      <c r="C177" s="15"/>
      <c r="D177" s="15"/>
      <c r="E177" s="15"/>
      <c r="F177" s="16"/>
      <c r="G177" s="16"/>
      <c r="I177" s="5" t="str">
        <f t="shared" si="9"/>
        <v/>
      </c>
    </row>
    <row r="178" spans="1:9" ht="13">
      <c r="A178" s="15"/>
      <c r="B178" s="15"/>
      <c r="C178" s="15"/>
      <c r="D178" s="15"/>
      <c r="E178" s="15"/>
      <c r="F178" s="16"/>
      <c r="G178" s="16"/>
      <c r="I178" s="5" t="str">
        <f t="shared" si="9"/>
        <v/>
      </c>
    </row>
    <row r="179" spans="1:9" ht="13">
      <c r="A179" s="15"/>
      <c r="B179" s="15"/>
      <c r="C179" s="15"/>
      <c r="D179" s="15"/>
      <c r="E179" s="15"/>
      <c r="F179" s="16"/>
      <c r="G179" s="16"/>
      <c r="I179" s="5" t="str">
        <f t="shared" si="9"/>
        <v/>
      </c>
    </row>
    <row r="180" spans="1:9" ht="13">
      <c r="A180" s="15"/>
      <c r="B180" s="15"/>
      <c r="C180" s="15"/>
      <c r="D180" s="15"/>
      <c r="E180" s="15"/>
      <c r="F180" s="16"/>
      <c r="G180" s="16"/>
      <c r="I180" s="5" t="str">
        <f t="shared" si="9"/>
        <v/>
      </c>
    </row>
    <row r="181" spans="1:9" ht="13">
      <c r="A181" s="15"/>
      <c r="B181" s="15"/>
      <c r="C181" s="15"/>
      <c r="D181" s="15"/>
      <c r="E181" s="15"/>
      <c r="F181" s="16"/>
      <c r="G181" s="16"/>
      <c r="I181" s="5" t="str">
        <f t="shared" si="9"/>
        <v/>
      </c>
    </row>
    <row r="182" spans="1:9" ht="13">
      <c r="A182" s="15"/>
      <c r="B182" s="15"/>
      <c r="C182" s="15"/>
      <c r="D182" s="15"/>
      <c r="E182" s="15"/>
      <c r="F182" s="16"/>
      <c r="G182" s="16"/>
      <c r="I182" s="5" t="str">
        <f t="shared" si="9"/>
        <v/>
      </c>
    </row>
    <row r="183" spans="1:9" ht="13">
      <c r="A183" s="15"/>
      <c r="B183" s="15"/>
      <c r="C183" s="15"/>
      <c r="D183" s="15"/>
      <c r="E183" s="15"/>
      <c r="F183" s="16"/>
      <c r="G183" s="16"/>
      <c r="I183" s="5" t="str">
        <f t="shared" si="9"/>
        <v/>
      </c>
    </row>
    <row r="184" spans="1:9" ht="13">
      <c r="A184" s="15"/>
      <c r="B184" s="15"/>
      <c r="C184" s="15"/>
      <c r="D184" s="15"/>
      <c r="E184" s="15"/>
      <c r="F184" s="16"/>
      <c r="G184" s="16"/>
      <c r="I184" s="5" t="str">
        <f t="shared" si="9"/>
        <v/>
      </c>
    </row>
    <row r="185" spans="1:9" ht="13">
      <c r="A185" s="15"/>
      <c r="B185" s="15"/>
      <c r="C185" s="15"/>
      <c r="D185" s="15"/>
      <c r="E185" s="15"/>
      <c r="F185" s="16"/>
      <c r="G185" s="16"/>
      <c r="I185" s="5" t="str">
        <f t="shared" si="9"/>
        <v/>
      </c>
    </row>
    <row r="186" spans="1:9" ht="13">
      <c r="A186" s="15"/>
      <c r="B186" s="15"/>
      <c r="C186" s="15"/>
      <c r="D186" s="15"/>
      <c r="E186" s="15"/>
      <c r="F186" s="16"/>
      <c r="G186" s="16"/>
      <c r="I186" s="5" t="str">
        <f t="shared" si="9"/>
        <v/>
      </c>
    </row>
    <row r="187" spans="1:9" ht="13">
      <c r="A187" s="15"/>
      <c r="B187" s="15"/>
      <c r="C187" s="15"/>
      <c r="D187" s="15"/>
      <c r="E187" s="15"/>
      <c r="F187" s="16"/>
      <c r="G187" s="16"/>
      <c r="I187" s="5" t="str">
        <f t="shared" si="9"/>
        <v/>
      </c>
    </row>
    <row r="188" spans="1:9" ht="13">
      <c r="A188" s="15"/>
      <c r="B188" s="15"/>
      <c r="C188" s="15"/>
      <c r="D188" s="15"/>
      <c r="E188" s="15"/>
      <c r="F188" s="16"/>
      <c r="G188" s="16"/>
      <c r="I188" s="5" t="str">
        <f t="shared" si="9"/>
        <v/>
      </c>
    </row>
    <row r="189" spans="1:9" ht="13">
      <c r="A189" s="15"/>
      <c r="B189" s="15"/>
      <c r="C189" s="15"/>
      <c r="D189" s="15"/>
      <c r="E189" s="15"/>
      <c r="F189" s="16"/>
      <c r="G189" s="16"/>
      <c r="I189" s="5" t="str">
        <f t="shared" si="9"/>
        <v/>
      </c>
    </row>
    <row r="190" spans="1:9" ht="13">
      <c r="A190" s="15"/>
      <c r="B190" s="15"/>
      <c r="C190" s="15"/>
      <c r="D190" s="15"/>
      <c r="E190" s="15"/>
      <c r="F190" s="16"/>
      <c r="G190" s="16"/>
    </row>
    <row r="191" spans="1:9" ht="13">
      <c r="A191" s="15"/>
      <c r="B191" s="15"/>
      <c r="C191" s="15"/>
      <c r="D191" s="15"/>
      <c r="E191" s="15"/>
      <c r="F191" s="16"/>
      <c r="G191" s="16"/>
      <c r="I191" s="5" t="str">
        <f>IF(A191&lt;&gt;"",SUBSTITUTE(SUBSTITUTE(CONCATENATE("#define ",C191,"ParAdr ",A191),"[","",1),"]","",1),"")</f>
        <v/>
      </c>
    </row>
    <row r="192" spans="1:9" ht="13">
      <c r="A192" s="15"/>
      <c r="B192" s="15"/>
      <c r="C192" s="15"/>
      <c r="D192" s="15"/>
      <c r="E192" s="15"/>
      <c r="F192" s="16"/>
      <c r="G192" s="16"/>
      <c r="I192" s="5" t="str">
        <f>IF(A192&lt;&gt;"",SUBSTITUTE(SUBSTITUTE(CONCATENATE("#define ",C192,"ParAdr ",A192),"[","",1),"]","",1),"")</f>
        <v/>
      </c>
    </row>
    <row r="193" spans="1:64" ht="13">
      <c r="A193" s="15"/>
      <c r="B193" s="15"/>
      <c r="C193" s="15"/>
      <c r="D193" s="15"/>
      <c r="E193" s="15"/>
      <c r="F193" s="16"/>
      <c r="G193" s="16"/>
    </row>
    <row r="194" spans="1:64" ht="13">
      <c r="A194" s="15"/>
      <c r="B194" s="15"/>
      <c r="C194" s="15"/>
      <c r="D194" s="15"/>
      <c r="E194" s="15"/>
      <c r="F194" s="16"/>
      <c r="G194" s="16"/>
    </row>
    <row r="195" spans="1:64" ht="13">
      <c r="A195" s="15"/>
      <c r="B195" s="15"/>
      <c r="C195" s="15"/>
      <c r="D195" s="15"/>
      <c r="E195" s="15"/>
      <c r="F195" s="16"/>
      <c r="G195" s="16"/>
    </row>
    <row r="196" spans="1:64" ht="13">
      <c r="A196" s="15"/>
      <c r="B196" s="15"/>
      <c r="C196" s="15"/>
      <c r="D196" s="15"/>
      <c r="E196" s="15"/>
      <c r="F196" s="16"/>
      <c r="G196" s="16"/>
    </row>
    <row r="197" spans="1:64" ht="13">
      <c r="A197" s="15"/>
      <c r="B197" s="15"/>
      <c r="C197" s="15"/>
      <c r="D197" s="15"/>
      <c r="E197" s="15"/>
      <c r="F197" s="16"/>
      <c r="G197" s="16"/>
    </row>
    <row r="198" spans="1:64" ht="13">
      <c r="A198" s="15"/>
      <c r="B198" s="15"/>
      <c r="C198" s="15"/>
      <c r="D198" s="15"/>
      <c r="E198" s="15"/>
      <c r="F198" s="16"/>
      <c r="G198" s="16"/>
    </row>
    <row r="199" spans="1:64" ht="13">
      <c r="A199" s="15"/>
      <c r="B199" s="15"/>
      <c r="C199" s="15"/>
      <c r="D199" s="15"/>
      <c r="E199" s="15"/>
      <c r="F199" s="16"/>
      <c r="G199" s="16"/>
    </row>
    <row r="200" spans="1:64" ht="13">
      <c r="A200" s="15"/>
      <c r="B200" s="15"/>
      <c r="C200" s="15"/>
      <c r="D200" s="15"/>
      <c r="E200" s="15"/>
      <c r="F200" s="16"/>
      <c r="G200" s="16"/>
    </row>
    <row r="201" spans="1:64" ht="13">
      <c r="A201" s="15"/>
      <c r="B201" s="15"/>
      <c r="C201" s="15"/>
      <c r="D201" s="15"/>
      <c r="E201" s="15"/>
      <c r="F201" s="16"/>
      <c r="G201" s="16"/>
    </row>
    <row r="202" spans="1:64" ht="13">
      <c r="A202" s="15"/>
      <c r="B202" s="15"/>
      <c r="C202" s="16"/>
      <c r="D202" s="16"/>
      <c r="E202" s="15"/>
      <c r="F202" s="16"/>
      <c r="G202" s="16"/>
    </row>
    <row r="203" spans="1:64" ht="13">
      <c r="A203" s="15"/>
      <c r="B203" s="15"/>
      <c r="C203" s="16"/>
      <c r="D203" s="16"/>
      <c r="E203" s="15"/>
      <c r="F203" s="16"/>
      <c r="G203" s="16"/>
      <c r="H203" s="30"/>
      <c r="I203" s="5" t="str">
        <f t="shared" ref="I203:I240" si="10">IF(A203&lt;&gt;"",SUBSTITUTE(SUBSTITUTE(CONCATENATE("#define ",C203,"ParAdr ",A203),"[","",1),"]","",1),"")</f>
        <v/>
      </c>
      <c r="J203" s="30"/>
      <c r="K203" s="30"/>
      <c r="L203" s="30"/>
      <c r="M203" s="30"/>
      <c r="N203" s="30"/>
      <c r="O203" s="30"/>
      <c r="P203" s="30"/>
      <c r="Q203" s="30"/>
      <c r="R203" s="30"/>
      <c r="S203" s="30"/>
      <c r="T203" s="30"/>
      <c r="U203" s="30"/>
      <c r="V203" s="30"/>
      <c r="W203" s="30"/>
      <c r="X203" s="30"/>
      <c r="Y203" s="30"/>
      <c r="Z203" s="30"/>
      <c r="AA203" s="30"/>
      <c r="AB203" s="30"/>
      <c r="AC203" s="30"/>
      <c r="AD203" s="30"/>
      <c r="AE203" s="30"/>
      <c r="AF203" s="30"/>
      <c r="AG203" s="30"/>
      <c r="AH203" s="30"/>
      <c r="AI203" s="30"/>
      <c r="AJ203" s="30"/>
      <c r="AK203" s="30"/>
      <c r="AL203" s="30"/>
      <c r="AM203" s="30"/>
      <c r="AN203" s="30"/>
      <c r="AO203" s="30"/>
      <c r="AP203" s="30"/>
      <c r="AQ203" s="30"/>
      <c r="AR203" s="30"/>
      <c r="AS203" s="30"/>
      <c r="AT203" s="30"/>
      <c r="AU203" s="30"/>
      <c r="AV203" s="30"/>
      <c r="AW203" s="30"/>
      <c r="AX203" s="30"/>
      <c r="AY203" s="30"/>
      <c r="AZ203" s="30"/>
      <c r="BA203" s="30"/>
      <c r="BB203" s="30"/>
      <c r="BC203" s="30"/>
      <c r="BD203" s="30"/>
      <c r="BE203" s="30"/>
      <c r="BF203" s="30"/>
      <c r="BG203" s="30"/>
      <c r="BH203" s="30"/>
      <c r="BI203" s="30"/>
      <c r="BJ203" s="30"/>
      <c r="BK203" s="30"/>
      <c r="BL203" s="30"/>
    </row>
    <row r="204" spans="1:64" ht="13">
      <c r="A204" s="15"/>
      <c r="B204" s="15"/>
      <c r="C204" s="15"/>
      <c r="D204" s="15"/>
      <c r="E204" s="15"/>
      <c r="F204" s="16"/>
      <c r="G204" s="16"/>
      <c r="I204" s="5" t="str">
        <f t="shared" si="10"/>
        <v/>
      </c>
    </row>
    <row r="205" spans="1:64" ht="13">
      <c r="A205" s="15"/>
      <c r="B205" s="15"/>
      <c r="C205" s="15"/>
      <c r="D205" s="15"/>
      <c r="E205" s="15"/>
      <c r="F205" s="16"/>
      <c r="G205" s="16"/>
      <c r="I205" s="5" t="str">
        <f t="shared" si="10"/>
        <v/>
      </c>
    </row>
    <row r="206" spans="1:64" ht="13">
      <c r="A206" s="15"/>
      <c r="B206" s="15"/>
      <c r="C206" s="15"/>
      <c r="D206" s="15"/>
      <c r="E206" s="15"/>
      <c r="F206" s="16"/>
      <c r="G206" s="16"/>
      <c r="I206" s="5" t="str">
        <f t="shared" si="10"/>
        <v/>
      </c>
    </row>
    <row r="207" spans="1:64" ht="13">
      <c r="A207" s="15"/>
      <c r="B207" s="15"/>
      <c r="C207" s="15"/>
      <c r="D207" s="15"/>
      <c r="E207" s="15"/>
      <c r="F207" s="16"/>
      <c r="G207" s="16"/>
      <c r="I207" s="5" t="str">
        <f t="shared" si="10"/>
        <v/>
      </c>
    </row>
    <row r="208" spans="1:64" ht="13">
      <c r="A208" s="15"/>
      <c r="B208" s="15"/>
      <c r="C208" s="15"/>
      <c r="D208" s="15"/>
      <c r="E208" s="15"/>
      <c r="F208" s="16"/>
      <c r="G208" s="16"/>
      <c r="I208" s="5" t="str">
        <f t="shared" si="10"/>
        <v/>
      </c>
    </row>
    <row r="209" spans="1:9" ht="13">
      <c r="A209" s="15"/>
      <c r="B209" s="15"/>
      <c r="C209" s="15"/>
      <c r="D209" s="15"/>
      <c r="E209" s="15"/>
      <c r="F209" s="16"/>
      <c r="G209" s="16"/>
      <c r="I209" s="5" t="str">
        <f t="shared" si="10"/>
        <v/>
      </c>
    </row>
    <row r="210" spans="1:9" ht="13">
      <c r="A210" s="15"/>
      <c r="B210" s="15"/>
      <c r="C210" s="15"/>
      <c r="D210" s="15"/>
      <c r="E210" s="15"/>
      <c r="F210" s="16"/>
      <c r="G210" s="16"/>
      <c r="I210" s="5" t="str">
        <f t="shared" si="10"/>
        <v/>
      </c>
    </row>
    <row r="211" spans="1:9" ht="13">
      <c r="A211" s="15"/>
      <c r="B211" s="15"/>
      <c r="C211" s="15"/>
      <c r="D211" s="15"/>
      <c r="E211" s="15"/>
      <c r="F211" s="16"/>
      <c r="G211" s="16"/>
      <c r="I211" s="5" t="str">
        <f t="shared" si="10"/>
        <v/>
      </c>
    </row>
    <row r="212" spans="1:9" ht="13">
      <c r="A212" s="15"/>
      <c r="B212" s="15"/>
      <c r="C212" s="15"/>
      <c r="D212" s="15"/>
      <c r="E212" s="15"/>
      <c r="F212" s="16"/>
      <c r="G212" s="16"/>
      <c r="I212" s="5" t="str">
        <f t="shared" si="10"/>
        <v/>
      </c>
    </row>
    <row r="213" spans="1:9" ht="13">
      <c r="A213" s="15"/>
      <c r="B213" s="15"/>
      <c r="C213" s="15"/>
      <c r="D213" s="15"/>
      <c r="E213" s="15"/>
      <c r="F213" s="16"/>
      <c r="G213" s="16"/>
      <c r="I213" s="5" t="str">
        <f t="shared" si="10"/>
        <v/>
      </c>
    </row>
    <row r="214" spans="1:9" ht="13">
      <c r="A214" s="15"/>
      <c r="B214" s="15"/>
      <c r="C214" s="15"/>
      <c r="D214" s="15"/>
      <c r="E214" s="15"/>
      <c r="F214" s="16"/>
      <c r="G214" s="16"/>
      <c r="I214" s="5" t="str">
        <f t="shared" si="10"/>
        <v/>
      </c>
    </row>
    <row r="215" spans="1:9" ht="13">
      <c r="A215" s="15"/>
      <c r="B215" s="15"/>
      <c r="C215" s="15"/>
      <c r="D215" s="15"/>
      <c r="E215" s="15"/>
      <c r="F215" s="16"/>
      <c r="G215" s="16"/>
      <c r="I215" s="5" t="str">
        <f t="shared" si="10"/>
        <v/>
      </c>
    </row>
    <row r="216" spans="1:9" ht="13">
      <c r="A216" s="15"/>
      <c r="B216" s="15"/>
      <c r="C216" s="15"/>
      <c r="D216" s="15"/>
      <c r="E216" s="15"/>
      <c r="F216" s="16"/>
      <c r="G216" s="16"/>
      <c r="I216" s="5" t="str">
        <f t="shared" si="10"/>
        <v/>
      </c>
    </row>
    <row r="217" spans="1:9" ht="13">
      <c r="A217" s="15"/>
      <c r="B217" s="15"/>
      <c r="C217" s="15"/>
      <c r="D217" s="15"/>
      <c r="E217" s="15"/>
      <c r="F217" s="16"/>
      <c r="G217" s="16"/>
      <c r="I217" s="5" t="str">
        <f t="shared" si="10"/>
        <v/>
      </c>
    </row>
    <row r="218" spans="1:9" ht="13">
      <c r="A218" s="15"/>
      <c r="B218" s="15"/>
      <c r="C218" s="15"/>
      <c r="D218" s="15"/>
      <c r="E218" s="15"/>
      <c r="F218" s="16"/>
      <c r="G218" s="16"/>
      <c r="I218" s="5" t="str">
        <f t="shared" si="10"/>
        <v/>
      </c>
    </row>
    <row r="219" spans="1:9" ht="13">
      <c r="A219" s="15"/>
      <c r="B219" s="15"/>
      <c r="C219" s="15"/>
      <c r="D219" s="15"/>
      <c r="E219" s="15"/>
      <c r="F219" s="16"/>
      <c r="G219" s="16"/>
      <c r="I219" s="5" t="str">
        <f t="shared" si="10"/>
        <v/>
      </c>
    </row>
    <row r="220" spans="1:9" ht="13">
      <c r="A220" s="15"/>
      <c r="B220" s="15"/>
      <c r="C220" s="15"/>
      <c r="D220" s="15"/>
      <c r="E220" s="15"/>
      <c r="F220" s="16"/>
      <c r="G220" s="16"/>
      <c r="I220" s="5" t="str">
        <f t="shared" si="10"/>
        <v/>
      </c>
    </row>
    <row r="221" spans="1:9" ht="13">
      <c r="A221" s="15"/>
      <c r="B221" s="15"/>
      <c r="C221" s="15"/>
      <c r="D221" s="15"/>
      <c r="E221" s="15"/>
      <c r="F221" s="16"/>
      <c r="G221" s="16"/>
      <c r="I221" s="5" t="str">
        <f t="shared" si="10"/>
        <v/>
      </c>
    </row>
    <row r="222" spans="1:9" ht="13">
      <c r="A222" s="15"/>
      <c r="B222" s="15"/>
      <c r="C222" s="15"/>
      <c r="D222" s="15"/>
      <c r="E222" s="15"/>
      <c r="F222" s="16"/>
      <c r="G222" s="16"/>
      <c r="I222" s="5" t="str">
        <f t="shared" si="10"/>
        <v/>
      </c>
    </row>
    <row r="223" spans="1:9" ht="13">
      <c r="A223" s="15"/>
      <c r="B223" s="15"/>
      <c r="C223" s="15"/>
      <c r="D223" s="15"/>
      <c r="E223" s="15"/>
      <c r="F223" s="16"/>
      <c r="G223" s="16"/>
      <c r="I223" s="5" t="str">
        <f t="shared" si="10"/>
        <v/>
      </c>
    </row>
    <row r="224" spans="1:9" ht="13">
      <c r="A224" s="15"/>
      <c r="B224" s="15"/>
      <c r="C224" s="15"/>
      <c r="D224" s="15"/>
      <c r="E224" s="15"/>
      <c r="F224" s="16"/>
      <c r="G224" s="16"/>
      <c r="I224" s="5" t="str">
        <f t="shared" si="10"/>
        <v/>
      </c>
    </row>
    <row r="225" spans="1:9" ht="13">
      <c r="A225" s="15"/>
      <c r="B225" s="15"/>
      <c r="C225" s="15"/>
      <c r="D225" s="15"/>
      <c r="E225" s="15"/>
      <c r="F225" s="16"/>
      <c r="G225" s="16"/>
      <c r="I225" s="5" t="str">
        <f t="shared" si="10"/>
        <v/>
      </c>
    </row>
    <row r="226" spans="1:9" ht="13">
      <c r="A226" s="15"/>
      <c r="B226" s="15"/>
      <c r="C226" s="15"/>
      <c r="D226" s="15"/>
      <c r="E226" s="15"/>
      <c r="F226" s="16"/>
      <c r="G226" s="16"/>
      <c r="I226" s="5" t="str">
        <f t="shared" si="10"/>
        <v/>
      </c>
    </row>
    <row r="227" spans="1:9" ht="13">
      <c r="A227" s="15"/>
      <c r="B227" s="15"/>
      <c r="C227" s="15"/>
      <c r="D227" s="15"/>
      <c r="E227" s="15"/>
      <c r="F227" s="16"/>
      <c r="G227" s="16"/>
      <c r="I227" s="5" t="str">
        <f t="shared" si="10"/>
        <v/>
      </c>
    </row>
    <row r="228" spans="1:9" ht="13">
      <c r="A228" s="15"/>
      <c r="B228" s="15"/>
      <c r="C228" s="15"/>
      <c r="D228" s="15"/>
      <c r="E228" s="15"/>
      <c r="F228" s="16"/>
      <c r="G228" s="16"/>
      <c r="I228" s="5" t="str">
        <f t="shared" si="10"/>
        <v/>
      </c>
    </row>
    <row r="229" spans="1:9" ht="13">
      <c r="A229" s="15"/>
      <c r="B229" s="15"/>
      <c r="C229" s="15"/>
      <c r="D229" s="15"/>
      <c r="E229" s="15"/>
      <c r="F229" s="16"/>
      <c r="G229" s="16"/>
      <c r="I229" s="5" t="str">
        <f t="shared" si="10"/>
        <v/>
      </c>
    </row>
    <row r="230" spans="1:9" ht="13">
      <c r="A230" s="15"/>
      <c r="B230" s="15"/>
      <c r="C230" s="15"/>
      <c r="D230" s="15"/>
      <c r="E230" s="15"/>
      <c r="F230" s="16"/>
      <c r="G230" s="16"/>
      <c r="I230" s="5" t="str">
        <f t="shared" si="10"/>
        <v/>
      </c>
    </row>
    <row r="231" spans="1:9" ht="13">
      <c r="A231" s="15"/>
      <c r="B231" s="15"/>
      <c r="C231" s="15"/>
      <c r="D231" s="15"/>
      <c r="E231" s="15"/>
      <c r="F231" s="16"/>
      <c r="G231" s="16"/>
      <c r="I231" s="5" t="str">
        <f t="shared" si="10"/>
        <v/>
      </c>
    </row>
    <row r="232" spans="1:9" ht="13">
      <c r="A232" s="15" t="s">
        <v>288</v>
      </c>
      <c r="B232" s="15">
        <f t="shared" ref="B232:B239" si="11">HEX2DEC(RIGHT(A232,LEN(A232)-2))</f>
        <v>65528</v>
      </c>
      <c r="C232" s="15" t="s">
        <v>289</v>
      </c>
      <c r="D232" s="15" t="s">
        <v>87</v>
      </c>
      <c r="E232" s="15" t="s">
        <v>98</v>
      </c>
      <c r="F232" s="16"/>
      <c r="G232" s="16" t="s">
        <v>290</v>
      </c>
      <c r="I232" s="5" t="str">
        <f t="shared" si="10"/>
        <v>#define ControllerModelParAdr 0xFFF8</v>
      </c>
    </row>
    <row r="233" spans="1:9" ht="13">
      <c r="A233" s="15" t="s">
        <v>291</v>
      </c>
      <c r="B233" s="15">
        <f t="shared" si="11"/>
        <v>65529</v>
      </c>
      <c r="C233" s="15" t="s">
        <v>292</v>
      </c>
      <c r="D233" s="15" t="s">
        <v>87</v>
      </c>
      <c r="E233" s="15" t="s">
        <v>98</v>
      </c>
      <c r="F233" s="16"/>
      <c r="G233" s="16" t="s">
        <v>293</v>
      </c>
      <c r="I233" s="5" t="str">
        <f t="shared" si="10"/>
        <v>#define ActuatorModelParAdr 0xFFF9</v>
      </c>
    </row>
    <row r="234" spans="1:9">
      <c r="A234" s="15" t="s">
        <v>294</v>
      </c>
      <c r="B234" s="15">
        <f t="shared" si="11"/>
        <v>65530</v>
      </c>
      <c r="C234" s="15" t="s">
        <v>295</v>
      </c>
      <c r="D234" s="15" t="s">
        <v>296</v>
      </c>
      <c r="E234" s="15" t="s">
        <v>30</v>
      </c>
      <c r="F234" s="16"/>
      <c r="G234" s="16" t="s">
        <v>297</v>
      </c>
      <c r="I234" s="5" t="str">
        <f t="shared" si="10"/>
        <v>#define fWNameParAdr 0xFFFA</v>
      </c>
    </row>
    <row r="235" spans="1:9">
      <c r="A235" s="15" t="s">
        <v>298</v>
      </c>
      <c r="B235" s="15">
        <f t="shared" si="11"/>
        <v>65531</v>
      </c>
      <c r="C235" s="15" t="s">
        <v>299</v>
      </c>
      <c r="D235" s="15" t="s">
        <v>296</v>
      </c>
      <c r="E235" s="15" t="s">
        <v>30</v>
      </c>
      <c r="F235" s="16"/>
      <c r="G235" s="16" t="s">
        <v>300</v>
      </c>
      <c r="I235" s="5" t="str">
        <f t="shared" si="10"/>
        <v>#define hWVersionParAdr 0xFFFB</v>
      </c>
    </row>
    <row r="236" spans="1:9">
      <c r="A236" s="15" t="s">
        <v>301</v>
      </c>
      <c r="B236" s="15">
        <f t="shared" si="11"/>
        <v>65532</v>
      </c>
      <c r="C236" s="15" t="s">
        <v>302</v>
      </c>
      <c r="D236" s="15" t="s">
        <v>296</v>
      </c>
      <c r="E236" s="15" t="s">
        <v>30</v>
      </c>
      <c r="F236" s="16"/>
      <c r="G236" s="16" t="s">
        <v>303</v>
      </c>
      <c r="I236" s="5" t="str">
        <f t="shared" si="10"/>
        <v>#define hWDateParAdr 0xFFFC</v>
      </c>
    </row>
    <row r="237" spans="1:9">
      <c r="A237" s="15" t="s">
        <v>304</v>
      </c>
      <c r="B237" s="15">
        <f t="shared" si="11"/>
        <v>65533</v>
      </c>
      <c r="C237" s="15" t="s">
        <v>305</v>
      </c>
      <c r="D237" s="15" t="s">
        <v>296</v>
      </c>
      <c r="E237" s="15" t="s">
        <v>30</v>
      </c>
      <c r="F237" s="16"/>
      <c r="G237" s="16" t="s">
        <v>306</v>
      </c>
      <c r="I237" s="5" t="str">
        <f t="shared" si="10"/>
        <v>#define fWVersionParAdr 0xFFFD</v>
      </c>
    </row>
    <row r="238" spans="1:9">
      <c r="A238" s="15" t="s">
        <v>307</v>
      </c>
      <c r="B238" s="15">
        <f t="shared" si="11"/>
        <v>65534</v>
      </c>
      <c r="C238" s="15" t="s">
        <v>308</v>
      </c>
      <c r="D238" s="15" t="s">
        <v>296</v>
      </c>
      <c r="E238" s="15" t="s">
        <v>30</v>
      </c>
      <c r="F238" s="16"/>
      <c r="G238" s="16" t="s">
        <v>309</v>
      </c>
      <c r="I238" s="5" t="str">
        <f t="shared" si="10"/>
        <v>#define fWDateParAdr 0xFFFE</v>
      </c>
    </row>
    <row r="239" spans="1:9">
      <c r="A239" s="15" t="s">
        <v>130</v>
      </c>
      <c r="B239" s="15">
        <f t="shared" si="11"/>
        <v>65535</v>
      </c>
      <c r="C239" s="15" t="s">
        <v>131</v>
      </c>
      <c r="D239" s="15" t="s">
        <v>132</v>
      </c>
      <c r="E239" s="15" t="s">
        <v>30</v>
      </c>
      <c r="F239" s="30"/>
      <c r="G239" s="16" t="s">
        <v>133</v>
      </c>
      <c r="I239" s="5" t="str">
        <f t="shared" si="10"/>
        <v>#define IDParAdr 0xFFFF</v>
      </c>
    </row>
    <row r="240" spans="1:9">
      <c r="A240" s="15"/>
      <c r="B240" s="15"/>
      <c r="C240" s="15"/>
      <c r="D240" s="15"/>
      <c r="E240" s="15"/>
      <c r="F240" s="16"/>
      <c r="G240" s="16"/>
      <c r="I240" s="5" t="str">
        <f t="shared" si="10"/>
        <v/>
      </c>
    </row>
  </sheetData>
  <mergeCells count="1">
    <mergeCell ref="A2:G2"/>
  </mergeCells>
  <printOptions horizontalCentered="1"/>
  <pageMargins left="0.37007874015748027" right="0.37007874015748027" top="1.2472440944881888" bottom="0.76850393700787401" header="0.41614173228346452" footer="0.37086614173228344"/>
  <pageSetup paperSize="0" scale="75" fitToWidth="0" fitToHeight="0" pageOrder="overThenDown" orientation="portrait" useFirstPageNumber="1" horizontalDpi="0" verticalDpi="0" copies="0"/>
  <headerFooter alignWithMargins="0"/>
  <colBreaks count="1" manualBreakCount="1">
    <brk id="7" man="1"/>
  </colBreaks>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13358-15CC-B145-922B-39297EF77A6E}">
  <dimension ref="A1:BL49"/>
  <sheetViews>
    <sheetView workbookViewId="0"/>
  </sheetViews>
  <sheetFormatPr baseColWidth="10" defaultRowHeight="12.75"/>
  <cols>
    <col min="1" max="1" width="20.19921875" style="2" customWidth="1"/>
    <col min="2" max="2" width="29.3984375" style="2" customWidth="1"/>
    <col min="3" max="3" width="8.19921875" style="2" customWidth="1"/>
    <col min="4" max="4" width="59" style="19" customWidth="1"/>
    <col min="5" max="64" width="17" style="5" customWidth="1"/>
  </cols>
  <sheetData>
    <row r="1" spans="1:64" ht="44.25" customHeight="1">
      <c r="A1" s="1" t="str">
        <f>Interface!A1</f>
        <v>Date: 2020-10-26 Version: 00.03</v>
      </c>
      <c r="B1" s="3"/>
      <c r="D1" s="4" t="s">
        <v>310</v>
      </c>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row>
    <row r="2" spans="1:64" ht="13">
      <c r="B2" s="5"/>
      <c r="D2" s="5"/>
    </row>
    <row r="3" spans="1:64" ht="13">
      <c r="B3" s="5"/>
      <c r="D3" s="5"/>
    </row>
    <row r="4" spans="1:64" ht="20">
      <c r="A4" s="20" t="s">
        <v>311</v>
      </c>
      <c r="B4" s="20"/>
      <c r="C4" s="20"/>
      <c r="D4" s="20"/>
    </row>
    <row r="5" spans="1:64" ht="20">
      <c r="A5" s="33"/>
      <c r="B5" s="5"/>
      <c r="D5" s="5"/>
    </row>
    <row r="6" spans="1:64" ht="13">
      <c r="B6" s="5"/>
      <c r="D6" s="5"/>
    </row>
    <row r="7" spans="1:64" ht="56.25" customHeight="1">
      <c r="A7" s="21" t="s">
        <v>312</v>
      </c>
      <c r="B7" s="21"/>
      <c r="C7" s="21"/>
      <c r="D7" s="21"/>
    </row>
    <row r="8" spans="1:64" ht="13">
      <c r="A8" s="7"/>
      <c r="B8" s="9"/>
      <c r="C8" s="8"/>
      <c r="D8" s="9"/>
    </row>
    <row r="9" spans="1:64" ht="13">
      <c r="A9" s="7"/>
      <c r="B9" s="9"/>
      <c r="C9" s="8"/>
      <c r="D9" s="9"/>
    </row>
    <row r="10" spans="1:64" ht="37.5" customHeight="1">
      <c r="A10" s="22" t="s">
        <v>313</v>
      </c>
      <c r="B10" s="22"/>
      <c r="C10" s="22"/>
      <c r="D10" s="22"/>
    </row>
    <row r="11" spans="1:64" ht="13">
      <c r="A11" s="11"/>
      <c r="B11" s="9"/>
      <c r="C11" s="8"/>
      <c r="D11" s="9"/>
    </row>
    <row r="12" spans="1:64" ht="13">
      <c r="A12" s="11"/>
      <c r="B12" s="9"/>
      <c r="C12" s="8"/>
      <c r="D12" s="9"/>
    </row>
    <row r="13" spans="1:64" ht="13">
      <c r="A13" s="24" t="s">
        <v>314</v>
      </c>
      <c r="B13" s="24"/>
      <c r="C13" s="24"/>
      <c r="D13" s="24"/>
    </row>
    <row r="14" spans="1:64" ht="17.5" customHeight="1">
      <c r="A14" s="21" t="s">
        <v>315</v>
      </c>
      <c r="B14" s="21"/>
      <c r="C14" s="21"/>
      <c r="D14" s="21"/>
    </row>
    <row r="15" spans="1:64" ht="17.5" customHeight="1">
      <c r="A15" s="25" t="s">
        <v>316</v>
      </c>
      <c r="B15" s="25"/>
      <c r="C15" s="25"/>
      <c r="D15" s="25"/>
    </row>
    <row r="16" spans="1:64" ht="13">
      <c r="A16" s="21" t="s">
        <v>317</v>
      </c>
      <c r="B16" s="21"/>
      <c r="C16" s="21"/>
      <c r="D16" s="21"/>
    </row>
    <row r="17" spans="1:4" ht="17.5" customHeight="1">
      <c r="A17" s="25" t="s">
        <v>318</v>
      </c>
      <c r="B17" s="25"/>
      <c r="C17" s="25"/>
      <c r="D17" s="25"/>
    </row>
    <row r="18" spans="1:4" ht="17.5" customHeight="1">
      <c r="A18" s="34"/>
      <c r="B18" s="34"/>
      <c r="C18" s="34"/>
      <c r="D18" s="34"/>
    </row>
    <row r="19" spans="1:4" ht="13">
      <c r="B19" s="5"/>
      <c r="D19" s="5"/>
    </row>
    <row r="20" spans="1:4" ht="13">
      <c r="A20" s="5"/>
      <c r="B20" s="5"/>
      <c r="C20" s="5"/>
      <c r="D20" s="5"/>
    </row>
    <row r="21" spans="1:4" ht="28.5" customHeight="1">
      <c r="A21" s="27" t="s">
        <v>319</v>
      </c>
      <c r="B21" s="27"/>
      <c r="C21" s="27"/>
      <c r="D21" s="27"/>
    </row>
    <row r="22" spans="1:4" ht="13">
      <c r="A22" s="14" t="s">
        <v>320</v>
      </c>
      <c r="B22" s="14" t="s">
        <v>321</v>
      </c>
      <c r="C22" s="14" t="s">
        <v>82</v>
      </c>
      <c r="D22" s="14" t="s">
        <v>26</v>
      </c>
    </row>
    <row r="23" spans="1:4" ht="13">
      <c r="A23" s="15" t="s">
        <v>322</v>
      </c>
      <c r="B23" s="15" t="s">
        <v>323</v>
      </c>
      <c r="C23" s="15" t="s">
        <v>87</v>
      </c>
      <c r="D23" s="16" t="s">
        <v>324</v>
      </c>
    </row>
    <row r="24" spans="1:4" ht="13">
      <c r="A24" s="15" t="s">
        <v>325</v>
      </c>
      <c r="B24" s="15" t="s">
        <v>90</v>
      </c>
      <c r="C24" s="15" t="s">
        <v>87</v>
      </c>
      <c r="D24" s="16" t="str">
        <f>RoSteC!G5</f>
        <v>ModeSimplePositioning 0
ModeElasticityCompensation 1
ModeComplianceMode 2
ModeSensorHoming 20
ModeForceHoming 21</v>
      </c>
    </row>
    <row r="25" spans="1:4" ht="13">
      <c r="A25" s="15" t="s">
        <v>326</v>
      </c>
      <c r="B25" s="15" t="s">
        <v>86</v>
      </c>
      <c r="C25" s="15" t="s">
        <v>87</v>
      </c>
      <c r="D25" s="16" t="str">
        <f>RoSteC!G4</f>
        <v>StateOff 0
StateOff BrakeRelease 1
StateOnStop 2
StateOnReady 3
StateOnStartingTask 4
StateOnBusy 5
StateOnRecoveringFromDesynch 6
StateQuickStopping 90
StateDesynchQuickStopping 91
StateErrorQuickStopping 99
StateErrorStop 100
StateDesynchStop 101
StateErrorOff 200
StateOffStartingTask 250
StateOffBusy 251</v>
      </c>
    </row>
    <row r="26" spans="1:4" ht="13">
      <c r="A26" s="15" t="s">
        <v>327</v>
      </c>
      <c r="B26" s="15" t="s">
        <v>328</v>
      </c>
      <c r="C26" s="15" t="s">
        <v>186</v>
      </c>
      <c r="D26" s="16" t="s">
        <v>329</v>
      </c>
    </row>
    <row r="27" spans="1:4" ht="13">
      <c r="A27" s="15" t="s">
        <v>330</v>
      </c>
      <c r="B27" s="15" t="s">
        <v>331</v>
      </c>
      <c r="C27" s="15" t="s">
        <v>186</v>
      </c>
      <c r="D27" s="16" t="s">
        <v>332</v>
      </c>
    </row>
    <row r="28" spans="1:4" ht="13">
      <c r="A28" s="15" t="s">
        <v>333</v>
      </c>
      <c r="B28" s="15" t="s">
        <v>334</v>
      </c>
      <c r="C28" s="15" t="s">
        <v>186</v>
      </c>
      <c r="D28" s="16" t="s">
        <v>335</v>
      </c>
    </row>
    <row r="29" spans="1:4" ht="13">
      <c r="A29" s="15" t="s">
        <v>336</v>
      </c>
      <c r="B29" s="15" t="s">
        <v>337</v>
      </c>
      <c r="C29" s="15" t="s">
        <v>186</v>
      </c>
      <c r="D29" s="16" t="s">
        <v>338</v>
      </c>
    </row>
    <row r="30" spans="1:4" ht="13">
      <c r="A30" s="15"/>
      <c r="B30" s="15" t="s">
        <v>339</v>
      </c>
      <c r="C30" s="15"/>
      <c r="D30" s="16"/>
    </row>
    <row r="31" spans="1:4" ht="13">
      <c r="A31" s="15" t="s">
        <v>340</v>
      </c>
      <c r="B31" s="15" t="s">
        <v>341</v>
      </c>
      <c r="C31" s="15" t="s">
        <v>186</v>
      </c>
      <c r="D31" s="16" t="s">
        <v>342</v>
      </c>
    </row>
    <row r="32" spans="1:4" ht="13">
      <c r="A32" s="15" t="s">
        <v>343</v>
      </c>
      <c r="B32" s="15" t="s">
        <v>344</v>
      </c>
      <c r="C32" s="15" t="s">
        <v>87</v>
      </c>
      <c r="D32" s="16" t="s">
        <v>345</v>
      </c>
    </row>
    <row r="33" spans="1:4" ht="13">
      <c r="A33" s="15"/>
      <c r="B33" s="15"/>
      <c r="C33" s="15"/>
      <c r="D33" s="16"/>
    </row>
    <row r="34" spans="1:4" ht="13">
      <c r="A34" s="15"/>
      <c r="B34" s="15"/>
      <c r="C34" s="15"/>
      <c r="D34" s="16"/>
    </row>
    <row r="35" spans="1:4" ht="13">
      <c r="A35" s="15"/>
      <c r="B35" s="15"/>
      <c r="C35" s="15"/>
      <c r="D35" s="16"/>
    </row>
    <row r="36" spans="1:4" ht="13">
      <c r="A36" s="15"/>
      <c r="B36" s="15"/>
      <c r="C36" s="15"/>
      <c r="D36" s="16"/>
    </row>
    <row r="37" spans="1:4" ht="13">
      <c r="A37" s="15"/>
      <c r="B37" s="15"/>
      <c r="C37" s="15"/>
      <c r="D37" s="16"/>
    </row>
    <row r="38" spans="1:4" ht="13"/>
    <row r="39" spans="1:4" ht="13"/>
    <row r="40" spans="1:4" ht="16">
      <c r="A40" s="27" t="s">
        <v>346</v>
      </c>
      <c r="B40" s="27"/>
      <c r="C40" s="27"/>
      <c r="D40" s="27"/>
    </row>
    <row r="41" spans="1:4" ht="13">
      <c r="A41" s="14" t="s">
        <v>320</v>
      </c>
      <c r="B41" s="14" t="s">
        <v>321</v>
      </c>
      <c r="C41" s="14" t="s">
        <v>82</v>
      </c>
      <c r="D41" s="14" t="s">
        <v>26</v>
      </c>
    </row>
    <row r="42" spans="1:4" ht="13">
      <c r="A42" s="15" t="s">
        <v>322</v>
      </c>
      <c r="B42" s="15" t="s">
        <v>323</v>
      </c>
      <c r="C42" s="15" t="s">
        <v>87</v>
      </c>
      <c r="D42" s="16"/>
    </row>
    <row r="43" spans="1:4" ht="13">
      <c r="A43" s="15" t="s">
        <v>325</v>
      </c>
      <c r="B43" s="15" t="s">
        <v>90</v>
      </c>
      <c r="C43" s="15" t="s">
        <v>87</v>
      </c>
      <c r="D43" s="16" t="str">
        <f>D24</f>
        <v>ModeSimplePositioning 0
ModeElasticityCompensation 1
ModeComplianceMode 2
ModeSensorHoming 20
ModeForceHoming 21</v>
      </c>
    </row>
    <row r="44" spans="1:4" ht="13">
      <c r="A44" s="15" t="s">
        <v>326</v>
      </c>
      <c r="B44" s="15" t="s">
        <v>86</v>
      </c>
      <c r="C44" s="15" t="s">
        <v>87</v>
      </c>
      <c r="D44" s="16" t="str">
        <f>D25</f>
        <v>StateOff 0
StateOff BrakeRelease 1
StateOnStop 2
StateOnReady 3
StateOnStartingTask 4
StateOnBusy 5
StateOnRecoveringFromDesynch 6
StateQuickStopping 90
StateDesynchQuickStopping 91
StateErrorQuickStopping 99
StateErrorStop 100
StateDesynchStop 101
StateErrorOff 200
StateOffStartingTask 250
StateOffBusy 251</v>
      </c>
    </row>
    <row r="45" spans="1:4" ht="14">
      <c r="A45" s="15" t="s">
        <v>347</v>
      </c>
      <c r="B45" s="15" t="s">
        <v>142</v>
      </c>
      <c r="C45" s="15" t="s">
        <v>162</v>
      </c>
      <c r="D45" s="18" t="s">
        <v>348</v>
      </c>
    </row>
    <row r="46" spans="1:4" ht="13">
      <c r="A46" s="15" t="s">
        <v>349</v>
      </c>
      <c r="B46" s="15" t="s">
        <v>350</v>
      </c>
      <c r="C46" s="15" t="s">
        <v>186</v>
      </c>
      <c r="D46" s="16" t="s">
        <v>351</v>
      </c>
    </row>
    <row r="47" spans="1:4" ht="13">
      <c r="A47" s="15" t="s">
        <v>352</v>
      </c>
      <c r="B47" s="15" t="s">
        <v>353</v>
      </c>
      <c r="C47" s="15" t="s">
        <v>186</v>
      </c>
      <c r="D47" s="16" t="s">
        <v>354</v>
      </c>
    </row>
    <row r="48" spans="1:4" ht="13">
      <c r="A48" s="15" t="s">
        <v>355</v>
      </c>
      <c r="B48" s="15" t="s">
        <v>356</v>
      </c>
      <c r="C48" s="15" t="s">
        <v>162</v>
      </c>
      <c r="D48" s="16" t="s">
        <v>357</v>
      </c>
    </row>
    <row r="49" spans="1:4" ht="13">
      <c r="A49" s="15" t="s">
        <v>358</v>
      </c>
      <c r="B49" s="15" t="s">
        <v>344</v>
      </c>
      <c r="C49" s="15" t="s">
        <v>87</v>
      </c>
      <c r="D49" s="16" t="s">
        <v>345</v>
      </c>
    </row>
  </sheetData>
  <mergeCells count="11">
    <mergeCell ref="A16:D16"/>
    <mergeCell ref="A17:D17"/>
    <mergeCell ref="A18:D18"/>
    <mergeCell ref="A21:D21"/>
    <mergeCell ref="A40:D40"/>
    <mergeCell ref="A4:D4"/>
    <mergeCell ref="A7:D7"/>
    <mergeCell ref="A10:D10"/>
    <mergeCell ref="A13:D13"/>
    <mergeCell ref="A14:D14"/>
    <mergeCell ref="A15:D15"/>
  </mergeCells>
  <printOptions horizontalCentered="1"/>
  <pageMargins left="0.37007874015748027" right="0.37007874015748027" top="1.2472440944881888" bottom="0.76850393700787401" header="0.41614173228346452" footer="0.37086614173228344"/>
  <pageSetup paperSize="0" scale="75" fitToWidth="0" fitToHeight="0" pageOrder="overThenDown" orientation="portrait" useFirstPageNumber="1" horizontalDpi="0" verticalDpi="0" copies="0"/>
  <headerFooter alignWithMargins="0"/>
  <colBreaks count="1" manualBreakCount="1">
    <brk id="4" man="1"/>
  </colBreaks>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198FE-0736-D547-9441-A0869A37C35F}">
  <dimension ref="A1:BL108"/>
  <sheetViews>
    <sheetView workbookViewId="0"/>
  </sheetViews>
  <sheetFormatPr baseColWidth="10" defaultRowHeight="12.75"/>
  <cols>
    <col min="1" max="1" width="50.59765625" style="2" customWidth="1"/>
    <col min="2" max="2" width="23.796875" style="2" customWidth="1"/>
    <col min="3" max="3" width="8.19921875" style="2" customWidth="1"/>
    <col min="4" max="4" width="59" style="19" customWidth="1"/>
    <col min="5" max="5" width="17" style="5" customWidth="1"/>
    <col min="6" max="7" width="23.59765625" style="5" customWidth="1"/>
    <col min="8" max="8" width="15.3984375" style="5" customWidth="1"/>
    <col min="9" max="9" width="12" style="5" customWidth="1"/>
    <col min="10" max="11" width="17" style="5" customWidth="1"/>
    <col min="12" max="12" width="43.3984375" style="5" customWidth="1"/>
    <col min="13" max="64" width="17" style="5" customWidth="1"/>
  </cols>
  <sheetData>
    <row r="1" spans="1:64" ht="29" customHeight="1">
      <c r="A1" s="1" t="str">
        <f>Interface!A1</f>
        <v>Date: 2020-10-26 Version: 00.03</v>
      </c>
      <c r="B1" s="3"/>
      <c r="D1" s="4" t="s">
        <v>1</v>
      </c>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row>
    <row r="2" spans="1:64" ht="13">
      <c r="B2" s="5"/>
      <c r="D2" s="5"/>
      <c r="F2" s="9"/>
    </row>
    <row r="3" spans="1:64" ht="13">
      <c r="B3" s="5"/>
      <c r="D3" s="5"/>
    </row>
    <row r="4" spans="1:64" ht="20">
      <c r="A4" s="20" t="s">
        <v>359</v>
      </c>
      <c r="B4" s="20"/>
      <c r="C4" s="20"/>
      <c r="D4" s="20"/>
    </row>
    <row r="5" spans="1:64" ht="20">
      <c r="A5" s="33"/>
      <c r="B5" s="5"/>
      <c r="D5" s="5"/>
    </row>
    <row r="6" spans="1:64" ht="13">
      <c r="B6" s="5"/>
      <c r="D6" s="5"/>
    </row>
    <row r="7" spans="1:64" ht="56.25" customHeight="1">
      <c r="A7" s="21" t="s">
        <v>360</v>
      </c>
      <c r="B7" s="21"/>
      <c r="C7" s="21"/>
      <c r="D7" s="21"/>
    </row>
    <row r="8" spans="1:64" ht="13">
      <c r="A8" s="7"/>
      <c r="B8" s="9"/>
      <c r="C8" s="8"/>
      <c r="D8" s="9"/>
    </row>
    <row r="9" spans="1:64" ht="13">
      <c r="A9" s="7"/>
      <c r="B9" s="9"/>
      <c r="C9" s="8"/>
      <c r="D9" s="9"/>
    </row>
    <row r="10" spans="1:64" ht="37.5" customHeight="1">
      <c r="A10" s="22" t="s">
        <v>361</v>
      </c>
      <c r="B10" s="22"/>
      <c r="C10" s="22"/>
      <c r="D10" s="22"/>
    </row>
    <row r="11" spans="1:64" ht="13">
      <c r="A11" s="11"/>
      <c r="B11" s="9"/>
      <c r="C11" s="8"/>
      <c r="D11" s="9"/>
    </row>
    <row r="12" spans="1:64" ht="13">
      <c r="A12" s="11"/>
      <c r="B12" s="9"/>
      <c r="C12" s="8"/>
      <c r="D12" s="9"/>
    </row>
    <row r="13" spans="1:64" ht="13">
      <c r="A13" s="34"/>
      <c r="B13" s="34"/>
      <c r="C13" s="34"/>
      <c r="D13" s="34"/>
    </row>
    <row r="14" spans="1:64" ht="17.5" customHeight="1">
      <c r="A14" s="34"/>
      <c r="B14" s="34"/>
      <c r="C14" s="34"/>
      <c r="D14" s="34"/>
    </row>
    <row r="15" spans="1:64" ht="17.5" customHeight="1">
      <c r="A15" s="34"/>
      <c r="B15" s="34"/>
      <c r="C15" s="34"/>
      <c r="D15" s="34"/>
    </row>
    <row r="16" spans="1:64" ht="13">
      <c r="A16" s="34"/>
      <c r="B16" s="34"/>
      <c r="C16" s="34"/>
      <c r="D16" s="34"/>
    </row>
    <row r="17" spans="1:9" ht="17.5" customHeight="1">
      <c r="A17" s="34"/>
      <c r="B17" s="34"/>
      <c r="C17" s="34"/>
      <c r="D17" s="34"/>
    </row>
    <row r="18" spans="1:9" ht="17.5" customHeight="1">
      <c r="A18" s="34"/>
      <c r="B18" s="34"/>
      <c r="C18" s="34"/>
      <c r="D18" s="34"/>
    </row>
    <row r="19" spans="1:9" ht="13">
      <c r="B19" s="5"/>
      <c r="D19" s="5"/>
    </row>
    <row r="20" spans="1:9" ht="13">
      <c r="A20" s="5"/>
      <c r="B20" s="5"/>
      <c r="C20" s="5"/>
      <c r="D20" s="5"/>
    </row>
    <row r="21" spans="1:9" ht="28.5" customHeight="1">
      <c r="A21" s="27" t="s">
        <v>362</v>
      </c>
      <c r="B21" s="27"/>
      <c r="C21" s="27"/>
      <c r="D21" s="27"/>
    </row>
    <row r="22" spans="1:9" ht="13">
      <c r="A22" s="14" t="s">
        <v>320</v>
      </c>
      <c r="B22" s="14" t="s">
        <v>321</v>
      </c>
      <c r="C22" s="14" t="s">
        <v>82</v>
      </c>
      <c r="D22" s="14" t="s">
        <v>26</v>
      </c>
    </row>
    <row r="23" spans="1:9" ht="13">
      <c r="A23" s="15">
        <v>0</v>
      </c>
      <c r="B23" s="15" t="s">
        <v>363</v>
      </c>
      <c r="C23" s="15"/>
      <c r="D23" s="16"/>
    </row>
    <row r="24" spans="1:9" ht="13">
      <c r="A24" s="15">
        <v>1</v>
      </c>
      <c r="B24" s="15" t="s">
        <v>364</v>
      </c>
      <c r="C24" s="15"/>
      <c r="D24" s="16"/>
    </row>
    <row r="25" spans="1:9" ht="13">
      <c r="A25" s="15">
        <v>2</v>
      </c>
      <c r="B25" s="15" t="s">
        <v>365</v>
      </c>
      <c r="C25" s="15"/>
      <c r="D25" s="16"/>
    </row>
    <row r="26" spans="1:9" ht="13">
      <c r="A26" s="15">
        <v>3</v>
      </c>
      <c r="B26" s="15">
        <v>0</v>
      </c>
      <c r="C26" s="15"/>
      <c r="D26" s="16"/>
    </row>
    <row r="27" spans="1:9" ht="13">
      <c r="A27" s="15" t="s">
        <v>326</v>
      </c>
      <c r="B27" s="15" t="s">
        <v>366</v>
      </c>
      <c r="C27" s="15" t="s">
        <v>87</v>
      </c>
      <c r="D27" s="16" t="s">
        <v>367</v>
      </c>
    </row>
    <row r="28" spans="1:9" ht="13"/>
    <row r="29" spans="1:9" ht="16">
      <c r="A29" s="27" t="s">
        <v>368</v>
      </c>
      <c r="B29" s="27"/>
      <c r="C29" s="27"/>
      <c r="D29" s="27"/>
    </row>
    <row r="30" spans="1:9" ht="13">
      <c r="A30" s="14" t="s">
        <v>320</v>
      </c>
      <c r="B30" s="14" t="s">
        <v>321</v>
      </c>
      <c r="C30" s="14" t="s">
        <v>82</v>
      </c>
      <c r="D30" s="14" t="s">
        <v>26</v>
      </c>
      <c r="G30" s="5" t="s">
        <v>369</v>
      </c>
      <c r="H30" s="5" t="s">
        <v>370</v>
      </c>
      <c r="I30" s="5" t="s">
        <v>371</v>
      </c>
    </row>
    <row r="31" spans="1:9" ht="13">
      <c r="A31" s="15">
        <v>0</v>
      </c>
      <c r="B31" s="15" t="s">
        <v>363</v>
      </c>
      <c r="C31" s="15"/>
      <c r="D31" s="16"/>
      <c r="G31" s="5">
        <v>1</v>
      </c>
      <c r="H31" s="5">
        <v>0</v>
      </c>
      <c r="I31" s="5">
        <f t="shared" ref="I31:I62" si="0">H31+G31-1</f>
        <v>0</v>
      </c>
    </row>
    <row r="32" spans="1:9" ht="13">
      <c r="A32" s="15">
        <v>1</v>
      </c>
      <c r="B32" s="15" t="s">
        <v>364</v>
      </c>
      <c r="C32" s="15"/>
      <c r="D32" s="16"/>
      <c r="G32" s="5">
        <v>1</v>
      </c>
      <c r="H32" s="5">
        <f t="shared" ref="H32:H63" si="1">I31+1</f>
        <v>1</v>
      </c>
      <c r="I32" s="5">
        <f t="shared" si="0"/>
        <v>1</v>
      </c>
    </row>
    <row r="33" spans="1:10" ht="13">
      <c r="A33" s="15">
        <v>2</v>
      </c>
      <c r="B33" s="15" t="s">
        <v>365</v>
      </c>
      <c r="C33" s="15"/>
      <c r="D33" s="16"/>
      <c r="G33" s="5">
        <v>1</v>
      </c>
      <c r="H33" s="5">
        <f t="shared" si="1"/>
        <v>2</v>
      </c>
      <c r="I33" s="5">
        <f t="shared" si="0"/>
        <v>2</v>
      </c>
    </row>
    <row r="34" spans="1:10" ht="13">
      <c r="A34" s="15">
        <v>3</v>
      </c>
      <c r="B34" s="15">
        <v>0</v>
      </c>
      <c r="C34" s="15"/>
      <c r="D34" s="16"/>
      <c r="G34" s="5">
        <v>1</v>
      </c>
      <c r="H34" s="5">
        <f t="shared" si="1"/>
        <v>3</v>
      </c>
      <c r="I34" s="5">
        <f t="shared" si="0"/>
        <v>3</v>
      </c>
    </row>
    <row r="35" spans="1:10" ht="13">
      <c r="A35" s="15" t="str">
        <f t="shared" ref="A35:A66" si="2">CONCATENATE(H35," to ",I35)</f>
        <v>4 to 5</v>
      </c>
      <c r="B35" s="15" t="s">
        <v>366</v>
      </c>
      <c r="C35" s="15" t="s">
        <v>87</v>
      </c>
      <c r="D35" s="16" t="s">
        <v>372</v>
      </c>
      <c r="G35" s="5">
        <v>2</v>
      </c>
      <c r="H35" s="5">
        <f t="shared" si="1"/>
        <v>4</v>
      </c>
      <c r="I35" s="5">
        <f t="shared" si="0"/>
        <v>5</v>
      </c>
    </row>
    <row r="36" spans="1:10" ht="13">
      <c r="A36" s="15" t="str">
        <f t="shared" si="2"/>
        <v>6 to 7</v>
      </c>
      <c r="B36" s="15" t="s">
        <v>90</v>
      </c>
      <c r="C36" s="15" t="s">
        <v>87</v>
      </c>
      <c r="D36" s="16" t="s">
        <v>373</v>
      </c>
      <c r="G36" s="5">
        <v>2</v>
      </c>
      <c r="H36" s="5">
        <f t="shared" si="1"/>
        <v>6</v>
      </c>
      <c r="I36" s="5">
        <f t="shared" si="0"/>
        <v>7</v>
      </c>
    </row>
    <row r="37" spans="1:10" ht="13">
      <c r="A37" s="15" t="str">
        <f t="shared" si="2"/>
        <v>8 to 9</v>
      </c>
      <c r="B37" s="15" t="s">
        <v>86</v>
      </c>
      <c r="C37" s="15" t="s">
        <v>87</v>
      </c>
      <c r="D37" s="16" t="str">
        <f>ReTRoC!G4</f>
        <v>StateOff 0
StateOff BrakeRelease 1
StateOnStop 2
StateOnReady 3
StateOnStartingTask 4
StateOnBusy 5
StateOnRecoveringFromDesynch 6
StateQuickStopping 90
StateDesynchQuickStopping 91
StateErrorQuickStopping 99
StateErrorStop 100
StateDesynchStop 101
StateErrorOff 200
StateOffStartingTask 250
StateOffBusy 251</v>
      </c>
      <c r="G37" s="5">
        <v>2</v>
      </c>
      <c r="H37" s="5">
        <f t="shared" si="1"/>
        <v>8</v>
      </c>
      <c r="I37" s="5">
        <f t="shared" si="0"/>
        <v>9</v>
      </c>
      <c r="J37" s="5" t="str">
        <f t="shared" ref="J37:J68" si="3">CONCATENATE(H37," to ",I37)</f>
        <v>8 to 9</v>
      </c>
    </row>
    <row r="38" spans="1:10" ht="13">
      <c r="A38" s="15" t="str">
        <f t="shared" si="2"/>
        <v>10 to 13</v>
      </c>
      <c r="B38" s="15" t="s">
        <v>93</v>
      </c>
      <c r="C38" s="15" t="s">
        <v>94</v>
      </c>
      <c r="D38" s="16" t="s">
        <v>374</v>
      </c>
      <c r="G38" s="5">
        <v>4</v>
      </c>
      <c r="H38" s="5">
        <f t="shared" si="1"/>
        <v>10</v>
      </c>
      <c r="I38" s="5">
        <f t="shared" si="0"/>
        <v>13</v>
      </c>
      <c r="J38" s="5" t="str">
        <f t="shared" si="3"/>
        <v>10 to 13</v>
      </c>
    </row>
    <row r="39" spans="1:10" ht="13">
      <c r="A39" s="15" t="str">
        <f t="shared" si="2"/>
        <v>14 to 17</v>
      </c>
      <c r="B39" s="15" t="s">
        <v>142</v>
      </c>
      <c r="C39" s="15" t="s">
        <v>94</v>
      </c>
      <c r="D39" s="16" t="s">
        <v>375</v>
      </c>
      <c r="G39" s="5">
        <v>4</v>
      </c>
      <c r="H39" s="5">
        <f t="shared" si="1"/>
        <v>14</v>
      </c>
      <c r="I39" s="5">
        <f t="shared" si="0"/>
        <v>17</v>
      </c>
      <c r="J39" s="5" t="str">
        <f t="shared" si="3"/>
        <v>14 to 17</v>
      </c>
    </row>
    <row r="40" spans="1:10" ht="13">
      <c r="A40" s="15" t="str">
        <f t="shared" si="2"/>
        <v>18 to 25</v>
      </c>
      <c r="B40" s="15" t="s">
        <v>376</v>
      </c>
      <c r="C40" s="15" t="s">
        <v>103</v>
      </c>
      <c r="D40" s="16" t="s">
        <v>377</v>
      </c>
      <c r="G40" s="5">
        <v>8</v>
      </c>
      <c r="H40" s="5">
        <f t="shared" si="1"/>
        <v>18</v>
      </c>
      <c r="I40" s="5">
        <f t="shared" si="0"/>
        <v>25</v>
      </c>
      <c r="J40" s="5" t="str">
        <f t="shared" si="3"/>
        <v>18 to 25</v>
      </c>
    </row>
    <row r="41" spans="1:10" ht="13">
      <c r="A41" s="15" t="str">
        <f t="shared" si="2"/>
        <v>26 to 27</v>
      </c>
      <c r="B41" s="15" t="s">
        <v>378</v>
      </c>
      <c r="C41" s="15" t="s">
        <v>87</v>
      </c>
      <c r="D41" s="16" t="s">
        <v>379</v>
      </c>
      <c r="G41" s="5">
        <v>2</v>
      </c>
      <c r="H41" s="5">
        <f t="shared" si="1"/>
        <v>26</v>
      </c>
      <c r="I41" s="5">
        <f t="shared" si="0"/>
        <v>27</v>
      </c>
      <c r="J41" s="5" t="str">
        <f t="shared" si="3"/>
        <v>26 to 27</v>
      </c>
    </row>
    <row r="42" spans="1:10" ht="13">
      <c r="A42" s="15" t="str">
        <f t="shared" si="2"/>
        <v>28 to 35</v>
      </c>
      <c r="B42" s="15" t="s">
        <v>380</v>
      </c>
      <c r="C42" s="15" t="s">
        <v>186</v>
      </c>
      <c r="D42" s="16" t="s">
        <v>381</v>
      </c>
      <c r="G42" s="5">
        <v>8</v>
      </c>
      <c r="H42" s="5">
        <f t="shared" si="1"/>
        <v>28</v>
      </c>
      <c r="I42" s="5">
        <f t="shared" si="0"/>
        <v>35</v>
      </c>
      <c r="J42" s="5" t="str">
        <f t="shared" si="3"/>
        <v>28 to 35</v>
      </c>
    </row>
    <row r="43" spans="1:10" ht="13">
      <c r="A43" s="15" t="str">
        <f t="shared" si="2"/>
        <v>36 to 43</v>
      </c>
      <c r="B43" s="15" t="s">
        <v>382</v>
      </c>
      <c r="C43" s="15" t="s">
        <v>186</v>
      </c>
      <c r="D43" s="16" t="s">
        <v>383</v>
      </c>
      <c r="E43" s="5" t="s">
        <v>384</v>
      </c>
      <c r="G43" s="5">
        <v>8</v>
      </c>
      <c r="H43" s="5">
        <f t="shared" si="1"/>
        <v>36</v>
      </c>
      <c r="I43" s="5">
        <f t="shared" si="0"/>
        <v>43</v>
      </c>
      <c r="J43" s="5" t="str">
        <f t="shared" si="3"/>
        <v>36 to 43</v>
      </c>
    </row>
    <row r="44" spans="1:10" ht="13">
      <c r="A44" s="15" t="str">
        <f t="shared" si="2"/>
        <v>44 to 47</v>
      </c>
      <c r="B44" s="15" t="s">
        <v>385</v>
      </c>
      <c r="C44" s="15" t="s">
        <v>94</v>
      </c>
      <c r="D44" s="16" t="s">
        <v>386</v>
      </c>
      <c r="G44" s="5">
        <v>4</v>
      </c>
      <c r="H44" s="5">
        <f t="shared" si="1"/>
        <v>44</v>
      </c>
      <c r="I44" s="5">
        <f t="shared" si="0"/>
        <v>47</v>
      </c>
      <c r="J44" s="5" t="str">
        <f t="shared" si="3"/>
        <v>44 to 47</v>
      </c>
    </row>
    <row r="45" spans="1:10" ht="13">
      <c r="A45" s="15" t="str">
        <f t="shared" si="2"/>
        <v>48 to 51</v>
      </c>
      <c r="B45" s="15" t="s">
        <v>387</v>
      </c>
      <c r="C45" s="15" t="s">
        <v>94</v>
      </c>
      <c r="D45" s="16" t="s">
        <v>388</v>
      </c>
      <c r="G45" s="5">
        <v>4</v>
      </c>
      <c r="H45" s="5">
        <f t="shared" si="1"/>
        <v>48</v>
      </c>
      <c r="I45" s="5">
        <f t="shared" si="0"/>
        <v>51</v>
      </c>
      <c r="J45" s="5" t="str">
        <f t="shared" si="3"/>
        <v>48 to 51</v>
      </c>
    </row>
    <row r="46" spans="1:10" ht="13">
      <c r="A46" s="15" t="str">
        <f t="shared" si="2"/>
        <v>52 to 59</v>
      </c>
      <c r="B46" s="15" t="s">
        <v>389</v>
      </c>
      <c r="C46" s="15" t="s">
        <v>186</v>
      </c>
      <c r="D46" s="16" t="str">
        <f t="shared" ref="D46:D61" si="4">CONCATENATE("Workspace position: w[n]=",$H$46,"+8*n to ",$H$46+8,"+8*n")</f>
        <v>Workspace position: w[n]=52+8*n to 60+8*n</v>
      </c>
      <c r="G46" s="5">
        <v>8</v>
      </c>
      <c r="H46" s="5">
        <f t="shared" si="1"/>
        <v>52</v>
      </c>
      <c r="I46" s="5">
        <f t="shared" si="0"/>
        <v>59</v>
      </c>
      <c r="J46" s="5" t="str">
        <f t="shared" si="3"/>
        <v>52 to 59</v>
      </c>
    </row>
    <row r="47" spans="1:10" ht="13">
      <c r="A47" s="15" t="str">
        <f t="shared" si="2"/>
        <v>60 to 67</v>
      </c>
      <c r="B47" s="15" t="s">
        <v>390</v>
      </c>
      <c r="C47" s="15" t="s">
        <v>186</v>
      </c>
      <c r="D47" s="16" t="str">
        <f t="shared" si="4"/>
        <v>Workspace position: w[n]=52+8*n to 60+8*n</v>
      </c>
      <c r="G47" s="5">
        <v>8</v>
      </c>
      <c r="H47" s="5">
        <f t="shared" si="1"/>
        <v>60</v>
      </c>
      <c r="I47" s="5">
        <f t="shared" si="0"/>
        <v>67</v>
      </c>
      <c r="J47" s="5" t="str">
        <f t="shared" si="3"/>
        <v>60 to 67</v>
      </c>
    </row>
    <row r="48" spans="1:10" ht="13">
      <c r="A48" s="15" t="str">
        <f t="shared" si="2"/>
        <v>68 to 75</v>
      </c>
      <c r="B48" s="15" t="s">
        <v>391</v>
      </c>
      <c r="C48" s="15" t="s">
        <v>186</v>
      </c>
      <c r="D48" s="16" t="str">
        <f t="shared" si="4"/>
        <v>Workspace position: w[n]=52+8*n to 60+8*n</v>
      </c>
      <c r="G48" s="5">
        <v>8</v>
      </c>
      <c r="H48" s="5">
        <f t="shared" si="1"/>
        <v>68</v>
      </c>
      <c r="I48" s="5">
        <f t="shared" si="0"/>
        <v>75</v>
      </c>
      <c r="J48" s="5" t="str">
        <f t="shared" si="3"/>
        <v>68 to 75</v>
      </c>
    </row>
    <row r="49" spans="1:10" ht="13">
      <c r="A49" s="15" t="str">
        <f t="shared" si="2"/>
        <v>76 to 83</v>
      </c>
      <c r="B49" s="15" t="s">
        <v>363</v>
      </c>
      <c r="C49" s="15" t="s">
        <v>186</v>
      </c>
      <c r="D49" s="16" t="str">
        <f t="shared" si="4"/>
        <v>Workspace position: w[n]=52+8*n to 60+8*n</v>
      </c>
      <c r="G49" s="5">
        <v>8</v>
      </c>
      <c r="H49" s="5">
        <f t="shared" si="1"/>
        <v>76</v>
      </c>
      <c r="I49" s="5">
        <f t="shared" si="0"/>
        <v>83</v>
      </c>
      <c r="J49" s="5" t="str">
        <f t="shared" si="3"/>
        <v>76 to 83</v>
      </c>
    </row>
    <row r="50" spans="1:10" ht="13">
      <c r="A50" s="15" t="str">
        <f t="shared" si="2"/>
        <v>84 to 91</v>
      </c>
      <c r="B50" s="15" t="s">
        <v>392</v>
      </c>
      <c r="C50" s="15" t="s">
        <v>186</v>
      </c>
      <c r="D50" s="16" t="str">
        <f t="shared" si="4"/>
        <v>Workspace position: w[n]=52+8*n to 60+8*n</v>
      </c>
      <c r="G50" s="5">
        <v>8</v>
      </c>
      <c r="H50" s="5">
        <f t="shared" si="1"/>
        <v>84</v>
      </c>
      <c r="I50" s="5">
        <f t="shared" si="0"/>
        <v>91</v>
      </c>
      <c r="J50" s="5" t="str">
        <f t="shared" si="3"/>
        <v>84 to 91</v>
      </c>
    </row>
    <row r="51" spans="1:10" ht="13">
      <c r="A51" s="15" t="str">
        <f t="shared" si="2"/>
        <v>92 to 99</v>
      </c>
      <c r="B51" s="15" t="s">
        <v>393</v>
      </c>
      <c r="C51" s="15" t="s">
        <v>186</v>
      </c>
      <c r="D51" s="16" t="str">
        <f t="shared" si="4"/>
        <v>Workspace position: w[n]=52+8*n to 60+8*n</v>
      </c>
      <c r="G51" s="5">
        <v>8</v>
      </c>
      <c r="H51" s="5">
        <f t="shared" si="1"/>
        <v>92</v>
      </c>
      <c r="I51" s="5">
        <f t="shared" si="0"/>
        <v>99</v>
      </c>
      <c r="J51" s="5" t="str">
        <f t="shared" si="3"/>
        <v>92 to 99</v>
      </c>
    </row>
    <row r="52" spans="1:10" ht="13">
      <c r="A52" s="15" t="str">
        <f t="shared" si="2"/>
        <v>100 to 107</v>
      </c>
      <c r="B52" s="15" t="s">
        <v>394</v>
      </c>
      <c r="C52" s="15" t="s">
        <v>186</v>
      </c>
      <c r="D52" s="16" t="str">
        <f t="shared" si="4"/>
        <v>Workspace position: w[n]=52+8*n to 60+8*n</v>
      </c>
      <c r="G52" s="5">
        <v>8</v>
      </c>
      <c r="H52" s="5">
        <f t="shared" si="1"/>
        <v>100</v>
      </c>
      <c r="I52" s="5">
        <f t="shared" si="0"/>
        <v>107</v>
      </c>
      <c r="J52" s="5" t="str">
        <f t="shared" si="3"/>
        <v>100 to 107</v>
      </c>
    </row>
    <row r="53" spans="1:10" ht="13">
      <c r="A53" s="15" t="str">
        <f t="shared" si="2"/>
        <v>108 to 115</v>
      </c>
      <c r="B53" s="15" t="s">
        <v>395</v>
      </c>
      <c r="C53" s="15" t="s">
        <v>186</v>
      </c>
      <c r="D53" s="16" t="str">
        <f t="shared" si="4"/>
        <v>Workspace position: w[n]=52+8*n to 60+8*n</v>
      </c>
      <c r="G53" s="5">
        <v>8</v>
      </c>
      <c r="H53" s="5">
        <f t="shared" si="1"/>
        <v>108</v>
      </c>
      <c r="I53" s="5">
        <f t="shared" si="0"/>
        <v>115</v>
      </c>
      <c r="J53" s="5" t="str">
        <f t="shared" si="3"/>
        <v>108 to 115</v>
      </c>
    </row>
    <row r="54" spans="1:10" ht="13">
      <c r="A54" s="15" t="str">
        <f t="shared" si="2"/>
        <v>116 to 123</v>
      </c>
      <c r="B54" s="15" t="s">
        <v>396</v>
      </c>
      <c r="C54" s="15" t="s">
        <v>186</v>
      </c>
      <c r="D54" s="16" t="str">
        <f t="shared" si="4"/>
        <v>Workspace position: w[n]=52+8*n to 60+8*n</v>
      </c>
      <c r="G54" s="5">
        <v>8</v>
      </c>
      <c r="H54" s="5">
        <f t="shared" si="1"/>
        <v>116</v>
      </c>
      <c r="I54" s="5">
        <f t="shared" si="0"/>
        <v>123</v>
      </c>
      <c r="J54" s="5" t="str">
        <f t="shared" si="3"/>
        <v>116 to 123</v>
      </c>
    </row>
    <row r="55" spans="1:10" ht="13">
      <c r="A55" s="15" t="str">
        <f t="shared" si="2"/>
        <v>124 to 131</v>
      </c>
      <c r="B55" s="15" t="s">
        <v>397</v>
      </c>
      <c r="C55" s="15" t="s">
        <v>186</v>
      </c>
      <c r="D55" s="16" t="str">
        <f t="shared" si="4"/>
        <v>Workspace position: w[n]=52+8*n to 60+8*n</v>
      </c>
      <c r="G55" s="5">
        <v>8</v>
      </c>
      <c r="H55" s="5">
        <f t="shared" si="1"/>
        <v>124</v>
      </c>
      <c r="I55" s="5">
        <f t="shared" si="0"/>
        <v>131</v>
      </c>
      <c r="J55" s="5" t="str">
        <f t="shared" si="3"/>
        <v>124 to 131</v>
      </c>
    </row>
    <row r="56" spans="1:10" ht="13">
      <c r="A56" s="15" t="str">
        <f t="shared" si="2"/>
        <v>132 to 139</v>
      </c>
      <c r="B56" s="15" t="s">
        <v>398</v>
      </c>
      <c r="C56" s="15" t="s">
        <v>186</v>
      </c>
      <c r="D56" s="16" t="str">
        <f t="shared" si="4"/>
        <v>Workspace position: w[n]=52+8*n to 60+8*n</v>
      </c>
      <c r="G56" s="5">
        <v>8</v>
      </c>
      <c r="H56" s="5">
        <f t="shared" si="1"/>
        <v>132</v>
      </c>
      <c r="I56" s="5">
        <f t="shared" si="0"/>
        <v>139</v>
      </c>
      <c r="J56" s="5" t="str">
        <f t="shared" si="3"/>
        <v>132 to 139</v>
      </c>
    </row>
    <row r="57" spans="1:10" ht="13">
      <c r="A57" s="15" t="str">
        <f t="shared" si="2"/>
        <v>140 to 147</v>
      </c>
      <c r="B57" s="15" t="s">
        <v>399</v>
      </c>
      <c r="C57" s="15" t="s">
        <v>186</v>
      </c>
      <c r="D57" s="16" t="str">
        <f t="shared" si="4"/>
        <v>Workspace position: w[n]=52+8*n to 60+8*n</v>
      </c>
      <c r="G57" s="5">
        <v>8</v>
      </c>
      <c r="H57" s="5">
        <f t="shared" si="1"/>
        <v>140</v>
      </c>
      <c r="I57" s="5">
        <f t="shared" si="0"/>
        <v>147</v>
      </c>
      <c r="J57" s="5" t="str">
        <f t="shared" si="3"/>
        <v>140 to 147</v>
      </c>
    </row>
    <row r="58" spans="1:10" ht="13">
      <c r="A58" s="15" t="str">
        <f t="shared" si="2"/>
        <v>148 to 155</v>
      </c>
      <c r="B58" s="15" t="s">
        <v>400</v>
      </c>
      <c r="C58" s="15" t="s">
        <v>186</v>
      </c>
      <c r="D58" s="16" t="str">
        <f t="shared" si="4"/>
        <v>Workspace position: w[n]=52+8*n to 60+8*n</v>
      </c>
      <c r="G58" s="5">
        <v>8</v>
      </c>
      <c r="H58" s="5">
        <f t="shared" si="1"/>
        <v>148</v>
      </c>
      <c r="I58" s="5">
        <f t="shared" si="0"/>
        <v>155</v>
      </c>
      <c r="J58" s="5" t="str">
        <f t="shared" si="3"/>
        <v>148 to 155</v>
      </c>
    </row>
    <row r="59" spans="1:10" ht="13">
      <c r="A59" s="15" t="str">
        <f t="shared" si="2"/>
        <v>156 to 163</v>
      </c>
      <c r="B59" s="15" t="s">
        <v>365</v>
      </c>
      <c r="C59" s="15" t="s">
        <v>186</v>
      </c>
      <c r="D59" s="16" t="str">
        <f t="shared" si="4"/>
        <v>Workspace position: w[n]=52+8*n to 60+8*n</v>
      </c>
      <c r="G59" s="5">
        <v>8</v>
      </c>
      <c r="H59" s="5">
        <f t="shared" si="1"/>
        <v>156</v>
      </c>
      <c r="I59" s="5">
        <f t="shared" si="0"/>
        <v>163</v>
      </c>
      <c r="J59" s="5" t="str">
        <f t="shared" si="3"/>
        <v>156 to 163</v>
      </c>
    </row>
    <row r="60" spans="1:10" ht="13">
      <c r="A60" s="15" t="str">
        <f t="shared" si="2"/>
        <v>164 to 171</v>
      </c>
      <c r="B60" s="15" t="s">
        <v>401</v>
      </c>
      <c r="C60" s="15" t="s">
        <v>186</v>
      </c>
      <c r="D60" s="16" t="str">
        <f t="shared" si="4"/>
        <v>Workspace position: w[n]=52+8*n to 60+8*n</v>
      </c>
      <c r="G60" s="5">
        <v>8</v>
      </c>
      <c r="H60" s="5">
        <f t="shared" si="1"/>
        <v>164</v>
      </c>
      <c r="I60" s="5">
        <f t="shared" si="0"/>
        <v>171</v>
      </c>
      <c r="J60" s="5" t="str">
        <f t="shared" si="3"/>
        <v>164 to 171</v>
      </c>
    </row>
    <row r="61" spans="1:10" ht="13">
      <c r="A61" s="15" t="str">
        <f t="shared" si="2"/>
        <v>172 to 179</v>
      </c>
      <c r="B61" s="15" t="s">
        <v>402</v>
      </c>
      <c r="C61" s="15" t="s">
        <v>186</v>
      </c>
      <c r="D61" s="16" t="str">
        <f t="shared" si="4"/>
        <v>Workspace position: w[n]=52+8*n to 60+8*n</v>
      </c>
      <c r="G61" s="5">
        <v>8</v>
      </c>
      <c r="H61" s="5">
        <f t="shared" si="1"/>
        <v>172</v>
      </c>
      <c r="I61" s="5">
        <f t="shared" si="0"/>
        <v>179</v>
      </c>
      <c r="J61" s="5" t="str">
        <f t="shared" si="3"/>
        <v>172 to 179</v>
      </c>
    </row>
    <row r="62" spans="1:10" ht="13">
      <c r="A62" s="15" t="str">
        <f t="shared" si="2"/>
        <v>180 to 187</v>
      </c>
      <c r="B62" s="15" t="s">
        <v>331</v>
      </c>
      <c r="C62" s="15" t="s">
        <v>186</v>
      </c>
      <c r="D62" s="16" t="str">
        <f t="shared" ref="D62:D77" si="5">CONCATENATE("Jointspace position: j[n]=",$H$62-8,"+8*n to ",$H$62,"+8*n")</f>
        <v>Jointspace position: j[n]=172+8*n to 180+8*n</v>
      </c>
      <c r="G62" s="5">
        <v>8</v>
      </c>
      <c r="H62" s="5">
        <f t="shared" si="1"/>
        <v>180</v>
      </c>
      <c r="I62" s="5">
        <f t="shared" si="0"/>
        <v>187</v>
      </c>
      <c r="J62" s="5" t="str">
        <f t="shared" si="3"/>
        <v>180 to 187</v>
      </c>
    </row>
    <row r="63" spans="1:10">
      <c r="A63" s="15" t="str">
        <f t="shared" si="2"/>
        <v>188 to 195</v>
      </c>
      <c r="B63" s="15" t="s">
        <v>334</v>
      </c>
      <c r="C63" s="15" t="s">
        <v>186</v>
      </c>
      <c r="D63" s="16" t="str">
        <f t="shared" si="5"/>
        <v>Jointspace position: j[n]=172+8*n to 180+8*n</v>
      </c>
      <c r="G63" s="5">
        <v>8</v>
      </c>
      <c r="H63" s="5">
        <f t="shared" si="1"/>
        <v>188</v>
      </c>
      <c r="I63" s="5">
        <f t="shared" ref="I63:I94" si="6">H63+G63-1</f>
        <v>195</v>
      </c>
      <c r="J63" s="5" t="str">
        <f t="shared" si="3"/>
        <v>188 to 195</v>
      </c>
    </row>
    <row r="64" spans="1:10">
      <c r="A64" s="15" t="str">
        <f t="shared" si="2"/>
        <v>196 to 203</v>
      </c>
      <c r="B64" s="15" t="s">
        <v>337</v>
      </c>
      <c r="C64" s="15" t="s">
        <v>186</v>
      </c>
      <c r="D64" s="16" t="str">
        <f t="shared" si="5"/>
        <v>Jointspace position: j[n]=172+8*n to 180+8*n</v>
      </c>
      <c r="G64" s="5">
        <v>8</v>
      </c>
      <c r="H64" s="5">
        <f t="shared" ref="H64:H95" si="7">I63+1</f>
        <v>196</v>
      </c>
      <c r="I64" s="5">
        <f t="shared" si="6"/>
        <v>203</v>
      </c>
      <c r="J64" s="5" t="str">
        <f t="shared" si="3"/>
        <v>196 to 203</v>
      </c>
    </row>
    <row r="65" spans="1:10">
      <c r="A65" s="15" t="str">
        <f t="shared" si="2"/>
        <v>204 to 211</v>
      </c>
      <c r="B65" s="15" t="s">
        <v>403</v>
      </c>
      <c r="C65" s="15" t="s">
        <v>186</v>
      </c>
      <c r="D65" s="16" t="str">
        <f t="shared" si="5"/>
        <v>Jointspace position: j[n]=172+8*n to 180+8*n</v>
      </c>
      <c r="G65" s="5">
        <v>8</v>
      </c>
      <c r="H65" s="5">
        <f t="shared" si="7"/>
        <v>204</v>
      </c>
      <c r="I65" s="5">
        <f t="shared" si="6"/>
        <v>211</v>
      </c>
      <c r="J65" s="5" t="str">
        <f t="shared" si="3"/>
        <v>204 to 211</v>
      </c>
    </row>
    <row r="66" spans="1:10">
      <c r="A66" s="15" t="str">
        <f t="shared" si="2"/>
        <v>212 to 219</v>
      </c>
      <c r="B66" s="15" t="s">
        <v>404</v>
      </c>
      <c r="C66" s="15" t="s">
        <v>186</v>
      </c>
      <c r="D66" s="16" t="str">
        <f t="shared" si="5"/>
        <v>Jointspace position: j[n]=172+8*n to 180+8*n</v>
      </c>
      <c r="G66" s="5">
        <v>8</v>
      </c>
      <c r="H66" s="5">
        <f t="shared" si="7"/>
        <v>212</v>
      </c>
      <c r="I66" s="5">
        <f t="shared" si="6"/>
        <v>219</v>
      </c>
      <c r="J66" s="5" t="str">
        <f t="shared" si="3"/>
        <v>212 to 219</v>
      </c>
    </row>
    <row r="67" spans="1:10">
      <c r="A67" s="15" t="str">
        <f t="shared" ref="A67:A98" si="8">CONCATENATE(H67," to ",I67)</f>
        <v>220 to 227</v>
      </c>
      <c r="B67" s="15" t="s">
        <v>405</v>
      </c>
      <c r="C67" s="15" t="s">
        <v>186</v>
      </c>
      <c r="D67" s="16" t="str">
        <f t="shared" si="5"/>
        <v>Jointspace position: j[n]=172+8*n to 180+8*n</v>
      </c>
      <c r="G67" s="5">
        <v>8</v>
      </c>
      <c r="H67" s="5">
        <f t="shared" si="7"/>
        <v>220</v>
      </c>
      <c r="I67" s="5">
        <f t="shared" si="6"/>
        <v>227</v>
      </c>
      <c r="J67" s="5" t="str">
        <f t="shared" si="3"/>
        <v>220 to 227</v>
      </c>
    </row>
    <row r="68" spans="1:10">
      <c r="A68" s="15" t="str">
        <f t="shared" si="8"/>
        <v>228 to 235</v>
      </c>
      <c r="B68" s="15" t="s">
        <v>406</v>
      </c>
      <c r="C68" s="15" t="s">
        <v>186</v>
      </c>
      <c r="D68" s="16" t="str">
        <f t="shared" si="5"/>
        <v>Jointspace position: j[n]=172+8*n to 180+8*n</v>
      </c>
      <c r="G68" s="5">
        <v>8</v>
      </c>
      <c r="H68" s="5">
        <f t="shared" si="7"/>
        <v>228</v>
      </c>
      <c r="I68" s="5">
        <f t="shared" si="6"/>
        <v>235</v>
      </c>
      <c r="J68" s="5" t="str">
        <f t="shared" si="3"/>
        <v>228 to 235</v>
      </c>
    </row>
    <row r="69" spans="1:10">
      <c r="A69" s="15" t="str">
        <f t="shared" si="8"/>
        <v>236 to 243</v>
      </c>
      <c r="B69" s="15" t="s">
        <v>407</v>
      </c>
      <c r="C69" s="15" t="s">
        <v>186</v>
      </c>
      <c r="D69" s="16" t="str">
        <f t="shared" si="5"/>
        <v>Jointspace position: j[n]=172+8*n to 180+8*n</v>
      </c>
      <c r="G69" s="5">
        <v>8</v>
      </c>
      <c r="H69" s="5">
        <f t="shared" si="7"/>
        <v>236</v>
      </c>
      <c r="I69" s="5">
        <f t="shared" si="6"/>
        <v>243</v>
      </c>
      <c r="J69" s="5" t="str">
        <f t="shared" ref="J69:J100" si="9">CONCATENATE(H69," to ",I69)</f>
        <v>236 to 243</v>
      </c>
    </row>
    <row r="70" spans="1:10">
      <c r="A70" s="15" t="str">
        <f t="shared" si="8"/>
        <v>244 to 251</v>
      </c>
      <c r="B70" s="15" t="s">
        <v>408</v>
      </c>
      <c r="C70" s="15" t="s">
        <v>186</v>
      </c>
      <c r="D70" s="16" t="str">
        <f t="shared" si="5"/>
        <v>Jointspace position: j[n]=172+8*n to 180+8*n</v>
      </c>
      <c r="G70" s="5">
        <v>8</v>
      </c>
      <c r="H70" s="5">
        <f t="shared" si="7"/>
        <v>244</v>
      </c>
      <c r="I70" s="5">
        <f t="shared" si="6"/>
        <v>251</v>
      </c>
      <c r="J70" s="5" t="str">
        <f t="shared" si="9"/>
        <v>244 to 251</v>
      </c>
    </row>
    <row r="71" spans="1:10">
      <c r="A71" s="15" t="str">
        <f t="shared" si="8"/>
        <v>252 to 259</v>
      </c>
      <c r="B71" s="15" t="s">
        <v>409</v>
      </c>
      <c r="C71" s="15" t="s">
        <v>186</v>
      </c>
      <c r="D71" s="16" t="str">
        <f t="shared" si="5"/>
        <v>Jointspace position: j[n]=172+8*n to 180+8*n</v>
      </c>
      <c r="G71" s="5">
        <v>8</v>
      </c>
      <c r="H71" s="5">
        <f t="shared" si="7"/>
        <v>252</v>
      </c>
      <c r="I71" s="5">
        <f t="shared" si="6"/>
        <v>259</v>
      </c>
      <c r="J71" s="5" t="str">
        <f t="shared" si="9"/>
        <v>252 to 259</v>
      </c>
    </row>
    <row r="72" spans="1:10">
      <c r="A72" s="15" t="str">
        <f t="shared" si="8"/>
        <v>260 to 267</v>
      </c>
      <c r="B72" s="15" t="s">
        <v>410</v>
      </c>
      <c r="C72" s="15" t="s">
        <v>186</v>
      </c>
      <c r="D72" s="16" t="str">
        <f t="shared" si="5"/>
        <v>Jointspace position: j[n]=172+8*n to 180+8*n</v>
      </c>
      <c r="G72" s="5">
        <v>8</v>
      </c>
      <c r="H72" s="5">
        <f t="shared" si="7"/>
        <v>260</v>
      </c>
      <c r="I72" s="5">
        <f t="shared" si="6"/>
        <v>267</v>
      </c>
      <c r="J72" s="5" t="str">
        <f t="shared" si="9"/>
        <v>260 to 267</v>
      </c>
    </row>
    <row r="73" spans="1:10">
      <c r="A73" s="15" t="str">
        <f t="shared" si="8"/>
        <v>268 to 275</v>
      </c>
      <c r="B73" s="15" t="s">
        <v>411</v>
      </c>
      <c r="C73" s="15" t="s">
        <v>186</v>
      </c>
      <c r="D73" s="16" t="str">
        <f t="shared" si="5"/>
        <v>Jointspace position: j[n]=172+8*n to 180+8*n</v>
      </c>
      <c r="G73" s="5">
        <v>8</v>
      </c>
      <c r="H73" s="5">
        <f t="shared" si="7"/>
        <v>268</v>
      </c>
      <c r="I73" s="5">
        <f t="shared" si="6"/>
        <v>275</v>
      </c>
      <c r="J73" s="5" t="str">
        <f t="shared" si="9"/>
        <v>268 to 275</v>
      </c>
    </row>
    <row r="74" spans="1:10">
      <c r="A74" s="15" t="str">
        <f t="shared" si="8"/>
        <v>276 to 283</v>
      </c>
      <c r="B74" s="15" t="s">
        <v>412</v>
      </c>
      <c r="C74" s="15" t="s">
        <v>186</v>
      </c>
      <c r="D74" s="16" t="str">
        <f t="shared" si="5"/>
        <v>Jointspace position: j[n]=172+8*n to 180+8*n</v>
      </c>
      <c r="G74" s="5">
        <v>8</v>
      </c>
      <c r="H74" s="5">
        <f t="shared" si="7"/>
        <v>276</v>
      </c>
      <c r="I74" s="5">
        <f t="shared" si="6"/>
        <v>283</v>
      </c>
      <c r="J74" s="5" t="str">
        <f t="shared" si="9"/>
        <v>276 to 283</v>
      </c>
    </row>
    <row r="75" spans="1:10">
      <c r="A75" s="15" t="str">
        <f t="shared" si="8"/>
        <v>284 to 291</v>
      </c>
      <c r="B75" s="15" t="s">
        <v>413</v>
      </c>
      <c r="C75" s="15" t="s">
        <v>186</v>
      </c>
      <c r="D75" s="16" t="str">
        <f t="shared" si="5"/>
        <v>Jointspace position: j[n]=172+8*n to 180+8*n</v>
      </c>
      <c r="G75" s="5">
        <v>8</v>
      </c>
      <c r="H75" s="5">
        <f t="shared" si="7"/>
        <v>284</v>
      </c>
      <c r="I75" s="5">
        <f t="shared" si="6"/>
        <v>291</v>
      </c>
      <c r="J75" s="5" t="str">
        <f t="shared" si="9"/>
        <v>284 to 291</v>
      </c>
    </row>
    <row r="76" spans="1:10">
      <c r="A76" s="15" t="str">
        <f t="shared" si="8"/>
        <v>292 to 299</v>
      </c>
      <c r="B76" s="15" t="s">
        <v>414</v>
      </c>
      <c r="C76" s="15" t="s">
        <v>186</v>
      </c>
      <c r="D76" s="16" t="str">
        <f t="shared" si="5"/>
        <v>Jointspace position: j[n]=172+8*n to 180+8*n</v>
      </c>
      <c r="G76" s="5">
        <v>8</v>
      </c>
      <c r="H76" s="5">
        <f t="shared" si="7"/>
        <v>292</v>
      </c>
      <c r="I76" s="5">
        <f t="shared" si="6"/>
        <v>299</v>
      </c>
      <c r="J76" s="5" t="str">
        <f t="shared" si="9"/>
        <v>292 to 299</v>
      </c>
    </row>
    <row r="77" spans="1:10">
      <c r="A77" s="15" t="str">
        <f t="shared" si="8"/>
        <v>300 to 307</v>
      </c>
      <c r="B77" s="15" t="s">
        <v>415</v>
      </c>
      <c r="C77" s="15" t="s">
        <v>186</v>
      </c>
      <c r="D77" s="16" t="str">
        <f t="shared" si="5"/>
        <v>Jointspace position: j[n]=172+8*n to 180+8*n</v>
      </c>
      <c r="G77" s="5">
        <v>8</v>
      </c>
      <c r="H77" s="5">
        <f t="shared" si="7"/>
        <v>300</v>
      </c>
      <c r="I77" s="5">
        <f t="shared" si="6"/>
        <v>307</v>
      </c>
      <c r="J77" s="5" t="str">
        <f t="shared" si="9"/>
        <v>300 to 307</v>
      </c>
    </row>
    <row r="78" spans="1:10">
      <c r="A78" s="17" t="str">
        <f t="shared" si="8"/>
        <v>308 to 311</v>
      </c>
      <c r="B78" s="15" t="s">
        <v>416</v>
      </c>
      <c r="C78" s="15" t="s">
        <v>162</v>
      </c>
      <c r="D78" s="16" t="str">
        <f t="shared" ref="D78:D108" si="10">CONCATENATE("Slave status: ss[n]=",$H$78-4,"+4*n to ",$H$78,"+4*n")</f>
        <v>Slave status: ss[n]=304+4*n to 308+4*n</v>
      </c>
      <c r="G78" s="5">
        <v>4</v>
      </c>
      <c r="H78" s="5">
        <f t="shared" si="7"/>
        <v>308</v>
      </c>
      <c r="I78" s="5">
        <f t="shared" si="6"/>
        <v>311</v>
      </c>
      <c r="J78" s="5" t="str">
        <f t="shared" si="9"/>
        <v>308 to 311</v>
      </c>
    </row>
    <row r="79" spans="1:10">
      <c r="A79" s="17" t="str">
        <f t="shared" si="8"/>
        <v>312 to 315</v>
      </c>
      <c r="B79" s="15" t="s">
        <v>417</v>
      </c>
      <c r="C79" s="15" t="s">
        <v>162</v>
      </c>
      <c r="D79" s="16" t="str">
        <f t="shared" si="10"/>
        <v>Slave status: ss[n]=304+4*n to 308+4*n</v>
      </c>
      <c r="G79" s="5">
        <v>4</v>
      </c>
      <c r="H79" s="5">
        <f t="shared" si="7"/>
        <v>312</v>
      </c>
      <c r="I79" s="5">
        <f t="shared" si="6"/>
        <v>315</v>
      </c>
      <c r="J79" s="5" t="str">
        <f t="shared" si="9"/>
        <v>312 to 315</v>
      </c>
    </row>
    <row r="80" spans="1:10">
      <c r="A80" s="17" t="str">
        <f t="shared" si="8"/>
        <v>316 to 319</v>
      </c>
      <c r="B80" s="15" t="s">
        <v>418</v>
      </c>
      <c r="C80" s="15" t="s">
        <v>162</v>
      </c>
      <c r="D80" s="16" t="str">
        <f t="shared" si="10"/>
        <v>Slave status: ss[n]=304+4*n to 308+4*n</v>
      </c>
      <c r="G80" s="5">
        <v>4</v>
      </c>
      <c r="H80" s="5">
        <f t="shared" si="7"/>
        <v>316</v>
      </c>
      <c r="I80" s="5">
        <f t="shared" si="6"/>
        <v>319</v>
      </c>
      <c r="J80" s="5" t="str">
        <f t="shared" si="9"/>
        <v>316 to 319</v>
      </c>
    </row>
    <row r="81" spans="1:16">
      <c r="A81" s="17" t="str">
        <f t="shared" si="8"/>
        <v>320 to 323</v>
      </c>
      <c r="B81" s="15" t="s">
        <v>419</v>
      </c>
      <c r="C81" s="15" t="s">
        <v>162</v>
      </c>
      <c r="D81" s="16" t="str">
        <f t="shared" si="10"/>
        <v>Slave status: ss[n]=304+4*n to 308+4*n</v>
      </c>
      <c r="G81" s="5">
        <v>4</v>
      </c>
      <c r="H81" s="5">
        <f t="shared" si="7"/>
        <v>320</v>
      </c>
      <c r="I81" s="5">
        <f t="shared" si="6"/>
        <v>323</v>
      </c>
      <c r="J81" s="5" t="str">
        <f t="shared" si="9"/>
        <v>320 to 323</v>
      </c>
    </row>
    <row r="82" spans="1:16">
      <c r="A82" s="15" t="str">
        <f t="shared" si="8"/>
        <v>324 to 327</v>
      </c>
      <c r="B82" s="15" t="s">
        <v>420</v>
      </c>
      <c r="C82" s="15" t="s">
        <v>162</v>
      </c>
      <c r="D82" s="16" t="str">
        <f t="shared" si="10"/>
        <v>Slave status: ss[n]=304+4*n to 308+4*n</v>
      </c>
      <c r="G82" s="5">
        <v>4</v>
      </c>
      <c r="H82" s="5">
        <f t="shared" si="7"/>
        <v>324</v>
      </c>
      <c r="I82" s="5">
        <f t="shared" si="6"/>
        <v>327</v>
      </c>
      <c r="J82" s="5" t="str">
        <f t="shared" si="9"/>
        <v>324 to 327</v>
      </c>
    </row>
    <row r="83" spans="1:16">
      <c r="A83" s="15" t="str">
        <f t="shared" si="8"/>
        <v>328 to 331</v>
      </c>
      <c r="B83" s="15" t="s">
        <v>421</v>
      </c>
      <c r="C83" s="15" t="s">
        <v>162</v>
      </c>
      <c r="D83" s="16" t="str">
        <f t="shared" si="10"/>
        <v>Slave status: ss[n]=304+4*n to 308+4*n</v>
      </c>
      <c r="G83" s="5">
        <v>4</v>
      </c>
      <c r="H83" s="5">
        <f t="shared" si="7"/>
        <v>328</v>
      </c>
      <c r="I83" s="5">
        <f t="shared" si="6"/>
        <v>331</v>
      </c>
      <c r="J83" s="5" t="str">
        <f t="shared" si="9"/>
        <v>328 to 331</v>
      </c>
    </row>
    <row r="84" spans="1:16">
      <c r="A84" s="15" t="str">
        <f t="shared" si="8"/>
        <v>332 to 335</v>
      </c>
      <c r="B84" s="15" t="s">
        <v>422</v>
      </c>
      <c r="C84" s="15" t="s">
        <v>162</v>
      </c>
      <c r="D84" s="16" t="str">
        <f t="shared" si="10"/>
        <v>Slave status: ss[n]=304+4*n to 308+4*n</v>
      </c>
      <c r="G84" s="5">
        <v>4</v>
      </c>
      <c r="H84" s="5">
        <f t="shared" si="7"/>
        <v>332</v>
      </c>
      <c r="I84" s="5">
        <f t="shared" si="6"/>
        <v>335</v>
      </c>
      <c r="J84" s="5" t="str">
        <f t="shared" si="9"/>
        <v>332 to 335</v>
      </c>
    </row>
    <row r="85" spans="1:16">
      <c r="A85" s="15" t="str">
        <f t="shared" si="8"/>
        <v>336 to 339</v>
      </c>
      <c r="B85" s="15" t="s">
        <v>423</v>
      </c>
      <c r="C85" s="15" t="s">
        <v>162</v>
      </c>
      <c r="D85" s="16" t="str">
        <f t="shared" si="10"/>
        <v>Slave status: ss[n]=304+4*n to 308+4*n</v>
      </c>
      <c r="G85" s="5">
        <v>4</v>
      </c>
      <c r="H85" s="5">
        <f t="shared" si="7"/>
        <v>336</v>
      </c>
      <c r="I85" s="5">
        <f t="shared" si="6"/>
        <v>339</v>
      </c>
      <c r="J85" s="5" t="str">
        <f t="shared" si="9"/>
        <v>336 to 339</v>
      </c>
    </row>
    <row r="86" spans="1:16">
      <c r="A86" s="15" t="str">
        <f t="shared" si="8"/>
        <v>340 to 343</v>
      </c>
      <c r="B86" s="15" t="s">
        <v>424</v>
      </c>
      <c r="C86" s="15" t="s">
        <v>162</v>
      </c>
      <c r="D86" s="16" t="str">
        <f t="shared" si="10"/>
        <v>Slave status: ss[n]=304+4*n to 308+4*n</v>
      </c>
      <c r="G86" s="5">
        <v>4</v>
      </c>
      <c r="H86" s="5">
        <f t="shared" si="7"/>
        <v>340</v>
      </c>
      <c r="I86" s="5">
        <f t="shared" si="6"/>
        <v>343</v>
      </c>
      <c r="J86" s="5" t="str">
        <f t="shared" si="9"/>
        <v>340 to 343</v>
      </c>
    </row>
    <row r="87" spans="1:16">
      <c r="A87" s="15" t="str">
        <f t="shared" si="8"/>
        <v>344 to 347</v>
      </c>
      <c r="B87" s="15" t="s">
        <v>425</v>
      </c>
      <c r="C87" s="15" t="s">
        <v>162</v>
      </c>
      <c r="D87" s="16" t="str">
        <f t="shared" si="10"/>
        <v>Slave status: ss[n]=304+4*n to 308+4*n</v>
      </c>
      <c r="G87" s="5">
        <v>4</v>
      </c>
      <c r="H87" s="5">
        <f t="shared" si="7"/>
        <v>344</v>
      </c>
      <c r="I87" s="5">
        <f t="shared" si="6"/>
        <v>347</v>
      </c>
      <c r="J87" s="5" t="str">
        <f t="shared" si="9"/>
        <v>344 to 347</v>
      </c>
    </row>
    <row r="88" spans="1:16">
      <c r="A88" s="15" t="str">
        <f t="shared" si="8"/>
        <v>348 to 351</v>
      </c>
      <c r="B88" s="15" t="s">
        <v>426</v>
      </c>
      <c r="C88" s="15" t="s">
        <v>162</v>
      </c>
      <c r="D88" s="16" t="str">
        <f t="shared" si="10"/>
        <v>Slave status: ss[n]=304+4*n to 308+4*n</v>
      </c>
      <c r="G88" s="5">
        <v>4</v>
      </c>
      <c r="H88" s="5">
        <f t="shared" si="7"/>
        <v>348</v>
      </c>
      <c r="I88" s="5">
        <f t="shared" si="6"/>
        <v>351</v>
      </c>
      <c r="J88" s="5" t="str">
        <f t="shared" si="9"/>
        <v>348 to 351</v>
      </c>
    </row>
    <row r="89" spans="1:16">
      <c r="A89" s="15" t="str">
        <f t="shared" si="8"/>
        <v>352 to 355</v>
      </c>
      <c r="B89" s="15" t="s">
        <v>427</v>
      </c>
      <c r="C89" s="15" t="s">
        <v>162</v>
      </c>
      <c r="D89" s="16" t="str">
        <f t="shared" si="10"/>
        <v>Slave status: ss[n]=304+4*n to 308+4*n</v>
      </c>
      <c r="G89" s="5">
        <v>4</v>
      </c>
      <c r="H89" s="5">
        <f t="shared" si="7"/>
        <v>352</v>
      </c>
      <c r="I89" s="5">
        <f t="shared" si="6"/>
        <v>355</v>
      </c>
      <c r="J89" s="5" t="str">
        <f t="shared" si="9"/>
        <v>352 to 355</v>
      </c>
    </row>
    <row r="90" spans="1:16">
      <c r="A90" s="15" t="str">
        <f t="shared" si="8"/>
        <v>356 to 376</v>
      </c>
      <c r="B90" s="15" t="s">
        <v>428</v>
      </c>
      <c r="C90" s="15" t="s">
        <v>162</v>
      </c>
      <c r="D90" s="16" t="str">
        <f t="shared" si="10"/>
        <v>Slave status: ss[n]=304+4*n to 308+4*n</v>
      </c>
      <c r="G90" s="5">
        <v>21</v>
      </c>
      <c r="H90" s="5">
        <f t="shared" si="7"/>
        <v>356</v>
      </c>
      <c r="I90" s="5">
        <f t="shared" si="6"/>
        <v>376</v>
      </c>
      <c r="J90" s="5" t="str">
        <f t="shared" si="9"/>
        <v>356 to 376</v>
      </c>
      <c r="M90" s="30"/>
      <c r="N90" s="30"/>
      <c r="O90" s="30"/>
      <c r="P90" s="30"/>
    </row>
    <row r="91" spans="1:16">
      <c r="A91" s="15" t="str">
        <f t="shared" si="8"/>
        <v>377 to 398</v>
      </c>
      <c r="B91" s="15" t="s">
        <v>429</v>
      </c>
      <c r="C91" s="15" t="s">
        <v>162</v>
      </c>
      <c r="D91" s="16" t="str">
        <f t="shared" si="10"/>
        <v>Slave status: ss[n]=304+4*n to 308+4*n</v>
      </c>
      <c r="G91" s="5">
        <v>22</v>
      </c>
      <c r="H91" s="5">
        <f t="shared" si="7"/>
        <v>377</v>
      </c>
      <c r="I91" s="5">
        <f t="shared" si="6"/>
        <v>398</v>
      </c>
      <c r="J91" s="5" t="str">
        <f t="shared" si="9"/>
        <v>377 to 398</v>
      </c>
      <c r="M91" s="30"/>
      <c r="N91" s="30"/>
      <c r="O91" s="30"/>
      <c r="P91" s="30"/>
    </row>
    <row r="92" spans="1:16">
      <c r="A92" s="15" t="str">
        <f t="shared" si="8"/>
        <v>399 to 421</v>
      </c>
      <c r="B92" s="15" t="s">
        <v>430</v>
      </c>
      <c r="C92" s="15" t="s">
        <v>162</v>
      </c>
      <c r="D92" s="16" t="str">
        <f t="shared" si="10"/>
        <v>Slave status: ss[n]=304+4*n to 308+4*n</v>
      </c>
      <c r="G92" s="5">
        <v>23</v>
      </c>
      <c r="H92" s="5">
        <f t="shared" si="7"/>
        <v>399</v>
      </c>
      <c r="I92" s="5">
        <f t="shared" si="6"/>
        <v>421</v>
      </c>
      <c r="J92" s="5" t="str">
        <f t="shared" si="9"/>
        <v>399 to 421</v>
      </c>
      <c r="M92" s="30"/>
      <c r="N92" s="30"/>
      <c r="O92" s="30"/>
      <c r="P92" s="30"/>
    </row>
    <row r="93" spans="1:16">
      <c r="A93" s="15" t="str">
        <f t="shared" si="8"/>
        <v>422 to 445</v>
      </c>
      <c r="B93" s="15" t="s">
        <v>431</v>
      </c>
      <c r="C93" s="15" t="s">
        <v>162</v>
      </c>
      <c r="D93" s="16" t="str">
        <f t="shared" si="10"/>
        <v>Slave status: ss[n]=304+4*n to 308+4*n</v>
      </c>
      <c r="G93" s="5">
        <v>24</v>
      </c>
      <c r="H93" s="5">
        <f t="shared" si="7"/>
        <v>422</v>
      </c>
      <c r="I93" s="5">
        <f t="shared" si="6"/>
        <v>445</v>
      </c>
      <c r="J93" s="5" t="str">
        <f t="shared" si="9"/>
        <v>422 to 445</v>
      </c>
      <c r="M93" s="30"/>
      <c r="N93" s="30"/>
      <c r="O93" s="30"/>
      <c r="P93" s="30"/>
    </row>
    <row r="94" spans="1:16">
      <c r="A94" s="15" t="str">
        <f t="shared" si="8"/>
        <v>446 to 470</v>
      </c>
      <c r="B94" s="15" t="s">
        <v>432</v>
      </c>
      <c r="C94" s="15" t="s">
        <v>162</v>
      </c>
      <c r="D94" s="16" t="str">
        <f t="shared" si="10"/>
        <v>Slave status: ss[n]=304+4*n to 308+4*n</v>
      </c>
      <c r="E94" s="3"/>
      <c r="F94" s="3"/>
      <c r="G94" s="5">
        <v>25</v>
      </c>
      <c r="H94" s="5">
        <f t="shared" si="7"/>
        <v>446</v>
      </c>
      <c r="I94" s="5">
        <f t="shared" si="6"/>
        <v>470</v>
      </c>
      <c r="J94" s="5" t="str">
        <f t="shared" si="9"/>
        <v>446 to 470</v>
      </c>
      <c r="M94" s="30"/>
      <c r="N94" s="30"/>
      <c r="O94" s="30"/>
      <c r="P94" s="30"/>
    </row>
    <row r="95" spans="1:16">
      <c r="A95" s="15" t="str">
        <f t="shared" si="8"/>
        <v>471 to 496</v>
      </c>
      <c r="B95" s="15" t="s">
        <v>433</v>
      </c>
      <c r="C95" s="15" t="s">
        <v>162</v>
      </c>
      <c r="D95" s="16" t="str">
        <f t="shared" si="10"/>
        <v>Slave status: ss[n]=304+4*n to 308+4*n</v>
      </c>
      <c r="G95" s="5">
        <v>26</v>
      </c>
      <c r="H95" s="5">
        <f t="shared" si="7"/>
        <v>471</v>
      </c>
      <c r="I95" s="5">
        <f t="shared" ref="I95:I126" si="11">H95+G95-1</f>
        <v>496</v>
      </c>
      <c r="J95" s="5" t="str">
        <f t="shared" si="9"/>
        <v>471 to 496</v>
      </c>
      <c r="M95" s="30"/>
      <c r="N95" s="30"/>
      <c r="O95" s="30"/>
      <c r="P95" s="30"/>
    </row>
    <row r="96" spans="1:16">
      <c r="A96" s="15" t="str">
        <f t="shared" si="8"/>
        <v>497 to 523</v>
      </c>
      <c r="B96" s="15" t="s">
        <v>434</v>
      </c>
      <c r="C96" s="15" t="s">
        <v>162</v>
      </c>
      <c r="D96" s="16" t="str">
        <f t="shared" si="10"/>
        <v>Slave status: ss[n]=304+4*n to 308+4*n</v>
      </c>
      <c r="G96" s="5">
        <v>27</v>
      </c>
      <c r="H96" s="5">
        <f t="shared" ref="H96:H108" si="12">I95+1</f>
        <v>497</v>
      </c>
      <c r="I96" s="5">
        <f t="shared" si="11"/>
        <v>523</v>
      </c>
      <c r="J96" s="5" t="str">
        <f t="shared" si="9"/>
        <v>497 to 523</v>
      </c>
      <c r="M96" s="30"/>
      <c r="N96" s="30"/>
      <c r="O96" s="30"/>
      <c r="P96" s="30"/>
    </row>
    <row r="97" spans="1:10">
      <c r="A97" s="15" t="str">
        <f t="shared" si="8"/>
        <v>524 to 551</v>
      </c>
      <c r="B97" s="15" t="s">
        <v>435</v>
      </c>
      <c r="C97" s="15" t="s">
        <v>162</v>
      </c>
      <c r="D97" s="16" t="str">
        <f t="shared" si="10"/>
        <v>Slave status: ss[n]=304+4*n to 308+4*n</v>
      </c>
      <c r="G97" s="5">
        <v>28</v>
      </c>
      <c r="H97" s="5">
        <f t="shared" si="12"/>
        <v>524</v>
      </c>
      <c r="I97" s="5">
        <f t="shared" si="11"/>
        <v>551</v>
      </c>
      <c r="J97" s="5" t="str">
        <f t="shared" si="9"/>
        <v>524 to 551</v>
      </c>
    </row>
    <row r="98" spans="1:10">
      <c r="A98" s="15" t="str">
        <f t="shared" si="8"/>
        <v>552 to 580</v>
      </c>
      <c r="B98" s="15" t="s">
        <v>436</v>
      </c>
      <c r="C98" s="15" t="s">
        <v>162</v>
      </c>
      <c r="D98" s="16" t="str">
        <f t="shared" si="10"/>
        <v>Slave status: ss[n]=304+4*n to 308+4*n</v>
      </c>
      <c r="G98" s="5">
        <v>29</v>
      </c>
      <c r="H98" s="5">
        <f t="shared" si="12"/>
        <v>552</v>
      </c>
      <c r="I98" s="5">
        <f t="shared" si="11"/>
        <v>580</v>
      </c>
      <c r="J98" s="5" t="str">
        <f t="shared" si="9"/>
        <v>552 to 580</v>
      </c>
    </row>
    <row r="99" spans="1:10">
      <c r="A99" s="15" t="str">
        <f t="shared" ref="A99:A108" si="13">CONCATENATE(H99," to ",I99)</f>
        <v>581 to 610</v>
      </c>
      <c r="B99" s="15" t="s">
        <v>437</v>
      </c>
      <c r="C99" s="15" t="s">
        <v>162</v>
      </c>
      <c r="D99" s="16" t="str">
        <f t="shared" si="10"/>
        <v>Slave status: ss[n]=304+4*n to 308+4*n</v>
      </c>
      <c r="G99" s="5">
        <v>30</v>
      </c>
      <c r="H99" s="5">
        <f t="shared" si="12"/>
        <v>581</v>
      </c>
      <c r="I99" s="5">
        <f t="shared" si="11"/>
        <v>610</v>
      </c>
      <c r="J99" s="5" t="str">
        <f t="shared" si="9"/>
        <v>581 to 610</v>
      </c>
    </row>
    <row r="100" spans="1:10">
      <c r="A100" s="15" t="str">
        <f t="shared" si="13"/>
        <v>611 to 641</v>
      </c>
      <c r="B100" s="15" t="s">
        <v>438</v>
      </c>
      <c r="C100" s="15" t="s">
        <v>162</v>
      </c>
      <c r="D100" s="16" t="str">
        <f t="shared" si="10"/>
        <v>Slave status: ss[n]=304+4*n to 308+4*n</v>
      </c>
      <c r="G100" s="5">
        <v>31</v>
      </c>
      <c r="H100" s="5">
        <f t="shared" si="12"/>
        <v>611</v>
      </c>
      <c r="I100" s="5">
        <f t="shared" si="11"/>
        <v>641</v>
      </c>
      <c r="J100" s="5" t="str">
        <f t="shared" si="9"/>
        <v>611 to 641</v>
      </c>
    </row>
    <row r="101" spans="1:10">
      <c r="A101" s="15" t="str">
        <f t="shared" si="13"/>
        <v>642 to 673</v>
      </c>
      <c r="B101" s="15" t="s">
        <v>439</v>
      </c>
      <c r="C101" s="15" t="s">
        <v>162</v>
      </c>
      <c r="D101" s="16" t="str">
        <f t="shared" si="10"/>
        <v>Slave status: ss[n]=304+4*n to 308+4*n</v>
      </c>
      <c r="G101" s="5">
        <v>32</v>
      </c>
      <c r="H101" s="5">
        <f t="shared" si="12"/>
        <v>642</v>
      </c>
      <c r="I101" s="5">
        <f t="shared" si="11"/>
        <v>673</v>
      </c>
      <c r="J101" s="5" t="str">
        <f t="shared" ref="J101:J132" si="14">CONCATENATE(H101," to ",I101)</f>
        <v>642 to 673</v>
      </c>
    </row>
    <row r="102" spans="1:10">
      <c r="A102" s="15" t="str">
        <f t="shared" si="13"/>
        <v>674 to 706</v>
      </c>
      <c r="B102" s="15" t="s">
        <v>440</v>
      </c>
      <c r="C102" s="15" t="s">
        <v>162</v>
      </c>
      <c r="D102" s="16" t="str">
        <f t="shared" si="10"/>
        <v>Slave status: ss[n]=304+4*n to 308+4*n</v>
      </c>
      <c r="G102" s="5">
        <v>33</v>
      </c>
      <c r="H102" s="5">
        <f t="shared" si="12"/>
        <v>674</v>
      </c>
      <c r="I102" s="5">
        <f t="shared" si="11"/>
        <v>706</v>
      </c>
      <c r="J102" s="5" t="str">
        <f t="shared" si="14"/>
        <v>674 to 706</v>
      </c>
    </row>
    <row r="103" spans="1:10">
      <c r="A103" s="15" t="str">
        <f t="shared" si="13"/>
        <v>707 to 740</v>
      </c>
      <c r="B103" s="15" t="s">
        <v>441</v>
      </c>
      <c r="C103" s="15" t="s">
        <v>162</v>
      </c>
      <c r="D103" s="16" t="str">
        <f t="shared" si="10"/>
        <v>Slave status: ss[n]=304+4*n to 308+4*n</v>
      </c>
      <c r="G103" s="5">
        <v>34</v>
      </c>
      <c r="H103" s="5">
        <f t="shared" si="12"/>
        <v>707</v>
      </c>
      <c r="I103" s="5">
        <f t="shared" si="11"/>
        <v>740</v>
      </c>
      <c r="J103" s="5" t="str">
        <f t="shared" si="14"/>
        <v>707 to 740</v>
      </c>
    </row>
    <row r="104" spans="1:10">
      <c r="A104" s="15" t="str">
        <f t="shared" si="13"/>
        <v>741 to 775</v>
      </c>
      <c r="B104" s="15" t="s">
        <v>442</v>
      </c>
      <c r="C104" s="15" t="s">
        <v>162</v>
      </c>
      <c r="D104" s="16" t="str">
        <f t="shared" si="10"/>
        <v>Slave status: ss[n]=304+4*n to 308+4*n</v>
      </c>
      <c r="G104" s="5">
        <v>35</v>
      </c>
      <c r="H104" s="5">
        <f t="shared" si="12"/>
        <v>741</v>
      </c>
      <c r="I104" s="5">
        <f t="shared" si="11"/>
        <v>775</v>
      </c>
      <c r="J104" s="5" t="str">
        <f t="shared" si="14"/>
        <v>741 to 775</v>
      </c>
    </row>
    <row r="105" spans="1:10">
      <c r="A105" s="15" t="str">
        <f t="shared" si="13"/>
        <v>776 to 811</v>
      </c>
      <c r="B105" s="15" t="s">
        <v>443</v>
      </c>
      <c r="C105" s="15" t="s">
        <v>162</v>
      </c>
      <c r="D105" s="16" t="str">
        <f t="shared" si="10"/>
        <v>Slave status: ss[n]=304+4*n to 308+4*n</v>
      </c>
      <c r="G105" s="5">
        <v>36</v>
      </c>
      <c r="H105" s="5">
        <f t="shared" si="12"/>
        <v>776</v>
      </c>
      <c r="I105" s="5">
        <f t="shared" si="11"/>
        <v>811</v>
      </c>
      <c r="J105" s="5" t="str">
        <f t="shared" si="14"/>
        <v>776 to 811</v>
      </c>
    </row>
    <row r="106" spans="1:10">
      <c r="A106" s="15" t="str">
        <f t="shared" si="13"/>
        <v>812 to 848</v>
      </c>
      <c r="B106" s="15" t="s">
        <v>444</v>
      </c>
      <c r="C106" s="15" t="s">
        <v>162</v>
      </c>
      <c r="D106" s="16" t="str">
        <f t="shared" si="10"/>
        <v>Slave status: ss[n]=304+4*n to 308+4*n</v>
      </c>
      <c r="G106" s="5">
        <v>37</v>
      </c>
      <c r="H106" s="5">
        <f t="shared" si="12"/>
        <v>812</v>
      </c>
      <c r="I106" s="5">
        <f t="shared" si="11"/>
        <v>848</v>
      </c>
      <c r="J106" s="5" t="str">
        <f t="shared" si="14"/>
        <v>812 to 848</v>
      </c>
    </row>
    <row r="107" spans="1:10">
      <c r="A107" s="15" t="str">
        <f t="shared" si="13"/>
        <v>849 to 886</v>
      </c>
      <c r="B107" s="15" t="s">
        <v>445</v>
      </c>
      <c r="C107" s="15" t="s">
        <v>162</v>
      </c>
      <c r="D107" s="16" t="str">
        <f t="shared" si="10"/>
        <v>Slave status: ss[n]=304+4*n to 308+4*n</v>
      </c>
      <c r="G107" s="5">
        <v>38</v>
      </c>
      <c r="H107" s="5">
        <f t="shared" si="12"/>
        <v>849</v>
      </c>
      <c r="I107" s="5">
        <f t="shared" si="11"/>
        <v>886</v>
      </c>
      <c r="J107" s="5" t="str">
        <f t="shared" si="14"/>
        <v>849 to 886</v>
      </c>
    </row>
    <row r="108" spans="1:10">
      <c r="A108" s="15" t="str">
        <f t="shared" si="13"/>
        <v>887 to 925</v>
      </c>
      <c r="B108" s="15" t="s">
        <v>446</v>
      </c>
      <c r="C108" s="15" t="s">
        <v>162</v>
      </c>
      <c r="D108" s="16" t="str">
        <f t="shared" si="10"/>
        <v>Slave status: ss[n]=304+4*n to 308+4*n</v>
      </c>
      <c r="G108" s="5">
        <v>39</v>
      </c>
      <c r="H108" s="5">
        <f t="shared" si="12"/>
        <v>887</v>
      </c>
      <c r="I108" s="5">
        <f t="shared" si="11"/>
        <v>925</v>
      </c>
      <c r="J108" s="5" t="str">
        <f t="shared" si="14"/>
        <v>887 to 925</v>
      </c>
    </row>
  </sheetData>
  <mergeCells count="11">
    <mergeCell ref="A16:D16"/>
    <mergeCell ref="A17:D17"/>
    <mergeCell ref="A18:D18"/>
    <mergeCell ref="A21:D21"/>
    <mergeCell ref="A29:D29"/>
    <mergeCell ref="A4:D4"/>
    <mergeCell ref="A7:D7"/>
    <mergeCell ref="A10:D10"/>
    <mergeCell ref="A13:D13"/>
    <mergeCell ref="A14:D14"/>
    <mergeCell ref="A15:D15"/>
  </mergeCells>
  <printOptions horizontalCentered="1"/>
  <pageMargins left="0.37007874015748027" right="0.37007874015748027" top="1.2472440944881888" bottom="0.76850393700787401" header="0.41614173228346452" footer="0.37086614173228344"/>
  <pageSetup paperSize="0" scale="75" fitToWidth="0" fitToHeight="0" pageOrder="overThenDown" orientation="portrait" useFirstPageNumber="1" horizontalDpi="0" verticalDpi="0" copies="0"/>
  <headerFooter alignWithMargins="0"/>
  <colBreaks count="1" manualBreakCount="1">
    <brk id="4" man="1"/>
  </colBreaks>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E1A28-087A-AB4D-8C68-7E2F5E9A5754}">
  <dimension ref="A1:BK119"/>
  <sheetViews>
    <sheetView workbookViewId="0"/>
  </sheetViews>
  <sheetFormatPr baseColWidth="10" defaultRowHeight="12.75"/>
  <cols>
    <col min="1" max="1" width="12.59765625" style="2" customWidth="1"/>
    <col min="2" max="2" width="24.19921875" style="8" customWidth="1"/>
    <col min="3" max="3" width="42.3984375" style="11" customWidth="1"/>
    <col min="4" max="4" width="57.59765625" style="11" customWidth="1"/>
    <col min="5" max="5" width="49.19921875" style="11" customWidth="1"/>
    <col min="6" max="6" width="146" style="11" customWidth="1"/>
    <col min="7" max="7" width="17" style="5" customWidth="1"/>
    <col min="8" max="8" width="5.796875" style="2" customWidth="1"/>
    <col min="9" max="63" width="17" style="5" customWidth="1"/>
  </cols>
  <sheetData>
    <row r="1" spans="1:10" ht="24.5" customHeight="1">
      <c r="A1" s="40" t="str">
        <f>Interface!A1</f>
        <v>Date: 2020-10-26 Version: 00.03</v>
      </c>
      <c r="B1" s="40"/>
      <c r="C1" s="40"/>
      <c r="D1" s="35"/>
      <c r="E1" s="35"/>
      <c r="F1" s="36"/>
    </row>
    <row r="2" spans="1:10" ht="36" customHeight="1">
      <c r="A2" s="31" t="s">
        <v>447</v>
      </c>
      <c r="B2" s="31"/>
      <c r="C2" s="31"/>
      <c r="D2" s="31"/>
      <c r="E2" s="31"/>
      <c r="F2" s="31"/>
    </row>
    <row r="3" spans="1:10" ht="14">
      <c r="A3" s="14" t="s">
        <v>448</v>
      </c>
      <c r="B3" s="37" t="s">
        <v>26</v>
      </c>
      <c r="C3" s="37" t="s">
        <v>84</v>
      </c>
      <c r="D3" s="37" t="s">
        <v>449</v>
      </c>
      <c r="E3" s="37" t="s">
        <v>450</v>
      </c>
      <c r="F3" s="37" t="s">
        <v>451</v>
      </c>
    </row>
    <row r="4" spans="1:10" ht="84">
      <c r="A4" s="14" t="s">
        <v>452</v>
      </c>
      <c r="B4" s="17" t="s">
        <v>453</v>
      </c>
      <c r="C4" s="18" t="s">
        <v>454</v>
      </c>
      <c r="D4" s="18" t="s">
        <v>455</v>
      </c>
      <c r="E4" s="18" t="s">
        <v>456</v>
      </c>
      <c r="F4" s="18" t="s">
        <v>457</v>
      </c>
      <c r="G4" s="30"/>
      <c r="H4" s="2" t="s">
        <v>458</v>
      </c>
    </row>
    <row r="5" spans="1:10" ht="84">
      <c r="A5" s="14" t="s">
        <v>459</v>
      </c>
      <c r="B5" s="17" t="s">
        <v>460</v>
      </c>
      <c r="C5" s="18" t="s">
        <v>454</v>
      </c>
      <c r="D5" s="18" t="s">
        <v>461</v>
      </c>
      <c r="E5" s="18" t="s">
        <v>462</v>
      </c>
      <c r="F5" s="18" t="s">
        <v>463</v>
      </c>
      <c r="H5" s="2" t="s">
        <v>458</v>
      </c>
      <c r="J5" s="30"/>
    </row>
    <row r="6" spans="1:10" ht="13">
      <c r="A6" s="15"/>
      <c r="B6" s="17"/>
      <c r="C6" s="18"/>
      <c r="D6" s="18"/>
      <c r="E6" s="18"/>
      <c r="F6" s="18"/>
    </row>
    <row r="7" spans="1:10" ht="13">
      <c r="A7" s="15"/>
      <c r="B7" s="17"/>
      <c r="C7" s="18"/>
      <c r="D7" s="18"/>
      <c r="E7" s="18"/>
      <c r="F7" s="18"/>
    </row>
    <row r="8" spans="1:10" ht="13">
      <c r="A8" s="15"/>
      <c r="B8" s="17"/>
      <c r="C8" s="18"/>
      <c r="D8" s="18"/>
      <c r="E8" s="18"/>
      <c r="F8" s="18"/>
    </row>
    <row r="9" spans="1:10" ht="70">
      <c r="A9" s="14" t="s">
        <v>464</v>
      </c>
      <c r="B9" s="17" t="s">
        <v>465</v>
      </c>
      <c r="C9" s="18"/>
      <c r="D9" s="18" t="s">
        <v>466</v>
      </c>
      <c r="E9" s="18" t="s">
        <v>467</v>
      </c>
      <c r="F9" s="18"/>
    </row>
    <row r="10" spans="1:10" ht="13">
      <c r="A10" s="15"/>
      <c r="B10" s="17"/>
      <c r="C10" s="18"/>
      <c r="D10" s="18"/>
      <c r="E10" s="18"/>
      <c r="F10" s="18"/>
    </row>
    <row r="11" spans="1:10" ht="42">
      <c r="A11" s="15" t="s">
        <v>468</v>
      </c>
      <c r="B11" s="17" t="s">
        <v>469</v>
      </c>
      <c r="C11" s="18" t="s">
        <v>470</v>
      </c>
      <c r="D11" s="18" t="s">
        <v>471</v>
      </c>
      <c r="E11" s="18" t="s">
        <v>472</v>
      </c>
      <c r="F11" s="18" t="s">
        <v>473</v>
      </c>
    </row>
    <row r="12" spans="1:10" ht="42">
      <c r="A12" s="15" t="s">
        <v>474</v>
      </c>
      <c r="B12" s="17" t="s">
        <v>475</v>
      </c>
      <c r="C12" s="18"/>
      <c r="D12" s="18" t="s">
        <v>476</v>
      </c>
      <c r="E12" s="18" t="s">
        <v>477</v>
      </c>
      <c r="F12" s="18"/>
    </row>
    <row r="13" spans="1:10" ht="42">
      <c r="A13" s="15" t="s">
        <v>478</v>
      </c>
      <c r="B13" s="17" t="s">
        <v>479</v>
      </c>
      <c r="C13" s="18"/>
      <c r="D13" s="18" t="s">
        <v>476</v>
      </c>
      <c r="E13" s="18" t="s">
        <v>480</v>
      </c>
      <c r="F13" s="18"/>
    </row>
    <row r="14" spans="1:10" ht="42">
      <c r="A14" s="15" t="s">
        <v>481</v>
      </c>
      <c r="B14" s="17" t="s">
        <v>482</v>
      </c>
      <c r="C14" s="18"/>
      <c r="D14" s="18" t="s">
        <v>476</v>
      </c>
      <c r="E14" s="18" t="s">
        <v>483</v>
      </c>
      <c r="F14" s="18"/>
    </row>
    <row r="15" spans="1:10" ht="13">
      <c r="A15" s="15"/>
      <c r="B15" s="17"/>
      <c r="C15" s="18"/>
      <c r="D15" s="18"/>
      <c r="E15" s="18"/>
      <c r="F15" s="18"/>
    </row>
    <row r="16" spans="1:10" ht="13">
      <c r="A16" s="15"/>
      <c r="B16" s="17"/>
      <c r="C16" s="18"/>
      <c r="D16" s="18"/>
      <c r="E16" s="18"/>
      <c r="F16" s="18"/>
    </row>
    <row r="17" spans="1:8" ht="14">
      <c r="A17" s="14" t="s">
        <v>484</v>
      </c>
      <c r="B17" s="17" t="s">
        <v>485</v>
      </c>
      <c r="C17" s="18"/>
      <c r="D17" s="18"/>
      <c r="E17" s="18"/>
      <c r="F17" s="18" t="s">
        <v>486</v>
      </c>
      <c r="H17" s="2" t="s">
        <v>458</v>
      </c>
    </row>
    <row r="18" spans="1:8" ht="14">
      <c r="A18" s="14" t="s">
        <v>487</v>
      </c>
      <c r="B18" s="17" t="s">
        <v>488</v>
      </c>
      <c r="C18" s="18"/>
      <c r="D18" s="18"/>
      <c r="E18" s="18"/>
      <c r="F18" s="18" t="s">
        <v>489</v>
      </c>
      <c r="H18" s="2" t="s">
        <v>458</v>
      </c>
    </row>
    <row r="19" spans="1:8" ht="13">
      <c r="A19" s="15"/>
      <c r="B19" s="17"/>
      <c r="C19" s="18"/>
      <c r="D19" s="18"/>
      <c r="E19" s="18"/>
      <c r="F19" s="18"/>
    </row>
    <row r="20" spans="1:8" ht="13">
      <c r="A20" s="15"/>
      <c r="B20" s="17"/>
      <c r="C20" s="18"/>
      <c r="D20" s="18"/>
      <c r="E20" s="18"/>
      <c r="F20" s="18"/>
    </row>
    <row r="21" spans="1:8" ht="13">
      <c r="A21" s="15"/>
      <c r="B21" s="17"/>
      <c r="C21" s="18"/>
      <c r="D21" s="18"/>
      <c r="E21" s="18"/>
      <c r="F21" s="18"/>
    </row>
    <row r="22" spans="1:8" ht="13">
      <c r="A22" s="15"/>
      <c r="B22" s="17"/>
      <c r="C22" s="18"/>
      <c r="D22" s="18"/>
      <c r="E22" s="18"/>
      <c r="F22" s="18"/>
    </row>
    <row r="23" spans="1:8" ht="13">
      <c r="A23" s="15"/>
      <c r="B23" s="17"/>
      <c r="C23" s="18"/>
      <c r="D23" s="18"/>
      <c r="E23" s="18"/>
      <c r="F23" s="18"/>
    </row>
    <row r="24" spans="1:8" ht="13">
      <c r="A24" s="15"/>
      <c r="B24" s="17"/>
      <c r="C24" s="18"/>
      <c r="D24" s="18"/>
      <c r="E24" s="18"/>
      <c r="F24" s="18"/>
    </row>
    <row r="25" spans="1:8" ht="13">
      <c r="A25" s="15"/>
      <c r="B25" s="17"/>
      <c r="C25" s="18"/>
      <c r="D25" s="18"/>
      <c r="E25" s="18"/>
      <c r="F25" s="18"/>
    </row>
    <row r="26" spans="1:8" ht="14">
      <c r="A26" s="38" t="s">
        <v>490</v>
      </c>
      <c r="B26" s="17" t="s">
        <v>491</v>
      </c>
      <c r="C26" s="18"/>
      <c r="D26" s="18"/>
      <c r="E26" s="18"/>
      <c r="F26" s="18" t="s">
        <v>492</v>
      </c>
    </row>
    <row r="27" spans="1:8" ht="14">
      <c r="A27" s="38" t="s">
        <v>493</v>
      </c>
      <c r="B27" s="17" t="s">
        <v>494</v>
      </c>
      <c r="C27" s="18" t="s">
        <v>495</v>
      </c>
      <c r="D27" s="18"/>
      <c r="E27" s="18"/>
      <c r="F27" s="18" t="s">
        <v>492</v>
      </c>
    </row>
    <row r="28" spans="1:8" ht="14">
      <c r="A28" s="38" t="s">
        <v>496</v>
      </c>
      <c r="B28" s="17" t="s">
        <v>497</v>
      </c>
      <c r="C28" s="18"/>
      <c r="D28" s="18"/>
      <c r="E28" s="18"/>
      <c r="F28" s="18" t="s">
        <v>498</v>
      </c>
    </row>
    <row r="29" spans="1:8" ht="13">
      <c r="A29" s="15"/>
      <c r="B29" s="17"/>
      <c r="C29" s="18"/>
      <c r="D29" s="18"/>
      <c r="E29" s="18"/>
      <c r="F29" s="18"/>
    </row>
    <row r="30" spans="1:8" ht="112">
      <c r="A30" s="15" t="s">
        <v>499</v>
      </c>
      <c r="B30" s="17" t="s">
        <v>500</v>
      </c>
      <c r="C30" s="18"/>
      <c r="D30" s="18" t="s">
        <v>501</v>
      </c>
      <c r="E30" s="18" t="s">
        <v>502</v>
      </c>
      <c r="F30" s="18" t="s">
        <v>503</v>
      </c>
    </row>
    <row r="31" spans="1:8" ht="14">
      <c r="A31" s="15" t="s">
        <v>504</v>
      </c>
      <c r="B31" s="17" t="s">
        <v>505</v>
      </c>
      <c r="C31" s="18"/>
      <c r="D31" s="18"/>
      <c r="E31" s="18" t="s">
        <v>504</v>
      </c>
      <c r="F31" s="18"/>
    </row>
    <row r="32" spans="1:8" ht="13">
      <c r="A32" s="15"/>
      <c r="B32" s="17"/>
      <c r="C32" s="18"/>
      <c r="D32" s="18"/>
      <c r="E32" s="18"/>
      <c r="F32" s="18"/>
    </row>
    <row r="33" spans="1:8" ht="28">
      <c r="A33" s="14" t="s">
        <v>506</v>
      </c>
      <c r="B33" s="17" t="s">
        <v>507</v>
      </c>
      <c r="C33" s="18"/>
      <c r="D33" s="18"/>
      <c r="E33" s="18"/>
      <c r="F33" s="18" t="s">
        <v>508</v>
      </c>
    </row>
    <row r="34" spans="1:8" ht="28">
      <c r="A34" s="14" t="s">
        <v>509</v>
      </c>
      <c r="B34" s="17" t="s">
        <v>510</v>
      </c>
      <c r="C34" s="18"/>
      <c r="D34" s="18"/>
      <c r="E34" s="18"/>
      <c r="F34" s="18" t="s">
        <v>508</v>
      </c>
    </row>
    <row r="35" spans="1:8" ht="28">
      <c r="A35" s="14" t="s">
        <v>511</v>
      </c>
      <c r="B35" s="17" t="s">
        <v>512</v>
      </c>
      <c r="C35" s="18"/>
      <c r="D35" s="18"/>
      <c r="E35" s="18"/>
      <c r="F35" s="18" t="s">
        <v>513</v>
      </c>
    </row>
    <row r="36" spans="1:8" ht="13">
      <c r="A36" s="15"/>
      <c r="B36" s="17"/>
      <c r="C36" s="18"/>
      <c r="D36" s="18"/>
      <c r="E36" s="18"/>
      <c r="F36" s="18"/>
    </row>
    <row r="37" spans="1:8" ht="13">
      <c r="A37" s="15"/>
      <c r="B37" s="17"/>
      <c r="C37" s="18"/>
      <c r="D37" s="18"/>
      <c r="E37" s="18"/>
      <c r="F37" s="18"/>
    </row>
    <row r="38" spans="1:8" ht="42">
      <c r="A38" s="14" t="s">
        <v>514</v>
      </c>
      <c r="B38" s="17" t="s">
        <v>515</v>
      </c>
      <c r="C38" s="18"/>
      <c r="D38" s="18" t="s">
        <v>516</v>
      </c>
      <c r="E38" s="18" t="s">
        <v>517</v>
      </c>
      <c r="F38" s="18"/>
    </row>
    <row r="39" spans="1:8" ht="42">
      <c r="A39" s="14" t="s">
        <v>518</v>
      </c>
      <c r="B39" s="17" t="s">
        <v>519</v>
      </c>
      <c r="C39" s="18"/>
      <c r="D39" s="18" t="s">
        <v>516</v>
      </c>
      <c r="E39" s="18" t="s">
        <v>520</v>
      </c>
      <c r="F39" s="18"/>
    </row>
    <row r="40" spans="1:8" ht="13">
      <c r="A40" s="15"/>
      <c r="B40" s="17"/>
      <c r="C40" s="18"/>
      <c r="D40" s="18"/>
      <c r="E40" s="18"/>
      <c r="F40" s="18"/>
    </row>
    <row r="41" spans="1:8" ht="56">
      <c r="A41" s="14" t="s">
        <v>521</v>
      </c>
      <c r="B41" s="17" t="s">
        <v>522</v>
      </c>
      <c r="C41" s="18"/>
      <c r="D41" s="18" t="s">
        <v>523</v>
      </c>
      <c r="E41" s="18" t="s">
        <v>524</v>
      </c>
      <c r="F41" s="18">
        <f>150^2*2</f>
        <v>45000</v>
      </c>
    </row>
    <row r="42" spans="1:8" ht="56">
      <c r="A42" s="15" t="s">
        <v>525</v>
      </c>
      <c r="B42" s="17" t="s">
        <v>526</v>
      </c>
      <c r="C42" s="18"/>
      <c r="D42" s="18" t="s">
        <v>523</v>
      </c>
      <c r="E42" s="18" t="s">
        <v>524</v>
      </c>
      <c r="F42" s="18"/>
    </row>
    <row r="43" spans="1:8" ht="13">
      <c r="A43" s="15"/>
      <c r="B43" s="17"/>
      <c r="C43" s="18"/>
      <c r="D43" s="18"/>
      <c r="E43" s="18"/>
      <c r="F43" s="18"/>
    </row>
    <row r="44" spans="1:8" ht="28">
      <c r="A44" s="14" t="s">
        <v>527</v>
      </c>
      <c r="B44" s="17" t="s">
        <v>528</v>
      </c>
      <c r="C44" s="18"/>
      <c r="D44" s="18" t="s">
        <v>529</v>
      </c>
      <c r="E44" s="18" t="s">
        <v>530</v>
      </c>
      <c r="F44" s="18"/>
      <c r="H44" s="2" t="s">
        <v>458</v>
      </c>
    </row>
    <row r="45" spans="1:8" ht="14">
      <c r="A45" s="15" t="s">
        <v>531</v>
      </c>
      <c r="B45" s="17" t="s">
        <v>532</v>
      </c>
      <c r="C45" s="18"/>
      <c r="D45" s="18" t="s">
        <v>533</v>
      </c>
      <c r="E45" s="18"/>
      <c r="F45" s="18"/>
      <c r="H45" s="2" t="s">
        <v>458</v>
      </c>
    </row>
    <row r="46" spans="1:8" ht="14">
      <c r="A46" s="15" t="s">
        <v>534</v>
      </c>
      <c r="B46" s="17" t="s">
        <v>535</v>
      </c>
      <c r="C46" s="18"/>
      <c r="D46" s="18" t="s">
        <v>536</v>
      </c>
      <c r="E46" s="18"/>
      <c r="F46" s="18"/>
      <c r="H46" s="2" t="s">
        <v>458</v>
      </c>
    </row>
    <row r="47" spans="1:8" ht="42">
      <c r="A47" s="15" t="s">
        <v>537</v>
      </c>
      <c r="B47" s="17" t="s">
        <v>538</v>
      </c>
      <c r="C47" s="18"/>
      <c r="D47" s="18" t="s">
        <v>529</v>
      </c>
      <c r="E47" s="18"/>
      <c r="F47" s="18"/>
    </row>
    <row r="48" spans="1:8" ht="28">
      <c r="A48" s="15" t="s">
        <v>539</v>
      </c>
      <c r="B48" s="17" t="s">
        <v>540</v>
      </c>
      <c r="C48" s="18"/>
      <c r="D48" s="18" t="s">
        <v>533</v>
      </c>
      <c r="E48" s="18"/>
      <c r="F48" s="18"/>
    </row>
    <row r="49" spans="1:8" ht="28">
      <c r="A49" s="15" t="s">
        <v>541</v>
      </c>
      <c r="B49" s="17" t="s">
        <v>542</v>
      </c>
      <c r="C49" s="18"/>
      <c r="D49" s="18" t="s">
        <v>536</v>
      </c>
      <c r="E49" s="18"/>
      <c r="F49" s="18"/>
    </row>
    <row r="50" spans="1:8" ht="42">
      <c r="A50" s="15" t="s">
        <v>543</v>
      </c>
      <c r="B50" s="17" t="s">
        <v>544</v>
      </c>
      <c r="C50" s="18"/>
      <c r="D50" s="18" t="s">
        <v>529</v>
      </c>
      <c r="E50" s="18"/>
      <c r="F50" s="18"/>
    </row>
    <row r="51" spans="1:8" ht="28">
      <c r="A51" s="15" t="s">
        <v>545</v>
      </c>
      <c r="B51" s="17" t="s">
        <v>546</v>
      </c>
      <c r="C51" s="18"/>
      <c r="D51" s="18" t="s">
        <v>533</v>
      </c>
      <c r="E51" s="18"/>
      <c r="F51" s="18"/>
    </row>
    <row r="52" spans="1:8" ht="28">
      <c r="A52" s="15" t="s">
        <v>547</v>
      </c>
      <c r="B52" s="17" t="s">
        <v>548</v>
      </c>
      <c r="C52" s="18"/>
      <c r="D52" s="18" t="s">
        <v>536</v>
      </c>
      <c r="E52" s="18"/>
      <c r="F52" s="18"/>
    </row>
    <row r="53" spans="1:8" ht="42">
      <c r="A53" s="15" t="s">
        <v>549</v>
      </c>
      <c r="B53" s="17" t="s">
        <v>550</v>
      </c>
      <c r="C53" s="18"/>
      <c r="D53" s="18" t="s">
        <v>529</v>
      </c>
      <c r="E53" s="18"/>
      <c r="F53" s="18"/>
    </row>
    <row r="54" spans="1:8" ht="28">
      <c r="A54" s="15" t="s">
        <v>551</v>
      </c>
      <c r="B54" s="17" t="s">
        <v>552</v>
      </c>
      <c r="C54" s="18"/>
      <c r="D54" s="18" t="s">
        <v>533</v>
      </c>
      <c r="E54" s="18"/>
      <c r="F54" s="18"/>
    </row>
    <row r="55" spans="1:8" ht="28">
      <c r="A55" s="15" t="s">
        <v>553</v>
      </c>
      <c r="B55" s="17" t="s">
        <v>554</v>
      </c>
      <c r="C55" s="18"/>
      <c r="D55" s="18" t="s">
        <v>536</v>
      </c>
      <c r="E55" s="18"/>
      <c r="F55" s="18"/>
    </row>
    <row r="56" spans="1:8" ht="42">
      <c r="A56" s="15" t="s">
        <v>555</v>
      </c>
      <c r="B56" s="17" t="s">
        <v>556</v>
      </c>
      <c r="C56" s="18"/>
      <c r="D56" s="18" t="s">
        <v>529</v>
      </c>
      <c r="E56" s="18"/>
      <c r="F56" s="18"/>
    </row>
    <row r="57" spans="1:8" ht="28">
      <c r="A57" s="15" t="s">
        <v>557</v>
      </c>
      <c r="B57" s="17" t="s">
        <v>558</v>
      </c>
      <c r="C57" s="18"/>
      <c r="D57" s="18" t="s">
        <v>533</v>
      </c>
      <c r="E57" s="18"/>
      <c r="F57" s="18"/>
    </row>
    <row r="58" spans="1:8" ht="28">
      <c r="A58" s="15" t="s">
        <v>559</v>
      </c>
      <c r="B58" s="17" t="s">
        <v>560</v>
      </c>
      <c r="C58" s="18"/>
      <c r="D58" s="18" t="s">
        <v>536</v>
      </c>
      <c r="E58" s="18"/>
      <c r="F58" s="18"/>
    </row>
    <row r="59" spans="1:8" ht="13">
      <c r="A59" s="15"/>
      <c r="B59" s="17"/>
      <c r="C59" s="18"/>
      <c r="D59" s="18"/>
      <c r="E59" s="18"/>
      <c r="F59" s="18"/>
    </row>
    <row r="60" spans="1:8" ht="13">
      <c r="A60" s="15"/>
      <c r="B60" s="17"/>
      <c r="C60" s="18"/>
      <c r="D60" s="18"/>
      <c r="E60" s="18"/>
      <c r="F60" s="18"/>
    </row>
    <row r="61" spans="1:8" ht="14">
      <c r="A61" s="14" t="s">
        <v>561</v>
      </c>
      <c r="B61" s="17" t="s">
        <v>562</v>
      </c>
      <c r="C61" s="18"/>
      <c r="D61" s="18" t="s">
        <v>563</v>
      </c>
      <c r="E61" s="18" t="s">
        <v>564</v>
      </c>
      <c r="F61" s="18"/>
      <c r="H61" s="2" t="s">
        <v>458</v>
      </c>
    </row>
    <row r="62" spans="1:8" ht="28">
      <c r="A62" s="15" t="s">
        <v>565</v>
      </c>
      <c r="B62" s="17" t="s">
        <v>566</v>
      </c>
      <c r="C62" s="18"/>
      <c r="D62" s="18" t="s">
        <v>567</v>
      </c>
      <c r="E62" s="18"/>
      <c r="F62" s="18"/>
      <c r="H62" s="2" t="s">
        <v>458</v>
      </c>
    </row>
    <row r="63" spans="1:8" ht="42">
      <c r="A63" s="15" t="s">
        <v>568</v>
      </c>
      <c r="B63" s="17" t="s">
        <v>569</v>
      </c>
      <c r="C63" s="18"/>
      <c r="D63" s="18" t="s">
        <v>570</v>
      </c>
      <c r="E63" s="18"/>
      <c r="F63" s="18"/>
    </row>
    <row r="64" spans="1:8" ht="14">
      <c r="A64" s="15" t="s">
        <v>571</v>
      </c>
      <c r="B64" s="17" t="s">
        <v>572</v>
      </c>
      <c r="C64" s="18"/>
      <c r="D64" s="18" t="s">
        <v>573</v>
      </c>
      <c r="E64" s="18"/>
      <c r="F64" s="18"/>
      <c r="H64" s="2" t="s">
        <v>458</v>
      </c>
    </row>
    <row r="65" spans="1:8" ht="28">
      <c r="A65" s="15" t="s">
        <v>574</v>
      </c>
      <c r="B65" s="17" t="s">
        <v>575</v>
      </c>
      <c r="C65" s="18"/>
      <c r="D65" s="18" t="s">
        <v>576</v>
      </c>
      <c r="E65" s="18"/>
      <c r="F65" s="18"/>
    </row>
    <row r="66" spans="1:8" ht="28">
      <c r="A66" s="15" t="s">
        <v>577</v>
      </c>
      <c r="B66" s="17" t="s">
        <v>578</v>
      </c>
      <c r="C66" s="18"/>
      <c r="D66" s="18" t="s">
        <v>579</v>
      </c>
      <c r="E66" s="18"/>
      <c r="F66" s="18"/>
    </row>
    <row r="67" spans="1:8" ht="14">
      <c r="A67" s="15" t="s">
        <v>580</v>
      </c>
      <c r="B67" s="17" t="s">
        <v>581</v>
      </c>
      <c r="C67" s="18"/>
      <c r="D67" s="18" t="s">
        <v>582</v>
      </c>
      <c r="E67" s="18"/>
      <c r="F67" s="18"/>
      <c r="H67" s="2" t="s">
        <v>458</v>
      </c>
    </row>
    <row r="68" spans="1:8" ht="13">
      <c r="A68" s="15" t="s">
        <v>583</v>
      </c>
      <c r="B68" s="17" t="s">
        <v>584</v>
      </c>
      <c r="C68" s="18"/>
      <c r="D68" s="18" t="s">
        <v>585</v>
      </c>
      <c r="E68" s="18"/>
      <c r="F68" s="18"/>
    </row>
    <row r="69" spans="1:8" ht="13">
      <c r="A69" s="15" t="s">
        <v>586</v>
      </c>
      <c r="B69" s="17" t="s">
        <v>587</v>
      </c>
      <c r="C69" s="18"/>
      <c r="D69" s="18" t="s">
        <v>588</v>
      </c>
      <c r="E69" s="18"/>
      <c r="F69" s="18"/>
    </row>
    <row r="70" spans="1:8" ht="13">
      <c r="A70" s="15" t="s">
        <v>589</v>
      </c>
      <c r="B70" s="17" t="s">
        <v>590</v>
      </c>
      <c r="C70" s="18"/>
      <c r="D70" s="18" t="s">
        <v>567</v>
      </c>
      <c r="E70" s="18"/>
      <c r="F70" s="18"/>
    </row>
    <row r="71" spans="1:8" ht="13">
      <c r="A71" s="15" t="s">
        <v>591</v>
      </c>
      <c r="B71" s="17" t="s">
        <v>592</v>
      </c>
      <c r="C71" s="18"/>
      <c r="D71" s="18" t="s">
        <v>570</v>
      </c>
      <c r="E71" s="18"/>
      <c r="F71" s="18"/>
    </row>
    <row r="72" spans="1:8" ht="13">
      <c r="A72" s="15" t="s">
        <v>593</v>
      </c>
      <c r="B72" s="17" t="s">
        <v>594</v>
      </c>
      <c r="C72" s="18"/>
      <c r="D72" s="18" t="s">
        <v>573</v>
      </c>
      <c r="E72" s="18"/>
      <c r="F72" s="18"/>
    </row>
    <row r="73" spans="1:8" ht="13">
      <c r="A73" s="15" t="s">
        <v>595</v>
      </c>
      <c r="B73" s="17" t="s">
        <v>596</v>
      </c>
      <c r="C73" s="18"/>
      <c r="D73" s="18" t="s">
        <v>576</v>
      </c>
      <c r="E73" s="18"/>
      <c r="F73" s="18"/>
    </row>
    <row r="74" spans="1:8" ht="13">
      <c r="A74" s="15" t="s">
        <v>597</v>
      </c>
      <c r="B74" s="17" t="s">
        <v>598</v>
      </c>
      <c r="C74" s="18"/>
      <c r="D74" s="18" t="s">
        <v>579</v>
      </c>
      <c r="E74" s="18"/>
      <c r="F74" s="18"/>
    </row>
    <row r="75" spans="1:8" ht="13">
      <c r="A75" s="15" t="s">
        <v>599</v>
      </c>
      <c r="B75" s="17" t="s">
        <v>600</v>
      </c>
      <c r="C75" s="18"/>
      <c r="D75" s="18" t="s">
        <v>582</v>
      </c>
      <c r="E75" s="18"/>
      <c r="F75" s="18"/>
    </row>
    <row r="76" spans="1:8" ht="13">
      <c r="A76" s="15" t="s">
        <v>601</v>
      </c>
      <c r="B76" s="17" t="s">
        <v>602</v>
      </c>
      <c r="C76" s="18"/>
      <c r="D76" s="18" t="s">
        <v>585</v>
      </c>
      <c r="E76" s="18"/>
      <c r="F76" s="18"/>
    </row>
    <row r="77" spans="1:8" ht="13">
      <c r="A77" s="15" t="s">
        <v>603</v>
      </c>
      <c r="B77" s="17" t="s">
        <v>604</v>
      </c>
      <c r="C77" s="18"/>
      <c r="D77" s="18" t="s">
        <v>588</v>
      </c>
      <c r="E77" s="18"/>
      <c r="F77" s="18"/>
    </row>
    <row r="78" spans="1:8" ht="13">
      <c r="A78" s="15" t="s">
        <v>605</v>
      </c>
      <c r="B78" s="17" t="s">
        <v>606</v>
      </c>
      <c r="C78" s="18"/>
      <c r="D78" s="18" t="s">
        <v>567</v>
      </c>
      <c r="E78" s="18"/>
      <c r="F78" s="18"/>
    </row>
    <row r="79" spans="1:8" ht="13">
      <c r="A79" s="15" t="s">
        <v>607</v>
      </c>
      <c r="B79" s="17" t="s">
        <v>608</v>
      </c>
      <c r="C79" s="18"/>
      <c r="D79" s="18" t="s">
        <v>570</v>
      </c>
      <c r="E79" s="18"/>
      <c r="F79" s="18"/>
    </row>
    <row r="80" spans="1:8" ht="13">
      <c r="A80" s="15" t="s">
        <v>609</v>
      </c>
      <c r="B80" s="17" t="s">
        <v>610</v>
      </c>
      <c r="C80" s="18"/>
      <c r="D80" s="18" t="s">
        <v>573</v>
      </c>
      <c r="E80" s="18"/>
      <c r="F80" s="18"/>
    </row>
    <row r="81" spans="1:63" ht="13">
      <c r="A81" s="15" t="s">
        <v>611</v>
      </c>
      <c r="B81" s="17" t="s">
        <v>612</v>
      </c>
      <c r="C81" s="18"/>
      <c r="D81" s="18" t="s">
        <v>576</v>
      </c>
      <c r="E81" s="18"/>
      <c r="F81" s="18"/>
    </row>
    <row r="82" spans="1:63" ht="13">
      <c r="A82" s="15" t="s">
        <v>613</v>
      </c>
      <c r="B82" s="17" t="s">
        <v>614</v>
      </c>
      <c r="C82" s="18"/>
      <c r="D82" s="18" t="s">
        <v>579</v>
      </c>
      <c r="E82" s="18"/>
      <c r="F82" s="18"/>
    </row>
    <row r="83" spans="1:63" ht="13">
      <c r="A83" s="15" t="s">
        <v>615</v>
      </c>
      <c r="B83" s="17" t="s">
        <v>616</v>
      </c>
      <c r="C83" s="18"/>
      <c r="D83" s="18" t="s">
        <v>582</v>
      </c>
      <c r="E83" s="18"/>
      <c r="F83" s="18"/>
      <c r="G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row>
    <row r="84" spans="1:63" ht="13">
      <c r="A84" s="15" t="s">
        <v>617</v>
      </c>
      <c r="B84" s="17" t="s">
        <v>618</v>
      </c>
      <c r="C84" s="18"/>
      <c r="D84" s="18" t="s">
        <v>585</v>
      </c>
      <c r="E84" s="18"/>
      <c r="F84" s="18"/>
    </row>
    <row r="85" spans="1:63" ht="13">
      <c r="A85" s="15" t="s">
        <v>619</v>
      </c>
      <c r="B85" s="17" t="s">
        <v>620</v>
      </c>
      <c r="C85" s="18"/>
      <c r="D85" s="18" t="s">
        <v>588</v>
      </c>
      <c r="E85" s="18"/>
      <c r="F85" s="18"/>
    </row>
    <row r="86" spans="1:63" ht="13">
      <c r="A86" s="15" t="s">
        <v>621</v>
      </c>
      <c r="B86" s="17" t="s">
        <v>622</v>
      </c>
      <c r="C86" s="18"/>
      <c r="D86" s="18" t="s">
        <v>567</v>
      </c>
      <c r="E86" s="18"/>
      <c r="F86" s="18"/>
    </row>
    <row r="87" spans="1:63" ht="13">
      <c r="A87" s="15" t="s">
        <v>623</v>
      </c>
      <c r="B87" s="17" t="s">
        <v>624</v>
      </c>
      <c r="C87" s="18"/>
      <c r="D87" s="18" t="s">
        <v>570</v>
      </c>
      <c r="E87" s="18"/>
      <c r="F87" s="18"/>
    </row>
    <row r="88" spans="1:63" ht="13">
      <c r="A88" s="15" t="s">
        <v>625</v>
      </c>
      <c r="B88" s="17" t="s">
        <v>626</v>
      </c>
      <c r="C88" s="18"/>
      <c r="D88" s="18" t="s">
        <v>573</v>
      </c>
      <c r="E88" s="18"/>
      <c r="F88" s="18"/>
    </row>
    <row r="89" spans="1:63" ht="13">
      <c r="A89" s="15" t="s">
        <v>627</v>
      </c>
      <c r="B89" s="17" t="s">
        <v>628</v>
      </c>
      <c r="C89" s="18"/>
      <c r="D89" s="18" t="s">
        <v>576</v>
      </c>
      <c r="E89" s="18"/>
      <c r="F89" s="18"/>
    </row>
    <row r="90" spans="1:63" ht="13">
      <c r="A90" s="15" t="s">
        <v>629</v>
      </c>
      <c r="B90" s="17" t="s">
        <v>630</v>
      </c>
      <c r="C90" s="18"/>
      <c r="D90" s="18" t="s">
        <v>579</v>
      </c>
      <c r="E90" s="18"/>
      <c r="F90" s="18"/>
    </row>
    <row r="91" spans="1:63" ht="13">
      <c r="A91" s="15" t="s">
        <v>631</v>
      </c>
      <c r="B91" s="17" t="s">
        <v>632</v>
      </c>
      <c r="C91" s="18"/>
      <c r="D91" s="18" t="s">
        <v>582</v>
      </c>
      <c r="E91" s="18"/>
      <c r="F91" s="18"/>
    </row>
    <row r="92" spans="1:63" ht="13">
      <c r="A92" s="15" t="s">
        <v>633</v>
      </c>
      <c r="B92" s="17" t="s">
        <v>634</v>
      </c>
      <c r="C92" s="18"/>
      <c r="D92" s="18" t="s">
        <v>585</v>
      </c>
      <c r="E92" s="18"/>
      <c r="F92" s="18"/>
    </row>
    <row r="93" spans="1:63" ht="13">
      <c r="A93" s="15" t="s">
        <v>635</v>
      </c>
      <c r="B93" s="17" t="s">
        <v>636</v>
      </c>
      <c r="C93" s="18"/>
      <c r="D93" s="18" t="s">
        <v>588</v>
      </c>
      <c r="E93" s="18"/>
      <c r="F93" s="18"/>
    </row>
    <row r="94" spans="1:63" ht="13">
      <c r="A94" s="15" t="s">
        <v>637</v>
      </c>
      <c r="B94" s="17" t="s">
        <v>622</v>
      </c>
      <c r="C94" s="18"/>
      <c r="D94" s="18" t="s">
        <v>567</v>
      </c>
      <c r="E94" s="18"/>
      <c r="F94" s="18"/>
    </row>
    <row r="95" spans="1:63" ht="13">
      <c r="A95" s="15" t="s">
        <v>638</v>
      </c>
      <c r="B95" s="17" t="s">
        <v>639</v>
      </c>
      <c r="C95" s="18"/>
      <c r="D95" s="18" t="s">
        <v>570</v>
      </c>
      <c r="E95" s="18"/>
      <c r="F95" s="18"/>
    </row>
    <row r="96" spans="1:63" ht="13">
      <c r="A96" s="15" t="s">
        <v>640</v>
      </c>
      <c r="B96" s="17" t="s">
        <v>641</v>
      </c>
      <c r="C96" s="18"/>
      <c r="D96" s="18" t="s">
        <v>573</v>
      </c>
      <c r="E96" s="18"/>
      <c r="F96" s="18"/>
    </row>
    <row r="97" spans="1:6" ht="13">
      <c r="A97" s="15" t="s">
        <v>642</v>
      </c>
      <c r="B97" s="17" t="s">
        <v>643</v>
      </c>
      <c r="C97" s="18"/>
      <c r="D97" s="18" t="s">
        <v>576</v>
      </c>
      <c r="E97" s="18"/>
      <c r="F97" s="18"/>
    </row>
    <row r="98" spans="1:6" ht="13">
      <c r="A98" s="15" t="s">
        <v>644</v>
      </c>
      <c r="B98" s="17" t="s">
        <v>645</v>
      </c>
      <c r="C98" s="18"/>
      <c r="D98" s="18" t="s">
        <v>579</v>
      </c>
      <c r="E98" s="18"/>
      <c r="F98" s="18"/>
    </row>
    <row r="99" spans="1:6" ht="13">
      <c r="A99" s="15" t="s">
        <v>646</v>
      </c>
      <c r="B99" s="17" t="s">
        <v>647</v>
      </c>
      <c r="C99" s="18"/>
      <c r="D99" s="18" t="s">
        <v>582</v>
      </c>
      <c r="E99" s="18"/>
      <c r="F99" s="18"/>
    </row>
    <row r="100" spans="1:6" ht="13">
      <c r="A100" s="15" t="s">
        <v>648</v>
      </c>
      <c r="B100" s="17" t="s">
        <v>649</v>
      </c>
      <c r="C100" s="18"/>
      <c r="D100" s="18" t="s">
        <v>585</v>
      </c>
      <c r="E100" s="18"/>
      <c r="F100" s="18"/>
    </row>
    <row r="101" spans="1:6" ht="13">
      <c r="A101" s="15" t="s">
        <v>650</v>
      </c>
      <c r="B101" s="17" t="s">
        <v>651</v>
      </c>
      <c r="C101" s="18"/>
      <c r="D101" s="18" t="s">
        <v>588</v>
      </c>
      <c r="E101" s="18"/>
      <c r="F101" s="18"/>
    </row>
    <row r="102" spans="1:6" ht="13">
      <c r="A102" s="15"/>
      <c r="B102" s="17"/>
      <c r="C102" s="18"/>
      <c r="D102" s="18"/>
      <c r="E102" s="18"/>
      <c r="F102" s="18"/>
    </row>
    <row r="103" spans="1:6" ht="13">
      <c r="A103" s="14" t="s">
        <v>652</v>
      </c>
      <c r="B103" s="17" t="s">
        <v>653</v>
      </c>
      <c r="C103" s="18"/>
      <c r="D103" s="18" t="s">
        <v>654</v>
      </c>
      <c r="E103" s="18" t="s">
        <v>655</v>
      </c>
      <c r="F103" s="18"/>
    </row>
    <row r="104" spans="1:6" ht="13">
      <c r="A104" s="15" t="s">
        <v>656</v>
      </c>
      <c r="B104" s="17" t="s">
        <v>657</v>
      </c>
      <c r="C104" s="18"/>
      <c r="D104" s="18"/>
      <c r="E104" s="18"/>
      <c r="F104" s="18"/>
    </row>
    <row r="105" spans="1:6">
      <c r="A105" s="15"/>
      <c r="B105" s="17"/>
      <c r="C105" s="18"/>
      <c r="D105" s="18"/>
      <c r="E105" s="18"/>
      <c r="F105" s="18"/>
    </row>
    <row r="106" spans="1:6">
      <c r="A106" s="15"/>
      <c r="B106" s="17"/>
      <c r="C106" s="18"/>
      <c r="D106" s="18"/>
      <c r="E106" s="18"/>
      <c r="F106" s="18"/>
    </row>
    <row r="107" spans="1:6">
      <c r="A107" s="15"/>
      <c r="B107" s="17"/>
      <c r="C107" s="18"/>
      <c r="D107" s="18"/>
      <c r="E107" s="18"/>
      <c r="F107" s="18"/>
    </row>
    <row r="108" spans="1:6">
      <c r="A108" s="15"/>
      <c r="B108" s="17"/>
      <c r="C108" s="18"/>
      <c r="D108" s="18"/>
      <c r="E108" s="18"/>
      <c r="F108" s="18"/>
    </row>
    <row r="109" spans="1:6">
      <c r="A109" s="15"/>
      <c r="B109" s="17"/>
      <c r="C109" s="18"/>
      <c r="D109" s="18"/>
      <c r="E109" s="18"/>
      <c r="F109" s="18"/>
    </row>
    <row r="110" spans="1:6">
      <c r="A110" s="15"/>
      <c r="B110" s="17"/>
      <c r="C110" s="18"/>
      <c r="D110" s="18"/>
      <c r="E110" s="18"/>
      <c r="F110" s="18"/>
    </row>
    <row r="111" spans="1:6">
      <c r="A111" s="15"/>
      <c r="B111" s="17"/>
      <c r="C111" s="18"/>
      <c r="D111" s="18"/>
      <c r="E111" s="18"/>
      <c r="F111" s="18"/>
    </row>
    <row r="112" spans="1:6">
      <c r="A112" s="15"/>
      <c r="B112" s="17"/>
      <c r="C112" s="18"/>
      <c r="D112" s="18"/>
      <c r="E112" s="18"/>
      <c r="F112" s="18"/>
    </row>
    <row r="113" spans="1:6">
      <c r="A113" s="15"/>
      <c r="B113" s="17"/>
      <c r="C113" s="18"/>
      <c r="D113" s="18"/>
      <c r="E113" s="18"/>
      <c r="F113" s="18"/>
    </row>
    <row r="114" spans="1:6">
      <c r="A114" s="15"/>
      <c r="B114" s="17"/>
      <c r="C114" s="18"/>
      <c r="D114" s="18"/>
      <c r="E114" s="18"/>
      <c r="F114" s="18"/>
    </row>
    <row r="115" spans="1:6">
      <c r="A115" s="15"/>
      <c r="B115" s="17"/>
      <c r="C115" s="18"/>
      <c r="D115" s="18"/>
      <c r="E115" s="18"/>
      <c r="F115" s="18"/>
    </row>
    <row r="116" spans="1:6">
      <c r="A116" s="15"/>
      <c r="B116" s="17"/>
      <c r="C116" s="18"/>
      <c r="D116" s="18"/>
      <c r="E116" s="18"/>
      <c r="F116" s="18"/>
    </row>
    <row r="117" spans="1:6">
      <c r="A117" s="15"/>
      <c r="B117" s="17"/>
      <c r="C117" s="18"/>
      <c r="D117" s="18"/>
      <c r="E117" s="18"/>
      <c r="F117" s="18"/>
    </row>
    <row r="118" spans="1:6">
      <c r="A118" s="15"/>
      <c r="B118" s="17"/>
      <c r="C118" s="39"/>
      <c r="D118" s="39"/>
      <c r="E118" s="39"/>
      <c r="F118" s="18"/>
    </row>
    <row r="119" spans="1:6">
      <c r="A119" s="15"/>
      <c r="B119" s="17"/>
      <c r="C119" s="18"/>
      <c r="D119" s="18"/>
      <c r="E119" s="18"/>
      <c r="F119" s="18"/>
    </row>
  </sheetData>
  <mergeCells count="2">
    <mergeCell ref="A1:C1"/>
    <mergeCell ref="A2:F2"/>
  </mergeCells>
  <printOptions horizontalCentered="1"/>
  <pageMargins left="0.37007874015748027" right="0.37007874015748027" top="1.2472440944881888" bottom="0.76850393700787401" header="0.41614173228346452" footer="0.37086614173228344"/>
  <pageSetup paperSize="0" scale="75" fitToWidth="0" fitToHeight="0" pageOrder="overThenDown" orientation="portrait" useFirstPageNumber="1" horizontalDpi="0" verticalDpi="0" copies="0"/>
  <headerFooter alignWithMargins="0"/>
  <drawing r:id="rId1"/>
</worksheet>
</file>

<file path=docProps/app.xml><?xml version="1.0" encoding="utf-8"?>
<Properties xmlns="http://schemas.openxmlformats.org/officeDocument/2006/extended-properties" xmlns:vt="http://schemas.openxmlformats.org/officeDocument/2006/docPropsVTypes">
  <TotalTime>76935</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Interface</vt:lpstr>
      <vt:lpstr>ReTRoC</vt:lpstr>
      <vt:lpstr>RoSteC</vt:lpstr>
      <vt:lpstr>MoM</vt:lpstr>
      <vt:lpstr>UIM0</vt:lpstr>
      <vt:lpstr>ISOCode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César Vasques</cp:lastModifiedBy>
  <cp:revision>113</cp:revision>
  <dcterms:created xsi:type="dcterms:W3CDTF">2019-01-30T23:40:35Z</dcterms:created>
  <dcterms:modified xsi:type="dcterms:W3CDTF">2025-05-07T12:07:16Z</dcterms:modified>
</cp:coreProperties>
</file>