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866C1F99-FFFB-46D3-9910-A5BF4F384D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<sst xmlns="http://schemas.openxmlformats.org/spreadsheetml/2006/main" count="88" uniqueCount="69">
  <si>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</si>
  <si>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</si>
  <si>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</si>
  <si>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</si>
  <si>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</si>
  <si>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</si>
  <si>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</si>
  <si>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</si>
  <si>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</si>
  <si>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</si>
  <si>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</si>
  <si>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</si>
  <si>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</si>
  <si>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</si>
  <si>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</si>
  <si>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</si>
  <si>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administrador tiene que visualizar un  menu para registrar una alicuota, ver las alicuotas pagadas y notificaciones de alerta para pagos vencidos </t>
  </si>
  <si>
    <t xml:space="preserve">Implemetar un menu para visualizar las funcionalidades del programa de administracion de pagos </t>
  </si>
  <si>
    <t>Permitir al administrador registrar, consultar y gestionar alícuotas de forma clara y organizada.</t>
  </si>
  <si>
    <t xml:space="preserve">Administrador </t>
  </si>
  <si>
    <t xml:space="preserve">Desarrollar un menu que tenga como opciones todas las funcionalidades del progama </t>
  </si>
  <si>
    <t xml:space="preserve">Jairo Molina </t>
  </si>
  <si>
    <t>S/C</t>
  </si>
  <si>
    <t xml:space="preserve">Alta </t>
  </si>
  <si>
    <t>Pendiente</t>
  </si>
  <si>
    <t>Verificar que cada opcion ejecute
 cada funcionalidad del progama</t>
  </si>
  <si>
    <t>REQ002</t>
  </si>
  <si>
    <t>El administrador tiene problemas al
 gestionar pagos de forma manual.</t>
  </si>
  <si>
    <t>Gestionar los pagos de
 forma eficiente.</t>
  </si>
  <si>
    <t>Automatizar el proceso de registro y control de pagos, reduciendo errores y ahorrando tiempo.</t>
  </si>
  <si>
    <t>Administrador</t>
  </si>
  <si>
    <t>Crear funciones en el sistema que permitan registrar y gestionar pagos de forma automática y sistematizada.</t>
  </si>
  <si>
    <t>Lucas Góngora</t>
  </si>
  <si>
    <t>Alta</t>
  </si>
  <si>
    <t>Pagos registrados correctamente.</t>
  </si>
  <si>
    <t>Gestionar pagos</t>
  </si>
  <si>
    <t>REQ003</t>
  </si>
  <si>
    <t>Falta de alertas automáticas para
 pagos vencidos.</t>
  </si>
  <si>
    <t>Implementar alertas automáticas 
para pagos vencidos.</t>
  </si>
  <si>
    <t>Notificar de manera oportuna al administrador sobre pagos pendientes y vencidos para su gestión.</t>
  </si>
  <si>
    <t>Diseñar un sistema de notificaciones que se active al alcanzar fechas límite y alerte al administrador.</t>
  </si>
  <si>
    <t>Yandry Velez</t>
  </si>
  <si>
    <t>Alertas enviadas para pagos vencidos.</t>
  </si>
  <si>
    <t>Notificaciones de pagos</t>
  </si>
  <si>
    <t>REQ004</t>
  </si>
  <si>
    <t>Dificultad en generar reportes financieros
 claros y precisos.</t>
  </si>
  <si>
    <t>Facilitar la generación de 
reportes de pagos.</t>
  </si>
  <si>
    <t>Proveer reportes detallados, accesibles y fáciles de entender para respaldar decisiones administrativas.</t>
  </si>
  <si>
    <t>Implementar herramientas que permitan crear reportes personalizados y exportarlos en formatos comunes como PDF o Excel.</t>
  </si>
  <si>
    <t>Reportes financieros generados sin errores.</t>
  </si>
  <si>
    <t>Generación de reportes</t>
  </si>
  <si>
    <t>REQ005</t>
  </si>
  <si>
    <t>Gabriel Manosalvas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</si>
  <si>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</si>
  <si>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</si>
  <si>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</si>
  <si>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</si>
  <si>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</si>
  <si>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</si>
  <si>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</si>
  <si>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</si>
  <si>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</si>
  <si>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</si>
  <si>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</si>
  <si>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</si>
  <si>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</si>
  <si>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</si>
  <si>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</si>
  <si>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Realizar 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</si>
</sst>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u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10" xfId="0" applyFont="1" applyFill="1" applyBorder="1"/>
    <xf numFmtId="0" fontId="8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vertical="center"/>
    </xf>
    <xf numFmtId="0" fontId="2" fillId="3" borderId="14" xfId="0" applyFont="1" applyFill="1" applyBorder="1"/>
    <xf numFmtId="0" fontId="2" fillId="3" borderId="15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/>
    </xf>
    <xf numFmtId="0" fontId="13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3" borderId="33" xfId="0" applyFont="1" applyFill="1" applyBorder="1"/>
    <xf numFmtId="0" fontId="2" fillId="3" borderId="34" xfId="0" applyFont="1" applyFill="1" applyBorder="1"/>
    <xf numFmtId="0" fontId="2" fillId="3" borderId="35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0" fillId="0" borderId="9" xfId="0" applyFont="1" applyBorder="1"/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3" xfId="0" applyFont="1" applyBorder="1"/>
    <xf numFmtId="0" fontId="14" fillId="7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17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" fillId="5" borderId="17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10" fillId="0" borderId="26" xfId="0" applyFont="1" applyBorder="1"/>
    <xf numFmtId="0" fontId="1" fillId="5" borderId="17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topLeftCell="E1" workbookViewId="0">
      <selection activeCell="I6" sqref="I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7" customWidth="1"/>
    <col min="8" max="8" width="15.25" customWidth="1"/>
    <col min="9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8.75" customHeight="1" x14ac:dyDescent="0.2">
      <c r="B6" s="7" t="s">
        <v>15</v>
      </c>
      <c r="C6" s="8" t="s">
        <v>16</v>
      </c>
      <c r="D6" s="8" t="s">
        <v>17</v>
      </c>
      <c r="E6" s="9" t="s">
        <v>18</v>
      </c>
      <c r="F6" s="7" t="s">
        <v>19</v>
      </c>
      <c r="G6" s="8" t="s">
        <v>20</v>
      </c>
      <c r="H6" s="7" t="s">
        <v>21</v>
      </c>
      <c r="I6" s="7">
        <v>1</v>
      </c>
      <c r="J6" s="7" t="s">
        <v>22</v>
      </c>
      <c r="K6" s="7" t="s">
        <v>23</v>
      </c>
      <c r="L6" s="7" t="s">
        <v>24</v>
      </c>
      <c r="M6" s="8" t="s">
        <v>25</v>
      </c>
      <c r="N6" s="7" t="s">
        <v>22</v>
      </c>
      <c r="O6" s="7" t="s">
        <v>68</v>
      </c>
    </row>
    <row r="7" spans="1:26" ht="72" customHeight="1" x14ac:dyDescent="0.2">
      <c r="B7" s="7" t="s">
        <v>26</v>
      </c>
      <c r="C7" s="8" t="s">
        <v>27</v>
      </c>
      <c r="D7" s="8" t="s">
        <v>28</v>
      </c>
      <c r="E7" s="9" t="s">
        <v>29</v>
      </c>
      <c r="F7" s="7" t="s">
        <v>30</v>
      </c>
      <c r="G7" s="9" t="s">
        <v>31</v>
      </c>
      <c r="H7" s="7" t="s">
        <v>32</v>
      </c>
      <c r="I7" s="7">
        <v>2</v>
      </c>
      <c r="J7" s="7" t="s">
        <v>22</v>
      </c>
      <c r="K7" s="7" t="s">
        <v>33</v>
      </c>
      <c r="L7" s="7" t="s">
        <v>24</v>
      </c>
      <c r="M7" s="7" t="s">
        <v>34</v>
      </c>
      <c r="N7" s="7" t="s">
        <v>22</v>
      </c>
      <c r="O7" s="7" t="s">
        <v>35</v>
      </c>
    </row>
    <row r="8" spans="1:26" ht="66" customHeight="1" x14ac:dyDescent="0.2">
      <c r="A8" s="10"/>
      <c r="B8" s="7" t="s">
        <v>36</v>
      </c>
      <c r="C8" s="8" t="s">
        <v>37</v>
      </c>
      <c r="D8" s="8" t="s">
        <v>38</v>
      </c>
      <c r="E8" s="9" t="s">
        <v>39</v>
      </c>
      <c r="F8" s="7" t="s">
        <v>30</v>
      </c>
      <c r="G8" s="9" t="s">
        <v>40</v>
      </c>
      <c r="H8" s="7" t="s">
        <v>41</v>
      </c>
      <c r="I8" s="7">
        <v>2</v>
      </c>
      <c r="J8" s="7" t="s">
        <v>22</v>
      </c>
      <c r="K8" s="7" t="s">
        <v>33</v>
      </c>
      <c r="L8" s="7" t="s">
        <v>24</v>
      </c>
      <c r="M8" s="7" t="s">
        <v>42</v>
      </c>
      <c r="N8" s="7" t="s">
        <v>22</v>
      </c>
      <c r="O8" s="7" t="s">
        <v>43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6" customHeight="1" x14ac:dyDescent="0.2">
      <c r="B9" s="7" t="s">
        <v>44</v>
      </c>
      <c r="C9" s="8" t="s">
        <v>45</v>
      </c>
      <c r="D9" s="8" t="s">
        <v>46</v>
      </c>
      <c r="E9" s="9" t="s">
        <v>47</v>
      </c>
      <c r="F9" s="7" t="s">
        <v>30</v>
      </c>
      <c r="G9" s="9" t="s">
        <v>48</v>
      </c>
      <c r="H9" s="7" t="s">
        <v>52</v>
      </c>
      <c r="I9" s="7">
        <v>2</v>
      </c>
      <c r="J9" s="7" t="s">
        <v>22</v>
      </c>
      <c r="K9" s="7" t="s">
        <v>33</v>
      </c>
      <c r="L9" s="7" t="s">
        <v>24</v>
      </c>
      <c r="M9" s="7" t="s">
        <v>49</v>
      </c>
      <c r="N9" s="7" t="s">
        <v>22</v>
      </c>
      <c r="O9" s="7" t="s">
        <v>50</v>
      </c>
    </row>
    <row r="10" spans="1:26" ht="78" customHeight="1" x14ac:dyDescent="0.2">
      <c r="B10" s="7"/>
      <c r="C10" s="8"/>
      <c r="D10" s="8"/>
      <c r="E10" s="8"/>
      <c r="F10" s="8"/>
      <c r="G10" s="8"/>
      <c r="H10" s="8"/>
      <c r="I10" s="8"/>
      <c r="J10" s="11"/>
      <c r="K10" s="12"/>
      <c r="L10" s="8"/>
      <c r="M10" s="8"/>
      <c r="N10" s="8"/>
      <c r="O10" s="8"/>
    </row>
    <row r="11" spans="1:26" ht="101.25" customHeight="1" x14ac:dyDescent="0.2">
      <c r="B11" s="7"/>
      <c r="C11" s="12"/>
      <c r="D11" s="12"/>
      <c r="E11" s="12"/>
      <c r="F11" s="8"/>
      <c r="G11" s="12"/>
      <c r="H11" s="12"/>
      <c r="I11" s="12"/>
      <c r="J11" s="13"/>
      <c r="K11" s="12"/>
      <c r="L11" s="12"/>
      <c r="M11" s="12"/>
      <c r="N11" s="12"/>
      <c r="O11" s="12"/>
    </row>
    <row r="12" spans="1:26" ht="55.5" customHeight="1" x14ac:dyDescent="0.2">
      <c r="B12" s="7"/>
      <c r="C12" s="12"/>
      <c r="D12" s="12"/>
      <c r="E12" s="12"/>
      <c r="F12" s="12"/>
      <c r="G12" s="12"/>
      <c r="H12" s="12"/>
      <c r="I12" s="12"/>
      <c r="J12" s="14"/>
      <c r="K12" s="12"/>
      <c r="L12" s="12"/>
      <c r="M12" s="15"/>
      <c r="N12" s="15"/>
      <c r="O12" s="15"/>
    </row>
    <row r="13" spans="1:26" ht="97.5" customHeight="1" x14ac:dyDescent="0.2">
      <c r="B13" s="7"/>
      <c r="C13" s="12"/>
      <c r="D13" s="12"/>
      <c r="E13" s="12"/>
      <c r="F13" s="12"/>
      <c r="G13" s="12"/>
      <c r="H13" s="12"/>
      <c r="I13" s="16"/>
      <c r="J13" s="17"/>
      <c r="K13" s="18"/>
      <c r="L13" s="12"/>
      <c r="M13" s="12"/>
      <c r="N13" s="12"/>
      <c r="O13" s="12"/>
    </row>
    <row r="14" spans="1:26" ht="72" customHeight="1" x14ac:dyDescent="0.2"/>
    <row r="15" spans="1:26" ht="65.25" customHeight="1" x14ac:dyDescent="0.2">
      <c r="I15" s="1"/>
      <c r="J15" s="1"/>
      <c r="K15" s="19"/>
      <c r="L15" s="3"/>
    </row>
    <row r="16" spans="1:26" ht="64.5" customHeight="1" x14ac:dyDescent="0.2">
      <c r="I16" s="1"/>
      <c r="J16" s="1"/>
      <c r="K16" s="19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0" t="s">
        <v>33</v>
      </c>
      <c r="L20" s="21" t="s">
        <v>53</v>
      </c>
      <c r="M20" s="4"/>
    </row>
    <row r="21" spans="9:13" ht="19.5" customHeight="1" x14ac:dyDescent="0.25">
      <c r="I21" s="1"/>
      <c r="J21" s="1"/>
      <c r="K21" s="20" t="s">
        <v>54</v>
      </c>
      <c r="L21" s="21" t="s">
        <v>55</v>
      </c>
      <c r="M21" s="4"/>
    </row>
    <row r="22" spans="9:13" ht="19.5" customHeight="1" x14ac:dyDescent="0.25">
      <c r="I22" s="1"/>
      <c r="J22" s="1"/>
      <c r="K22" s="20" t="s">
        <v>56</v>
      </c>
      <c r="L22" s="21" t="s">
        <v>57</v>
      </c>
      <c r="M22" s="4"/>
    </row>
    <row r="23" spans="9:13" ht="19.5" customHeight="1" x14ac:dyDescent="0.25">
      <c r="I23" s="1"/>
      <c r="J23" s="1"/>
      <c r="K23" s="20"/>
      <c r="L23" s="21" t="s">
        <v>58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3:O3"/>
  </mergeCells>
  <dataValidations count="2">
    <dataValidation type="list" allowBlank="1" showErrorMessage="1" sqref="L7:L8 L10:L13" xr:uid="{00000000-0002-0000-0000-000000000000}">
      <formula1>$L$20:$L$23</formula1>
    </dataValidation>
    <dataValidation type="list" allowBlank="1" showErrorMessage="1" sqref="K7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2"/>
      <c r="D4" s="22"/>
      <c r="E4" s="22"/>
      <c r="F4" s="4"/>
    </row>
    <row r="5" spans="2:16" hidden="1" x14ac:dyDescent="0.25">
      <c r="C5" s="22"/>
      <c r="D5" s="22"/>
      <c r="E5" s="22"/>
      <c r="F5" s="4"/>
    </row>
    <row r="6" spans="2:16" ht="39.75" customHeight="1" x14ac:dyDescent="0.2">
      <c r="B6" s="44" t="s">
        <v>59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30" t="s">
        <v>1</v>
      </c>
      <c r="D9" s="31"/>
      <c r="E9" s="47" t="s">
        <v>60</v>
      </c>
      <c r="F9" s="46"/>
      <c r="G9" s="31"/>
      <c r="H9" s="47" t="s">
        <v>11</v>
      </c>
      <c r="I9" s="46"/>
      <c r="J9" s="32"/>
      <c r="K9" s="32"/>
      <c r="L9" s="32"/>
      <c r="M9" s="32"/>
      <c r="N9" s="32"/>
      <c r="O9" s="32"/>
      <c r="P9" s="33"/>
    </row>
    <row r="10" spans="2:16" ht="30" customHeight="1" x14ac:dyDescent="0.2">
      <c r="B10" s="29"/>
      <c r="C10" s="34" t="s">
        <v>51</v>
      </c>
      <c r="D10" s="35"/>
      <c r="E10" s="48" t="e">
        <f>VLOOKUP(C10,'Formato descripción HU'!B6:O9,5,0)</f>
        <v>#N/A</v>
      </c>
      <c r="F10" s="46"/>
      <c r="G10" s="36"/>
      <c r="H10" s="48" t="e">
        <f>VLOOKUP(C10,'Formato descripción HU'!B6:O9,11,0)</f>
        <v>#N/A</v>
      </c>
      <c r="I10" s="46"/>
      <c r="J10" s="36"/>
      <c r="K10" s="32"/>
      <c r="L10" s="32"/>
      <c r="M10" s="32"/>
      <c r="N10" s="32"/>
      <c r="O10" s="32"/>
      <c r="P10" s="33"/>
    </row>
    <row r="11" spans="2:16" ht="9.75" customHeight="1" x14ac:dyDescent="0.2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2">
      <c r="B12" s="29"/>
      <c r="C12" s="30" t="s">
        <v>61</v>
      </c>
      <c r="D12" s="35"/>
      <c r="E12" s="47" t="s">
        <v>10</v>
      </c>
      <c r="F12" s="46"/>
      <c r="G12" s="36"/>
      <c r="H12" s="47" t="s">
        <v>62</v>
      </c>
      <c r="I12" s="46"/>
      <c r="J12" s="36"/>
      <c r="K12" s="38"/>
      <c r="L12" s="38"/>
      <c r="M12" s="32"/>
      <c r="N12" s="38"/>
      <c r="O12" s="38"/>
      <c r="P12" s="33"/>
    </row>
    <row r="13" spans="2:16" ht="30" customHeight="1" x14ac:dyDescent="0.2">
      <c r="B13" s="29"/>
      <c r="C13" s="34" t="e">
        <f>VLOOKUP('Historia de Usuario'!C10,'Formato descripción HU'!B6:O9,8,0)</f>
        <v>#N/A</v>
      </c>
      <c r="D13" s="35"/>
      <c r="E13" s="48" t="e">
        <f>VLOOKUP(C10,'Formato descripción HU'!B6:O9,10,0)</f>
        <v>#N/A</v>
      </c>
      <c r="F13" s="46"/>
      <c r="G13" s="36"/>
      <c r="H13" s="48" t="e">
        <f>VLOOKUP(C10,'Formato descripción HU'!B6:O9,7,0)</f>
        <v>#N/A</v>
      </c>
      <c r="I13" s="46"/>
      <c r="J13" s="36"/>
      <c r="K13" s="38"/>
      <c r="L13" s="38"/>
      <c r="M13" s="32"/>
      <c r="N13" s="38"/>
      <c r="O13" s="38"/>
      <c r="P13" s="33"/>
    </row>
    <row r="14" spans="2:16" ht="9.75" customHeight="1" x14ac:dyDescent="0.2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2">
      <c r="B15" s="29"/>
      <c r="C15" s="49" t="s">
        <v>63</v>
      </c>
      <c r="D15" s="59" t="e">
        <f>VLOOKUP(C10,'Formato descripción HU'!B6:O9,3,0)</f>
        <v>#N/A</v>
      </c>
      <c r="E15" s="53"/>
      <c r="F15" s="32"/>
      <c r="G15" s="49" t="s">
        <v>64</v>
      </c>
      <c r="H15" s="59" t="e">
        <f>VLOOKUP(C10,'Formato descripción HU'!B6:O9,4,0)</f>
        <v>#N/A</v>
      </c>
      <c r="I15" s="60"/>
      <c r="J15" s="53"/>
      <c r="K15" s="32"/>
      <c r="L15" s="49" t="s">
        <v>65</v>
      </c>
      <c r="M15" s="59" t="e">
        <f>VLOOKUP(C10,'Formato descripción HU'!B6:O9,6,0)</f>
        <v>#N/A</v>
      </c>
      <c r="N15" s="60"/>
      <c r="O15" s="53"/>
      <c r="P15" s="33"/>
    </row>
    <row r="16" spans="2:16" ht="19.5" customHeight="1" x14ac:dyDescent="0.2">
      <c r="B16" s="29"/>
      <c r="C16" s="50"/>
      <c r="D16" s="57"/>
      <c r="E16" s="58"/>
      <c r="F16" s="32"/>
      <c r="G16" s="50"/>
      <c r="H16" s="57"/>
      <c r="I16" s="43"/>
      <c r="J16" s="58"/>
      <c r="K16" s="32"/>
      <c r="L16" s="50"/>
      <c r="M16" s="57"/>
      <c r="N16" s="43"/>
      <c r="O16" s="58"/>
      <c r="P16" s="33"/>
    </row>
    <row r="17" spans="2:16" ht="19.5" customHeight="1" x14ac:dyDescent="0.2">
      <c r="B17" s="29"/>
      <c r="C17" s="51"/>
      <c r="D17" s="54"/>
      <c r="E17" s="55"/>
      <c r="F17" s="32"/>
      <c r="G17" s="51"/>
      <c r="H17" s="54"/>
      <c r="I17" s="61"/>
      <c r="J17" s="55"/>
      <c r="K17" s="32"/>
      <c r="L17" s="51"/>
      <c r="M17" s="54"/>
      <c r="N17" s="61"/>
      <c r="O17" s="55"/>
      <c r="P17" s="33"/>
    </row>
    <row r="18" spans="2:16" ht="9.75" customHeight="1" x14ac:dyDescent="0.2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2">
      <c r="B19" s="29"/>
      <c r="C19" s="52" t="s">
        <v>66</v>
      </c>
      <c r="D19" s="53"/>
      <c r="E19" s="63" t="e">
        <f>VLOOKUP(C10,'Formato descripción HU'!B6:O9,14,0)</f>
        <v>#N/A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3"/>
    </row>
    <row r="20" spans="2:16" ht="19.5" customHeight="1" x14ac:dyDescent="0.2">
      <c r="B20" s="29"/>
      <c r="C20" s="54"/>
      <c r="D20" s="55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3"/>
    </row>
    <row r="21" spans="2:16" ht="9.75" customHeight="1" x14ac:dyDescent="0.2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2">
      <c r="B22" s="29"/>
      <c r="C22" s="56" t="s">
        <v>67</v>
      </c>
      <c r="D22" s="53"/>
      <c r="E22" s="59" t="e">
        <f>VLOOKUP(C10,'Formato descripción HU'!B6:O9,12,0)</f>
        <v>#N/A</v>
      </c>
      <c r="F22" s="60"/>
      <c r="G22" s="60"/>
      <c r="H22" s="53"/>
      <c r="I22" s="32"/>
      <c r="J22" s="56" t="s">
        <v>13</v>
      </c>
      <c r="K22" s="53"/>
      <c r="L22" s="62" t="e">
        <f>VLOOKUP(C10,'Formato descripción HU'!B6:O9,13,0)</f>
        <v>#N/A</v>
      </c>
      <c r="M22" s="60"/>
      <c r="N22" s="60"/>
      <c r="O22" s="53"/>
      <c r="P22" s="33"/>
    </row>
    <row r="23" spans="2:16" ht="19.5" customHeight="1" x14ac:dyDescent="0.2">
      <c r="B23" s="29"/>
      <c r="C23" s="57"/>
      <c r="D23" s="58"/>
      <c r="E23" s="57"/>
      <c r="F23" s="43"/>
      <c r="G23" s="43"/>
      <c r="H23" s="58"/>
      <c r="I23" s="32"/>
      <c r="J23" s="57"/>
      <c r="K23" s="58"/>
      <c r="L23" s="57"/>
      <c r="M23" s="43"/>
      <c r="N23" s="43"/>
      <c r="O23" s="58"/>
      <c r="P23" s="33"/>
    </row>
    <row r="24" spans="2:16" ht="19.5" customHeight="1" x14ac:dyDescent="0.2">
      <c r="B24" s="29"/>
      <c r="C24" s="54"/>
      <c r="D24" s="55"/>
      <c r="E24" s="54"/>
      <c r="F24" s="61"/>
      <c r="G24" s="61"/>
      <c r="H24" s="55"/>
      <c r="I24" s="32"/>
      <c r="J24" s="54"/>
      <c r="K24" s="55"/>
      <c r="L24" s="54"/>
      <c r="M24" s="61"/>
      <c r="N24" s="61"/>
      <c r="O24" s="55"/>
      <c r="P24" s="33"/>
    </row>
    <row r="25" spans="2:16" ht="9.75" customHeight="1" x14ac:dyDescent="0.2"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LABS-DCCO</dc:creator>
  <cp:lastModifiedBy>G406</cp:lastModifiedBy>
  <dcterms:created xsi:type="dcterms:W3CDTF">2025-01-07T13:23:01Z</dcterms:created>
  <dcterms:modified xsi:type="dcterms:W3CDTF">2025-01-07T13:31:38Z</dcterms:modified>
</cp:coreProperties>
</file>