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<sst xmlns="http://schemas.openxmlformats.org/spreadsheetml/2006/main" count="108" uniqueCount="81">
  <si>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</si>
  <si>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</si>
  <si>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</si>
  <si>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</si>
  <si>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</si>
  <si>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</si>
  <si>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</si>
  <si>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</si>
  <si>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</si>
  <si>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</si>
  <si>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</si>
  <si>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</si>
  <si>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</si>
  <si>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</si>
  <si>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</si>
  <si>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</si>
  <si>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administrador no puede acceder sin autenticación</t>
  </si>
  <si>
    <t>Implementar un sistema de inicio de sesión seguro.</t>
  </si>
  <si>
    <t>Evitar el ingreso de usuarios no deseados</t>
  </si>
  <si>
    <t>Administrador</t>
  </si>
  <si>
    <t>Crear función para ingresar usuario y contraseña, validar credenciales y permitir acceso si son correctas</t>
  </si>
  <si>
    <t>Lucas Góngora</t>
  </si>
  <si>
    <t>Alta</t>
  </si>
  <si>
    <t>Terminado</t>
  </si>
  <si>
    <t>Intentar iniciar sesión con credenciales correctas e incorrectas</t>
  </si>
  <si>
    <t>S/C</t>
  </si>
  <si>
    <t>Iniciar sesión de manera seguro</t>
  </si>
  <si>
    <t>REQ002</t>
  </si>
  <si>
    <t>No se pueden registrar las alícuotas</t>
  </si>
  <si>
    <t>Permitir al administrador registrar nuevas alícuotas</t>
  </si>
  <si>
    <t>Tener un registro de las alicuotas de cada residente</t>
  </si>
  <si>
    <t>Crear formulario de entrada, validar datos, almacenar en CSV y mostrar confirmación</t>
  </si>
  <si>
    <t>Gabriel Manosalvas</t>
  </si>
  <si>
    <t>Registrar una alícuota y verificar en la base de datos</t>
  </si>
  <si>
    <t>Validar datos obligatorios</t>
  </si>
  <si>
    <t>Registrar de alícuotas</t>
  </si>
  <si>
    <t>REQ003</t>
  </si>
  <si>
    <t>No hay forma de ver todas las alícuotas registradas</t>
  </si>
  <si>
    <t>Implementar listado de alícuotas</t>
  </si>
  <si>
    <t>Poder mostrar el registro de alicuotas</t>
  </si>
  <si>
    <t>Crear función para leer CSV y mostrar en tabla</t>
  </si>
  <si>
    <t>Yandry Velez</t>
  </si>
  <si>
    <t>Ejecutar función y verificar salida</t>
  </si>
  <si>
    <t>Listar alícuotas</t>
  </si>
  <si>
    <t>REQ004</t>
  </si>
  <si>
    <t>No se pueden actualizar las alícuotas</t>
  </si>
  <si>
    <t>Permitir modificar alícuotas existentes</t>
  </si>
  <si>
    <t>Poder modificar la alicuota</t>
  </si>
  <si>
    <t>Crear función para buscar por ID, editar y guardar cambios</t>
  </si>
  <si>
    <t>Modificar un registro y verificar cambios en la base de datos</t>
  </si>
  <si>
    <t>Actualizar alícuotas</t>
  </si>
  <si>
    <t>REQ005</t>
  </si>
  <si>
    <t>No se pueden eliminar alícuotas</t>
  </si>
  <si>
    <t>Permitir eliminar alícuotas registradas</t>
  </si>
  <si>
    <t>Poder eliminar una alicuota registrada</t>
  </si>
  <si>
    <t>Crear función para eliminar registros por ID</t>
  </si>
  <si>
    <t xml:space="preserve">Jairo Molina </t>
  </si>
  <si>
    <t>Eliminar un registro y verificar que no aparece en la base de datos</t>
  </si>
  <si>
    <t>Agregar confirmación antes de eliminar</t>
  </si>
  <si>
    <t>Eliminar alícuotas</t>
  </si>
  <si>
    <t>REQ006</t>
  </si>
  <si>
    <t>No hay forma de ver alícuotas pendientes</t>
  </si>
  <si>
    <t>Implementar filtro de alícuotas pendientes</t>
  </si>
  <si>
    <t>Poder visualizar los residentes que faltan por pagar</t>
  </si>
  <si>
    <t>Crear función para filtrar por estado "pendiente" y mostrar lista</t>
  </si>
  <si>
    <t>Ejecutar función y verificar solo alícuotas pendientes</t>
  </si>
  <si>
    <t>Filtrar alícuotas pendientes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</si>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</sst>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4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u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/>
    <border>
      <left style="thin">
        <color rgb="FFB2B2B2"/>
      </left>
      <right style="thin">
        <color rgb="FFB2B2B2"/>
      </right>
      <top style="thin">
        <color rgb="FFB2B2B2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shrinkToFit="0" vertical="center" wrapText="1"/>
    </xf>
    <xf borderId="2" fillId="0" fontId="6" numFmtId="164" xfId="0" applyAlignment="1" applyBorder="1" applyFont="1" applyNumberFormat="1">
      <alignment horizontal="center" readingOrder="0" vertical="center"/>
    </xf>
    <xf borderId="2" fillId="0" fontId="6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0" fillId="0" fontId="7" numFmtId="0" xfId="0" applyAlignment="1" applyFont="1">
      <alignment horizontal="left" shrinkToFit="0" vertical="center" wrapText="1"/>
    </xf>
    <xf borderId="3" fillId="3" fontId="8" numFmtId="0" xfId="0" applyAlignment="1" applyBorder="1" applyFill="1" applyFont="1">
      <alignment horizontal="center" shrinkToFit="0" vertical="center" wrapText="1"/>
    </xf>
    <xf borderId="4" fillId="0" fontId="9" numFmtId="0" xfId="0" applyBorder="1" applyFont="1"/>
    <xf borderId="5" fillId="0" fontId="9" numFmtId="0" xfId="0" applyBorder="1" applyFont="1"/>
    <xf borderId="0" fillId="0" fontId="7" numFmtId="0" xfId="0" applyAlignment="1" applyFont="1">
      <alignment horizontal="center" shrinkToFit="0" vertical="center" wrapText="1"/>
    </xf>
    <xf borderId="6" fillId="3" fontId="2" numFmtId="0" xfId="0" applyBorder="1" applyFont="1"/>
    <xf borderId="7" fillId="3" fontId="7" numFmtId="0" xfId="0" applyAlignment="1" applyBorder="1" applyFont="1">
      <alignment horizontal="left" shrinkToFit="0" vertical="center" wrapText="1"/>
    </xf>
    <xf borderId="7" fillId="3" fontId="1" numFmtId="0" xfId="0" applyBorder="1" applyFont="1"/>
    <xf borderId="7" fillId="3" fontId="2" numFmtId="0" xfId="0" applyBorder="1" applyFont="1"/>
    <xf borderId="8" fillId="3" fontId="2" numFmtId="0" xfId="0" applyBorder="1" applyFont="1"/>
    <xf borderId="9" fillId="3" fontId="2" numFmtId="0" xfId="0" applyBorder="1" applyFont="1"/>
    <xf borderId="2" fillId="4" fontId="10" numFmtId="0" xfId="0" applyAlignment="1" applyBorder="1" applyFill="1" applyFont="1">
      <alignment horizontal="center" vertical="center"/>
    </xf>
    <xf borderId="10" fillId="3" fontId="11" numFmtId="0" xfId="0" applyAlignment="1" applyBorder="1" applyFont="1">
      <alignment vertical="center"/>
    </xf>
    <xf borderId="3" fillId="4" fontId="10" numFmtId="0" xfId="0" applyAlignment="1" applyBorder="1" applyFont="1">
      <alignment horizontal="center" vertical="center"/>
    </xf>
    <xf borderId="10" fillId="3" fontId="2" numFmtId="0" xfId="0" applyBorder="1" applyFont="1"/>
    <xf borderId="11" fillId="3" fontId="2" numFmtId="0" xfId="0" applyBorder="1" applyFont="1"/>
    <xf borderId="2" fillId="5" fontId="12" numFmtId="0" xfId="0" applyAlignment="1" applyBorder="1" applyFill="1" applyFont="1">
      <alignment horizontal="center" readingOrder="0" vertical="center"/>
    </xf>
    <xf borderId="10" fillId="3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horizontal="center" vertical="center"/>
    </xf>
    <xf borderId="10" fillId="3" fontId="1" numFmtId="0" xfId="0" applyAlignment="1" applyBorder="1" applyFont="1">
      <alignment vertical="center"/>
    </xf>
    <xf borderId="10" fillId="3" fontId="12" numFmtId="0" xfId="0" applyAlignment="1" applyBorder="1" applyFont="1">
      <alignment horizontal="center" vertical="center"/>
    </xf>
    <xf borderId="10" fillId="3" fontId="1" numFmtId="0" xfId="0" applyAlignment="1" applyBorder="1" applyFont="1">
      <alignment horizontal="center" vertical="center"/>
    </xf>
    <xf borderId="2" fillId="5" fontId="12" numFmtId="0" xfId="0" applyAlignment="1" applyBorder="1" applyFont="1">
      <alignment horizontal="center" vertical="center"/>
    </xf>
    <xf borderId="12" fillId="6" fontId="10" numFmtId="0" xfId="0" applyAlignment="1" applyBorder="1" applyFill="1" applyFont="1">
      <alignment horizontal="center" vertical="center"/>
    </xf>
    <xf borderId="13" fillId="5" fontId="1" numFmtId="0" xfId="0" applyAlignment="1" applyBorder="1" applyFont="1">
      <alignment horizontal="center" shrinkToFit="0" vertical="center" wrapText="1"/>
    </xf>
    <xf borderId="14" fillId="0" fontId="9" numFmtId="0" xfId="0" applyBorder="1" applyFont="1"/>
    <xf borderId="15" fillId="0" fontId="9" numFmtId="0" xfId="0" applyBorder="1" applyFont="1"/>
    <xf borderId="16" fillId="0" fontId="9" numFmtId="0" xfId="0" applyBorder="1" applyFont="1"/>
    <xf borderId="17" fillId="0" fontId="9" numFmtId="0" xfId="0" applyBorder="1" applyFont="1"/>
    <xf borderId="18" fillId="0" fontId="9" numFmtId="0" xfId="0" applyBorder="1" applyFont="1"/>
    <xf borderId="19" fillId="0" fontId="9" numFmtId="0" xfId="0" applyBorder="1" applyFont="1"/>
    <xf borderId="20" fillId="0" fontId="9" numFmtId="0" xfId="0" applyBorder="1" applyFont="1"/>
    <xf borderId="21" fillId="0" fontId="9" numFmtId="0" xfId="0" applyBorder="1" applyFont="1"/>
    <xf borderId="22" fillId="0" fontId="9" numFmtId="0" xfId="0" applyBorder="1" applyFont="1"/>
    <xf borderId="13" fillId="7" fontId="13" numFmtId="0" xfId="0" applyAlignment="1" applyBorder="1" applyFill="1" applyFont="1">
      <alignment horizontal="center" vertical="center"/>
    </xf>
    <xf borderId="23" fillId="2" fontId="12" numFmtId="0" xfId="0" applyAlignment="1" applyBorder="1" applyFont="1">
      <alignment horizontal="center" vertical="center"/>
    </xf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27" fillId="0" fontId="9" numFmtId="0" xfId="0" applyBorder="1" applyFont="1"/>
    <xf borderId="28" fillId="0" fontId="9" numFmtId="0" xfId="0" applyBorder="1" applyFont="1"/>
    <xf borderId="13" fillId="4" fontId="10" numFmtId="0" xfId="0" applyAlignment="1" applyBorder="1" applyFont="1">
      <alignment horizontal="center" vertical="center"/>
    </xf>
    <xf borderId="13" fillId="5" fontId="1" numFmtId="0" xfId="0" applyAlignment="1" applyBorder="1" applyFont="1">
      <alignment horizontal="center" vertical="center"/>
    </xf>
    <xf borderId="29" fillId="3" fontId="2" numFmtId="0" xfId="0" applyBorder="1" applyFont="1"/>
    <xf borderId="30" fillId="3" fontId="2" numFmtId="0" xfId="0" applyBorder="1" applyFont="1"/>
    <xf borderId="31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5" width="20.63"/>
    <col customWidth="1" min="6" max="6" width="10.63"/>
    <col customWidth="1" min="7" max="7" width="62.38"/>
    <col customWidth="1" min="8" max="8" width="15.25"/>
    <col customWidth="1" min="9" max="12" width="10.63"/>
    <col customWidth="1" min="13" max="13" width="53.5"/>
    <col customWidth="1" min="14" max="14" width="29.63"/>
    <col customWidth="1" min="15" max="15" width="25.0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 ht="5.25" customHeight="1">
      <c r="H4" s="5"/>
      <c r="I4" s="1"/>
      <c r="J4" s="1"/>
      <c r="K4" s="2"/>
      <c r="L4" s="3"/>
    </row>
    <row r="5" ht="78.75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78.75" customHeight="1">
      <c r="B6" s="8" t="s">
        <v>15</v>
      </c>
      <c r="C6" s="9" t="s">
        <v>16</v>
      </c>
      <c r="D6" s="9" t="s">
        <v>17</v>
      </c>
      <c r="E6" s="9" t="s">
        <v>18</v>
      </c>
      <c r="F6" s="8" t="s">
        <v>19</v>
      </c>
      <c r="G6" s="9" t="s">
        <v>20</v>
      </c>
      <c r="H6" s="8" t="s">
        <v>21</v>
      </c>
      <c r="I6" s="8">
        <v>2.0</v>
      </c>
      <c r="J6" s="10">
        <v>45708.0</v>
      </c>
      <c r="K6" s="8" t="s">
        <v>22</v>
      </c>
      <c r="L6" s="9" t="s">
        <v>23</v>
      </c>
      <c r="M6" s="9" t="s">
        <v>24</v>
      </c>
      <c r="N6" s="8" t="s">
        <v>25</v>
      </c>
      <c r="O6" s="11" t="s">
        <v>26</v>
      </c>
    </row>
    <row r="7" ht="72.0" customHeight="1">
      <c r="B7" s="8" t="s">
        <v>27</v>
      </c>
      <c r="C7" s="9" t="s">
        <v>28</v>
      </c>
      <c r="D7" s="9" t="s">
        <v>29</v>
      </c>
      <c r="E7" s="9" t="s">
        <v>30</v>
      </c>
      <c r="F7" s="8" t="s">
        <v>19</v>
      </c>
      <c r="G7" s="9" t="s">
        <v>31</v>
      </c>
      <c r="H7" s="8" t="s">
        <v>32</v>
      </c>
      <c r="I7" s="8">
        <v>2.0</v>
      </c>
      <c r="J7" s="10">
        <v>45708.0</v>
      </c>
      <c r="K7" s="8" t="s">
        <v>22</v>
      </c>
      <c r="L7" s="9" t="s">
        <v>23</v>
      </c>
      <c r="M7" s="9" t="s">
        <v>33</v>
      </c>
      <c r="N7" s="8" t="s">
        <v>34</v>
      </c>
      <c r="O7" s="11" t="s">
        <v>35</v>
      </c>
    </row>
    <row r="8" ht="72.0" customHeight="1">
      <c r="B8" s="8" t="s">
        <v>36</v>
      </c>
      <c r="C8" s="9" t="s">
        <v>37</v>
      </c>
      <c r="D8" s="9" t="s">
        <v>38</v>
      </c>
      <c r="E8" s="9" t="s">
        <v>39</v>
      </c>
      <c r="F8" s="8" t="s">
        <v>19</v>
      </c>
      <c r="G8" s="8" t="s">
        <v>40</v>
      </c>
      <c r="H8" s="8" t="s">
        <v>41</v>
      </c>
      <c r="I8" s="8">
        <v>2.0</v>
      </c>
      <c r="J8" s="10">
        <v>45708.0</v>
      </c>
      <c r="K8" s="8" t="s">
        <v>22</v>
      </c>
      <c r="L8" s="9" t="s">
        <v>23</v>
      </c>
      <c r="M8" s="9" t="s">
        <v>42</v>
      </c>
      <c r="N8" s="8" t="s">
        <v>25</v>
      </c>
      <c r="O8" s="11" t="s">
        <v>43</v>
      </c>
    </row>
    <row r="9" ht="72.0" customHeight="1">
      <c r="B9" s="8" t="s">
        <v>44</v>
      </c>
      <c r="C9" s="9" t="s">
        <v>45</v>
      </c>
      <c r="D9" s="9" t="s">
        <v>46</v>
      </c>
      <c r="E9" s="9" t="s">
        <v>47</v>
      </c>
      <c r="F9" s="8" t="s">
        <v>19</v>
      </c>
      <c r="G9" s="8" t="s">
        <v>48</v>
      </c>
      <c r="H9" s="8" t="s">
        <v>32</v>
      </c>
      <c r="I9" s="8">
        <v>2.0</v>
      </c>
      <c r="J9" s="10">
        <v>45708.0</v>
      </c>
      <c r="K9" s="8" t="s">
        <v>22</v>
      </c>
      <c r="L9" s="9" t="s">
        <v>23</v>
      </c>
      <c r="M9" s="9" t="s">
        <v>49</v>
      </c>
      <c r="N9" s="8" t="s">
        <v>34</v>
      </c>
      <c r="O9" s="11" t="s">
        <v>50</v>
      </c>
    </row>
    <row r="10" ht="78.0" customHeight="1">
      <c r="B10" s="8" t="s">
        <v>51</v>
      </c>
      <c r="C10" s="9" t="s">
        <v>52</v>
      </c>
      <c r="D10" s="9" t="s">
        <v>53</v>
      </c>
      <c r="E10" s="9" t="s">
        <v>54</v>
      </c>
      <c r="F10" s="8" t="s">
        <v>19</v>
      </c>
      <c r="G10" s="8" t="s">
        <v>55</v>
      </c>
      <c r="H10" s="8" t="s">
        <v>56</v>
      </c>
      <c r="I10" s="8">
        <v>2.0</v>
      </c>
      <c r="J10" s="10">
        <v>45708.0</v>
      </c>
      <c r="K10" s="8" t="s">
        <v>22</v>
      </c>
      <c r="L10" s="9" t="s">
        <v>23</v>
      </c>
      <c r="M10" s="8" t="s">
        <v>57</v>
      </c>
      <c r="N10" s="8" t="s">
        <v>58</v>
      </c>
      <c r="O10" s="11" t="s">
        <v>59</v>
      </c>
    </row>
    <row r="11" ht="101.25" customHeight="1">
      <c r="B11" s="8" t="s">
        <v>60</v>
      </c>
      <c r="C11" s="9" t="s">
        <v>61</v>
      </c>
      <c r="D11" s="9" t="s">
        <v>62</v>
      </c>
      <c r="E11" s="9" t="s">
        <v>63</v>
      </c>
      <c r="F11" s="8" t="s">
        <v>19</v>
      </c>
      <c r="G11" s="8" t="s">
        <v>64</v>
      </c>
      <c r="H11" s="8" t="s">
        <v>41</v>
      </c>
      <c r="I11" s="8">
        <v>2.0</v>
      </c>
      <c r="J11" s="10">
        <v>45708.0</v>
      </c>
      <c r="K11" s="8" t="s">
        <v>22</v>
      </c>
      <c r="L11" s="9" t="s">
        <v>23</v>
      </c>
      <c r="M11" s="8" t="s">
        <v>65</v>
      </c>
      <c r="N11" s="8" t="s">
        <v>25</v>
      </c>
      <c r="O11" s="11" t="s">
        <v>66</v>
      </c>
    </row>
    <row r="12" ht="97.5" customHeight="1"/>
    <row r="13" ht="72.0" customHeight="1"/>
    <row r="14" ht="65.25" customHeight="1"/>
    <row r="15" ht="64.5" customHeight="1"/>
    <row r="16" ht="39.75" customHeight="1"/>
    <row r="17" ht="39.75" customHeight="1">
      <c r="I17" s="1"/>
      <c r="J17" s="1"/>
      <c r="K17" s="2"/>
      <c r="L17" s="3"/>
    </row>
    <row r="18" ht="39.75" customHeight="1">
      <c r="I18" s="1"/>
      <c r="J18" s="1"/>
      <c r="K18" s="2"/>
      <c r="L18" s="3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12" t="s">
        <v>22</v>
      </c>
      <c r="L20" s="13" t="s">
        <v>67</v>
      </c>
      <c r="M20" s="5"/>
    </row>
    <row r="21" ht="19.5" customHeight="1">
      <c r="I21" s="1"/>
      <c r="J21" s="1"/>
      <c r="K21" s="12" t="s">
        <v>68</v>
      </c>
      <c r="L21" s="13" t="s">
        <v>69</v>
      </c>
      <c r="M21" s="5"/>
    </row>
    <row r="22" ht="19.5" customHeight="1">
      <c r="I22" s="1"/>
      <c r="J22" s="1"/>
      <c r="K22" s="12" t="s">
        <v>70</v>
      </c>
      <c r="L22" s="13" t="s">
        <v>23</v>
      </c>
      <c r="M22" s="5"/>
    </row>
    <row r="23" ht="19.5" customHeight="1">
      <c r="I23" s="1"/>
      <c r="J23" s="1"/>
      <c r="K23" s="12"/>
      <c r="L23" s="13" t="s">
        <v>71</v>
      </c>
      <c r="M23" s="5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/>
      <c r="L30" s="3"/>
    </row>
    <row r="31" ht="19.5" customHeight="1">
      <c r="I31" s="1"/>
      <c r="J31" s="1"/>
      <c r="K31" s="2"/>
      <c r="L31" s="3"/>
    </row>
    <row r="32" ht="19.5" customHeight="1">
      <c r="I32" s="1"/>
      <c r="J32" s="1"/>
      <c r="K32" s="2"/>
      <c r="L32" s="3"/>
    </row>
    <row r="33" ht="19.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O3"/>
  </mergeCells>
  <dataValidations>
    <dataValidation type="list" allowBlank="1" showErrorMessage="1" sqref="L6:L11">
      <formula1>$L$20:$L$23</formula1>
    </dataValidation>
    <dataValidation type="list" allowBlank="1" showErrorMessage="1" sqref="K6:K11">
      <formula1>$K$20:$K$22</formula1>
    </dataValidation>
  </dataValidations>
  <printOptions horizontalCentered="1"/>
  <pageMargins bottom="0.75" footer="0.0" header="0.0" left="0.25" right="0.25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14"/>
      <c r="D4" s="14"/>
      <c r="E4" s="14"/>
      <c r="F4" s="5"/>
    </row>
    <row r="5" hidden="1">
      <c r="C5" s="14"/>
      <c r="D5" s="14"/>
      <c r="E5" s="14"/>
      <c r="F5" s="5"/>
    </row>
    <row r="6" ht="39.75" customHeight="1">
      <c r="B6" s="15" t="s">
        <v>72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7"/>
    </row>
    <row r="7" ht="9.75" customHeight="1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ht="9.75" customHeight="1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ht="30.0" customHeight="1">
      <c r="B9" s="24"/>
      <c r="C9" s="25" t="s">
        <v>1</v>
      </c>
      <c r="D9" s="26"/>
      <c r="E9" s="27" t="s">
        <v>73</v>
      </c>
      <c r="F9" s="17"/>
      <c r="G9" s="26"/>
      <c r="H9" s="27" t="s">
        <v>11</v>
      </c>
      <c r="I9" s="17"/>
      <c r="J9" s="28"/>
      <c r="K9" s="28"/>
      <c r="L9" s="28"/>
      <c r="M9" s="28"/>
      <c r="N9" s="28"/>
      <c r="O9" s="28"/>
      <c r="P9" s="29"/>
    </row>
    <row r="10" ht="30.0" customHeight="1">
      <c r="B10" s="24"/>
      <c r="C10" s="30" t="s">
        <v>60</v>
      </c>
      <c r="D10" s="31"/>
      <c r="E10" s="32" t="str">
        <f>VLOOKUP(C10,'Formato descripción HU'!B6:O11,5,0)</f>
        <v>Administrador</v>
      </c>
      <c r="F10" s="17"/>
      <c r="G10" s="33"/>
      <c r="H10" s="32" t="str">
        <f>VLOOKUP(C10,'Formato descripción HU'!B6:O11,11,0)</f>
        <v>Terminado</v>
      </c>
      <c r="I10" s="17"/>
      <c r="J10" s="33"/>
      <c r="K10" s="28"/>
      <c r="L10" s="28"/>
      <c r="M10" s="28"/>
      <c r="N10" s="28"/>
      <c r="O10" s="28"/>
      <c r="P10" s="29"/>
    </row>
    <row r="11" ht="9.75" customHeight="1">
      <c r="B11" s="24"/>
      <c r="C11" s="34"/>
      <c r="D11" s="31"/>
      <c r="E11" s="35"/>
      <c r="F11" s="35"/>
      <c r="G11" s="33"/>
      <c r="H11" s="35"/>
      <c r="I11" s="35"/>
      <c r="J11" s="33"/>
      <c r="K11" s="35"/>
      <c r="L11" s="35"/>
      <c r="M11" s="28"/>
      <c r="N11" s="35"/>
      <c r="O11" s="35"/>
      <c r="P11" s="29"/>
    </row>
    <row r="12" ht="30.0" customHeight="1">
      <c r="B12" s="24"/>
      <c r="C12" s="25" t="s">
        <v>74</v>
      </c>
      <c r="D12" s="31"/>
      <c r="E12" s="27" t="s">
        <v>10</v>
      </c>
      <c r="F12" s="17"/>
      <c r="G12" s="33"/>
      <c r="H12" s="27" t="s">
        <v>75</v>
      </c>
      <c r="I12" s="17"/>
      <c r="J12" s="33"/>
      <c r="K12" s="35"/>
      <c r="L12" s="35"/>
      <c r="M12" s="28"/>
      <c r="N12" s="35"/>
      <c r="O12" s="35"/>
      <c r="P12" s="29"/>
    </row>
    <row r="13" ht="30.0" customHeight="1">
      <c r="B13" s="24"/>
      <c r="C13" s="36">
        <f>VLOOKUP('Historia de Usuario'!C10,'Formato descripción HU'!B6:O11,8,0)</f>
        <v>2</v>
      </c>
      <c r="D13" s="31"/>
      <c r="E13" s="32" t="str">
        <f>VLOOKUP(C10,'Formato descripción HU'!B6:O11,10,0)</f>
        <v>Alta</v>
      </c>
      <c r="F13" s="17"/>
      <c r="G13" s="33"/>
      <c r="H13" s="32" t="str">
        <f>VLOOKUP(C10,'Formato descripción HU'!B6:O11,7,0)</f>
        <v>Yandry Velez</v>
      </c>
      <c r="I13" s="17"/>
      <c r="J13" s="33"/>
      <c r="K13" s="35"/>
      <c r="L13" s="35"/>
      <c r="M13" s="28"/>
      <c r="N13" s="35"/>
      <c r="O13" s="35"/>
      <c r="P13" s="29"/>
    </row>
    <row r="14" ht="9.75" customHeight="1">
      <c r="B14" s="24"/>
      <c r="C14" s="28"/>
      <c r="D14" s="31"/>
      <c r="E14" s="28"/>
      <c r="F14" s="28"/>
      <c r="G14" s="33"/>
      <c r="H14" s="33"/>
      <c r="I14" s="28"/>
      <c r="J14" s="28"/>
      <c r="K14" s="28"/>
      <c r="L14" s="28"/>
      <c r="M14" s="28"/>
      <c r="N14" s="28"/>
      <c r="O14" s="28"/>
      <c r="P14" s="29"/>
    </row>
    <row r="15" ht="19.5" customHeight="1">
      <c r="B15" s="24"/>
      <c r="C15" s="37" t="s">
        <v>76</v>
      </c>
      <c r="D15" s="38" t="str">
        <f>VLOOKUP(C10,'Formato descripción HU'!B6:O11,3,0)</f>
        <v>Implementar filtro de alícuotas pendientes</v>
      </c>
      <c r="E15" s="39"/>
      <c r="F15" s="28"/>
      <c r="G15" s="37" t="s">
        <v>77</v>
      </c>
      <c r="H15" s="38" t="str">
        <f>VLOOKUP(C10,'Formato descripción HU'!B6:O11,4,0)</f>
        <v>Poder visualizar los residentes que faltan por pagar</v>
      </c>
      <c r="I15" s="40"/>
      <c r="J15" s="39"/>
      <c r="K15" s="28"/>
      <c r="L15" s="37" t="s">
        <v>78</v>
      </c>
      <c r="M15" s="38" t="str">
        <f>VLOOKUP(C10,'Formato descripción HU'!B6:O11,6,0)</f>
        <v>Crear función para filtrar por estado "pendiente" y mostrar lista</v>
      </c>
      <c r="N15" s="40"/>
      <c r="O15" s="39"/>
      <c r="P15" s="29"/>
    </row>
    <row r="16" ht="19.5" customHeight="1">
      <c r="B16" s="24"/>
      <c r="C16" s="41"/>
      <c r="D16" s="42"/>
      <c r="E16" s="43"/>
      <c r="F16" s="28"/>
      <c r="G16" s="41"/>
      <c r="H16" s="42"/>
      <c r="J16" s="43"/>
      <c r="K16" s="28"/>
      <c r="L16" s="41"/>
      <c r="M16" s="42"/>
      <c r="O16" s="43"/>
      <c r="P16" s="29"/>
    </row>
    <row r="17" ht="19.5" customHeight="1">
      <c r="B17" s="24"/>
      <c r="C17" s="44"/>
      <c r="D17" s="45"/>
      <c r="E17" s="46"/>
      <c r="F17" s="28"/>
      <c r="G17" s="44"/>
      <c r="H17" s="45"/>
      <c r="I17" s="47"/>
      <c r="J17" s="46"/>
      <c r="K17" s="28"/>
      <c r="L17" s="44"/>
      <c r="M17" s="45"/>
      <c r="N17" s="47"/>
      <c r="O17" s="46"/>
      <c r="P17" s="29"/>
    </row>
    <row r="18" ht="9.75" customHeight="1">
      <c r="B18" s="24"/>
      <c r="C18" s="28"/>
      <c r="D18" s="28"/>
      <c r="E18" s="28"/>
      <c r="F18" s="28"/>
      <c r="G18" s="33"/>
      <c r="H18" s="33"/>
      <c r="I18" s="33"/>
      <c r="J18" s="28"/>
      <c r="K18" s="28"/>
      <c r="L18" s="28"/>
      <c r="M18" s="28"/>
      <c r="N18" s="28"/>
      <c r="O18" s="28"/>
      <c r="P18" s="29"/>
    </row>
    <row r="19" ht="19.5" customHeight="1">
      <c r="B19" s="24"/>
      <c r="C19" s="48" t="s">
        <v>79</v>
      </c>
      <c r="D19" s="39"/>
      <c r="E19" s="49" t="str">
        <f>VLOOKUP(C10,'Formato descripción HU'!B6:O11,14,0)</f>
        <v>Filtrar alícuotas pendientes</v>
      </c>
      <c r="F19" s="50"/>
      <c r="G19" s="50"/>
      <c r="H19" s="50"/>
      <c r="I19" s="50"/>
      <c r="J19" s="50"/>
      <c r="K19" s="50"/>
      <c r="L19" s="50"/>
      <c r="M19" s="50"/>
      <c r="N19" s="50"/>
      <c r="O19" s="51"/>
      <c r="P19" s="29"/>
    </row>
    <row r="20" ht="19.5" customHeight="1">
      <c r="B20" s="24"/>
      <c r="C20" s="45"/>
      <c r="D20" s="46"/>
      <c r="E20" s="52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29"/>
    </row>
    <row r="21" ht="9.75" customHeight="1">
      <c r="B21" s="24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9"/>
    </row>
    <row r="22" ht="19.5" customHeight="1">
      <c r="B22" s="24"/>
      <c r="C22" s="55" t="s">
        <v>80</v>
      </c>
      <c r="D22" s="39"/>
      <c r="E22" s="38" t="str">
        <f>VLOOKUP(C10,'Formato descripción HU'!B6:O11,12,0)</f>
        <v>Ejecutar función y verificar solo alícuotas pendientes</v>
      </c>
      <c r="F22" s="40"/>
      <c r="G22" s="40"/>
      <c r="H22" s="39"/>
      <c r="I22" s="28"/>
      <c r="J22" s="55" t="s">
        <v>13</v>
      </c>
      <c r="K22" s="39"/>
      <c r="L22" s="56" t="str">
        <f>VLOOKUP(C10,'Formato descripción HU'!B6:O11,13,0)</f>
        <v>S/C</v>
      </c>
      <c r="M22" s="40"/>
      <c r="N22" s="40"/>
      <c r="O22" s="39"/>
      <c r="P22" s="29"/>
    </row>
    <row r="23" ht="19.5" customHeight="1">
      <c r="B23" s="24"/>
      <c r="C23" s="42"/>
      <c r="D23" s="43"/>
      <c r="E23" s="42"/>
      <c r="H23" s="43"/>
      <c r="I23" s="28"/>
      <c r="J23" s="42"/>
      <c r="K23" s="43"/>
      <c r="L23" s="42"/>
      <c r="O23" s="43"/>
      <c r="P23" s="29"/>
    </row>
    <row r="24" ht="19.5" customHeight="1">
      <c r="B24" s="24"/>
      <c r="C24" s="45"/>
      <c r="D24" s="46"/>
      <c r="E24" s="45"/>
      <c r="F24" s="47"/>
      <c r="G24" s="47"/>
      <c r="H24" s="46"/>
      <c r="I24" s="28"/>
      <c r="J24" s="45"/>
      <c r="K24" s="46"/>
      <c r="L24" s="45"/>
      <c r="M24" s="47"/>
      <c r="N24" s="47"/>
      <c r="O24" s="46"/>
      <c r="P24" s="29"/>
    </row>
    <row r="25" ht="9.75" customHeight="1">
      <c r="B25" s="57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9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">
      <formula1>'Formato descripción HU'!$B$6:$B$11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