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mc:AlternateContent xmlns:mc="http://schemas.openxmlformats.org/markup-compatibility/2006">
    <mc:Choice Requires="x15">
      <x15ac:absPath xmlns:x15ac="http://schemas.microsoft.com/office/spreadsheetml/2010/11/ac" url="C:\Users\Administrator\source\pingpong\files\"/>
    </mc:Choice>
  </mc:AlternateContent>
  <xr:revisionPtr revIDLastSave="0" documentId="13_ncr:1_{9F500FB8-F039-41B9-BA3F-E1AF89398401}" xr6:coauthVersionLast="45" xr6:coauthVersionMax="45" xr10:uidLastSave="{00000000-0000-0000-0000-000000000000}"/>
  <bookViews>
    <workbookView xWindow="-108" yWindow="-108" windowWidth="23256" windowHeight="12576" tabRatio="671" firstSheet="1" activeTab="8" xr2:uid="{00000000-000D-0000-FFFF-FFFF00000000}"/>
  </bookViews>
  <sheets>
    <sheet name="STATEMENTS" sheetId="26" r:id="rId1"/>
    <sheet name="PRODUCT" sheetId="24" r:id="rId2"/>
    <sheet name="STEPPER" sheetId="10" r:id="rId3"/>
    <sheet name="SERVO" sheetId="28" r:id="rId4"/>
    <sheet name="FLASH" sheetId="30" r:id="rId5"/>
    <sheet name="MUSIC" sheetId="31" r:id="rId6"/>
    <sheet name="CUBE" sheetId="27" r:id="rId7"/>
    <sheet name="DONGLE" sheetId="32" r:id="rId8"/>
    <sheet name="ARDUINO" sheetId="33" r:id="rId9"/>
    <sheet name="EXAMPLE {SCHEDULED DATASET}" sheetId="23" r:id="rId10"/>
    <sheet name="EXAMPLE {SCHEDULED POINTS}" sheetId="25" r:id="rId11"/>
    <sheet name="TEST" sheetId="29" r:id="rId12"/>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5" i="29" l="1"/>
  <c r="C44" i="29"/>
  <c r="C43" i="29"/>
  <c r="C42" i="29"/>
  <c r="C41" i="29"/>
  <c r="C40" i="29"/>
  <c r="C39" i="29"/>
  <c r="C38" i="29"/>
  <c r="C37" i="29"/>
  <c r="C36" i="29"/>
  <c r="C35" i="29"/>
  <c r="C34" i="29"/>
  <c r="C33" i="29"/>
  <c r="C32" i="29"/>
  <c r="C31" i="29"/>
  <c r="C30" i="29"/>
  <c r="C29" i="29"/>
  <c r="C28" i="29"/>
  <c r="C27" i="29"/>
  <c r="C26" i="29"/>
  <c r="C25" i="29"/>
  <c r="C24" i="29"/>
  <c r="C23" i="29"/>
  <c r="C22" i="29"/>
  <c r="J21" i="29"/>
  <c r="I21" i="29"/>
  <c r="H21" i="29"/>
  <c r="G21" i="29"/>
  <c r="F21" i="29"/>
  <c r="C21" i="29"/>
  <c r="H20" i="29"/>
  <c r="G20" i="29"/>
  <c r="F20" i="29"/>
  <c r="J20" i="29" s="1"/>
  <c r="C20" i="29"/>
  <c r="H19" i="29"/>
  <c r="G19" i="29"/>
  <c r="F19" i="29"/>
  <c r="J19" i="29" s="1"/>
  <c r="C19" i="29"/>
  <c r="J18" i="29"/>
  <c r="I18" i="29"/>
  <c r="H18" i="29"/>
  <c r="G18" i="29"/>
  <c r="F18" i="29"/>
  <c r="C18" i="29"/>
  <c r="J17" i="29"/>
  <c r="H17" i="29"/>
  <c r="G17" i="29"/>
  <c r="F17" i="29"/>
  <c r="I17" i="29" s="1"/>
  <c r="C17" i="29"/>
  <c r="H16" i="29"/>
  <c r="G16" i="29"/>
  <c r="F16" i="29"/>
  <c r="J16" i="29" s="1"/>
  <c r="C16" i="29"/>
  <c r="H15" i="29"/>
  <c r="G15" i="29"/>
  <c r="F15" i="29"/>
  <c r="J15" i="29" s="1"/>
  <c r="C15" i="29"/>
  <c r="J14" i="29"/>
  <c r="I14" i="29"/>
  <c r="H14" i="29"/>
  <c r="G14" i="29"/>
  <c r="F14" i="29"/>
  <c r="C14" i="29"/>
  <c r="J13" i="29"/>
  <c r="H13" i="29"/>
  <c r="G13" i="29"/>
  <c r="F13" i="29"/>
  <c r="I13" i="29" s="1"/>
  <c r="C13" i="29"/>
  <c r="H12" i="29"/>
  <c r="G12" i="29"/>
  <c r="F12" i="29"/>
  <c r="J12" i="29" s="1"/>
  <c r="C12" i="29"/>
  <c r="E6" i="25"/>
  <c r="D6" i="25"/>
  <c r="C45" i="23"/>
  <c r="F44" i="23"/>
  <c r="J44" i="23" s="1"/>
  <c r="C44" i="23"/>
  <c r="E44" i="23" s="1"/>
  <c r="F43" i="23"/>
  <c r="I43" i="23" s="1"/>
  <c r="C43" i="23"/>
  <c r="E43" i="23" s="1"/>
  <c r="F42" i="23"/>
  <c r="J42" i="23" s="1"/>
  <c r="C42" i="23"/>
  <c r="E42" i="23" s="1"/>
  <c r="F41" i="23"/>
  <c r="J41" i="23" s="1"/>
  <c r="C41" i="23"/>
  <c r="E41" i="23" s="1"/>
  <c r="F40" i="23"/>
  <c r="J40" i="23" s="1"/>
  <c r="C40" i="23"/>
  <c r="E40" i="23" s="1"/>
  <c r="G40" i="23" s="1"/>
  <c r="F39" i="23"/>
  <c r="J39" i="23" s="1"/>
  <c r="C39" i="23"/>
  <c r="E39" i="23" s="1"/>
  <c r="F38" i="23"/>
  <c r="J38" i="23" s="1"/>
  <c r="C38" i="23"/>
  <c r="E38" i="23" s="1"/>
  <c r="H38" i="23" s="1"/>
  <c r="F37" i="23"/>
  <c r="J37" i="23" s="1"/>
  <c r="C37" i="23"/>
  <c r="E37" i="23" s="1"/>
  <c r="F36" i="23"/>
  <c r="J36" i="23" s="1"/>
  <c r="C36" i="23"/>
  <c r="E36" i="23" s="1"/>
  <c r="F35" i="23"/>
  <c r="I35" i="23" s="1"/>
  <c r="C35" i="23"/>
  <c r="E35" i="23" s="1"/>
  <c r="F34" i="23"/>
  <c r="J34" i="23" s="1"/>
  <c r="C34" i="23"/>
  <c r="E34" i="23" s="1"/>
  <c r="F33" i="23"/>
  <c r="J33" i="23" s="1"/>
  <c r="C33" i="23"/>
  <c r="E33" i="23" s="1"/>
  <c r="J32" i="23"/>
  <c r="F32" i="23"/>
  <c r="I32" i="23" s="1"/>
  <c r="C32" i="23"/>
  <c r="E32" i="23" s="1"/>
  <c r="H32" i="23" s="1"/>
  <c r="F31" i="23"/>
  <c r="J31" i="23" s="1"/>
  <c r="C31" i="23"/>
  <c r="E31" i="23" s="1"/>
  <c r="F30" i="23"/>
  <c r="J30" i="23" s="1"/>
  <c r="C30" i="23"/>
  <c r="E30" i="23" s="1"/>
  <c r="H30" i="23" s="1"/>
  <c r="F29" i="23"/>
  <c r="J29" i="23" s="1"/>
  <c r="C29" i="23"/>
  <c r="E29" i="23" s="1"/>
  <c r="F28" i="23"/>
  <c r="J28" i="23" s="1"/>
  <c r="C28" i="23"/>
  <c r="E28" i="23" s="1"/>
  <c r="F27" i="23"/>
  <c r="I27" i="23" s="1"/>
  <c r="C27" i="23"/>
  <c r="E27" i="23" s="1"/>
  <c r="F26" i="23"/>
  <c r="J26" i="23" s="1"/>
  <c r="C26" i="23"/>
  <c r="E26" i="23" s="1"/>
  <c r="F25" i="23"/>
  <c r="J25" i="23" s="1"/>
  <c r="C25" i="23"/>
  <c r="E25" i="23" s="1"/>
  <c r="G25" i="23" s="1"/>
  <c r="F24" i="23"/>
  <c r="I24" i="23" s="1"/>
  <c r="C24" i="23"/>
  <c r="E24" i="23" s="1"/>
  <c r="H24" i="23" s="1"/>
  <c r="F23" i="23"/>
  <c r="J23" i="23" s="1"/>
  <c r="C23" i="23"/>
  <c r="E23" i="23" s="1"/>
  <c r="F22" i="23"/>
  <c r="I22" i="23" s="1"/>
  <c r="C22" i="23"/>
  <c r="E22" i="23" s="1"/>
  <c r="H22" i="23" s="1"/>
  <c r="F21" i="23"/>
  <c r="J21" i="23" s="1"/>
  <c r="C21" i="23"/>
  <c r="E21" i="23" s="1"/>
  <c r="F20" i="23"/>
  <c r="J20" i="23" s="1"/>
  <c r="C20" i="23"/>
  <c r="E20" i="23" s="1"/>
  <c r="F19" i="23"/>
  <c r="I19" i="23" s="1"/>
  <c r="C19" i="23"/>
  <c r="E19" i="23" s="1"/>
  <c r="F18" i="23"/>
  <c r="I18" i="23" s="1"/>
  <c r="C18" i="23"/>
  <c r="E18" i="23" s="1"/>
  <c r="F17" i="23"/>
  <c r="J17" i="23" s="1"/>
  <c r="C17" i="23"/>
  <c r="E17" i="23" s="1"/>
  <c r="H17" i="23" s="1"/>
  <c r="F16" i="23"/>
  <c r="I16" i="23" s="1"/>
  <c r="C16" i="23"/>
  <c r="E16" i="23" s="1"/>
  <c r="O15" i="23"/>
  <c r="F15" i="23"/>
  <c r="J15" i="23" s="1"/>
  <c r="C15" i="23"/>
  <c r="E15" i="23" s="1"/>
  <c r="F14" i="23"/>
  <c r="I14" i="23" s="1"/>
  <c r="C14" i="23"/>
  <c r="E14" i="23" s="1"/>
  <c r="F13" i="23"/>
  <c r="I13" i="23" s="1"/>
  <c r="C13" i="23"/>
  <c r="E13" i="23" s="1"/>
  <c r="H13" i="23" s="1"/>
  <c r="J12" i="23"/>
  <c r="F12" i="23"/>
  <c r="I12" i="23" s="1"/>
  <c r="C12" i="23"/>
  <c r="E12" i="23" s="1"/>
  <c r="H4" i="23"/>
  <c r="G4" i="23"/>
  <c r="J38" i="31"/>
  <c r="J37" i="31"/>
  <c r="J36" i="31"/>
  <c r="J35" i="31"/>
  <c r="J34" i="31"/>
  <c r="J33" i="31"/>
  <c r="J32" i="31"/>
  <c r="J31" i="31"/>
  <c r="J30" i="31"/>
  <c r="E30" i="31"/>
  <c r="J29" i="31"/>
  <c r="E29" i="31"/>
  <c r="J28" i="31"/>
  <c r="E28" i="31"/>
  <c r="J27" i="31"/>
  <c r="E27" i="31"/>
  <c r="J26" i="31"/>
  <c r="E26" i="31"/>
  <c r="J25" i="31"/>
  <c r="E25" i="31"/>
  <c r="J24" i="31"/>
  <c r="E24" i="31"/>
  <c r="J23" i="31"/>
  <c r="E23" i="31"/>
  <c r="J22" i="31"/>
  <c r="E22" i="31"/>
  <c r="J21" i="31"/>
  <c r="E21" i="31"/>
  <c r="J20" i="31"/>
  <c r="E20" i="31"/>
  <c r="J19" i="31"/>
  <c r="E19" i="31"/>
  <c r="J18" i="31"/>
  <c r="E18" i="31"/>
  <c r="J17" i="31"/>
  <c r="E17" i="31"/>
  <c r="J16" i="31"/>
  <c r="E16" i="31"/>
  <c r="J15" i="31"/>
  <c r="E15" i="31"/>
  <c r="J14" i="31"/>
  <c r="E14" i="31"/>
  <c r="J13" i="31"/>
  <c r="E13" i="31"/>
  <c r="J12" i="31"/>
  <c r="E12" i="31"/>
  <c r="E11" i="31"/>
  <c r="E10" i="31"/>
  <c r="H26" i="23" l="1"/>
  <c r="G26" i="23"/>
  <c r="J24" i="23"/>
  <c r="I15" i="23"/>
  <c r="I29" i="23"/>
  <c r="I21" i="23"/>
  <c r="I37" i="23"/>
  <c r="J13" i="23"/>
  <c r="H18" i="23"/>
  <c r="G18" i="23"/>
  <c r="G33" i="23"/>
  <c r="H33" i="23"/>
  <c r="G36" i="23"/>
  <c r="H36" i="23"/>
  <c r="H28" i="23"/>
  <c r="G28" i="23"/>
  <c r="H34" i="23"/>
  <c r="G34" i="23"/>
  <c r="G41" i="23"/>
  <c r="H41" i="23"/>
  <c r="H20" i="23"/>
  <c r="G20" i="23"/>
  <c r="H42" i="23"/>
  <c r="G42" i="23"/>
  <c r="J43" i="23"/>
  <c r="I30" i="23"/>
  <c r="I34" i="23"/>
  <c r="I40" i="23"/>
  <c r="I44" i="23"/>
  <c r="J16" i="23"/>
  <c r="J22" i="23"/>
  <c r="J27" i="23"/>
  <c r="I36" i="23"/>
  <c r="I38" i="23"/>
  <c r="I20" i="23"/>
  <c r="I28" i="23"/>
  <c r="I42" i="23"/>
  <c r="J14" i="23"/>
  <c r="J35" i="23"/>
  <c r="H14" i="23"/>
  <c r="G14" i="23"/>
  <c r="H44" i="23"/>
  <c r="G44" i="23"/>
  <c r="H16" i="23"/>
  <c r="G16" i="23"/>
  <c r="H27" i="23"/>
  <c r="G27" i="23"/>
  <c r="H12" i="23"/>
  <c r="G12" i="23"/>
  <c r="G19" i="23"/>
  <c r="H19" i="23"/>
  <c r="H29" i="23"/>
  <c r="G29" i="23"/>
  <c r="G15" i="23"/>
  <c r="H15" i="23"/>
  <c r="H21" i="23"/>
  <c r="G21" i="23"/>
  <c r="H23" i="23"/>
  <c r="G23" i="23"/>
  <c r="H31" i="23"/>
  <c r="G31" i="23"/>
  <c r="H35" i="23"/>
  <c r="G35" i="23"/>
  <c r="H37" i="23"/>
  <c r="G37" i="23"/>
  <c r="H39" i="23"/>
  <c r="G39" i="23"/>
  <c r="H43" i="23"/>
  <c r="G43" i="23"/>
  <c r="J19" i="23"/>
  <c r="G24" i="23"/>
  <c r="I26" i="23"/>
  <c r="G32" i="23"/>
  <c r="I17" i="23"/>
  <c r="J18" i="23"/>
  <c r="I25" i="23"/>
  <c r="I33" i="23"/>
  <c r="H40" i="23"/>
  <c r="I41" i="23"/>
  <c r="I12" i="29"/>
  <c r="H6" i="29" s="1"/>
  <c r="I16" i="29"/>
  <c r="I20" i="29"/>
  <c r="H25" i="23"/>
  <c r="G13" i="23"/>
  <c r="G22" i="23"/>
  <c r="G30" i="23"/>
  <c r="G38" i="23"/>
  <c r="I23" i="23"/>
  <c r="I31" i="23"/>
  <c r="I39" i="23"/>
  <c r="I15" i="29"/>
  <c r="I19" i="29"/>
  <c r="G6" i="29" s="1"/>
  <c r="G17" i="23"/>
  <c r="H6" i="23" l="1"/>
  <c r="G6"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Bruce Kim</author>
  </authors>
  <commentList>
    <comment ref="B5" authorId="0" shapeId="0" xr:uid="{00000000-0006-0000-0200-000001000000}">
      <text>
        <r>
          <rPr>
            <b/>
            <sz val="9"/>
            <rFont val="Tahoma"/>
            <family val="2"/>
          </rPr>
          <t>Bruce Kim:</t>
        </r>
        <r>
          <rPr>
            <sz val="9"/>
            <rFont val="Tahoma"/>
            <family val="2"/>
          </rPr>
          <t xml:space="preserve">
</t>
        </r>
        <r>
          <rPr>
            <sz val="9"/>
            <rFont val="돋움"/>
            <family val="3"/>
            <charset val="129"/>
          </rPr>
          <t>개별</t>
        </r>
        <r>
          <rPr>
            <sz val="9"/>
            <rFont val="Tahoma"/>
            <family val="2"/>
          </rPr>
          <t xml:space="preserve"> </t>
        </r>
        <r>
          <rPr>
            <sz val="9"/>
            <rFont val="돋움"/>
            <family val="3"/>
            <charset val="129"/>
          </rPr>
          <t>모듈의</t>
        </r>
        <r>
          <rPr>
            <sz val="9"/>
            <rFont val="Tahoma"/>
            <family val="2"/>
          </rPr>
          <t xml:space="preserve"> </t>
        </r>
        <r>
          <rPr>
            <sz val="9"/>
            <rFont val="돋움"/>
            <family val="3"/>
            <charset val="129"/>
          </rPr>
          <t>연속적인</t>
        </r>
        <r>
          <rPr>
            <sz val="9"/>
            <rFont val="Tahoma"/>
            <family val="2"/>
          </rPr>
          <t xml:space="preserve"> </t>
        </r>
        <r>
          <rPr>
            <sz val="9"/>
            <rFont val="돋움"/>
            <family val="3"/>
            <charset val="129"/>
          </rPr>
          <t>동작을</t>
        </r>
        <r>
          <rPr>
            <sz val="9"/>
            <rFont val="Tahoma"/>
            <family val="2"/>
          </rPr>
          <t xml:space="preserve"> </t>
        </r>
        <r>
          <rPr>
            <sz val="9"/>
            <rFont val="돋움"/>
            <family val="3"/>
            <charset val="129"/>
          </rPr>
          <t>하나로</t>
        </r>
        <r>
          <rPr>
            <sz val="9"/>
            <rFont val="Tahoma"/>
            <family val="2"/>
          </rPr>
          <t xml:space="preserve"> </t>
        </r>
        <r>
          <rPr>
            <sz val="9"/>
            <rFont val="돋움"/>
            <family val="3"/>
            <charset val="129"/>
          </rPr>
          <t>묶어줌</t>
        </r>
      </text>
    </comment>
    <comment ref="B13" authorId="0" shapeId="0" xr:uid="{00000000-0006-0000-0200-000002000000}">
      <text>
        <r>
          <rPr>
            <b/>
            <sz val="9"/>
            <rFont val="Tahoma"/>
            <family val="2"/>
          </rPr>
          <t>Bruce Kim:</t>
        </r>
        <r>
          <rPr>
            <sz val="9"/>
            <rFont val="Tahoma"/>
            <family val="2"/>
          </rPr>
          <t xml:space="preserve">
</t>
        </r>
        <r>
          <rPr>
            <sz val="9"/>
            <rFont val="돋움"/>
            <family val="3"/>
            <charset val="129"/>
          </rPr>
          <t>모듈</t>
        </r>
        <r>
          <rPr>
            <sz val="9"/>
            <rFont val="Tahoma"/>
            <family val="2"/>
          </rPr>
          <t xml:space="preserve"> </t>
        </r>
        <r>
          <rPr>
            <sz val="9"/>
            <rFont val="돋움"/>
            <family val="3"/>
            <charset val="129"/>
          </rPr>
          <t>개별</t>
        </r>
        <r>
          <rPr>
            <sz val="9"/>
            <rFont val="Tahoma"/>
            <family val="2"/>
          </rPr>
          <t xml:space="preserve"> </t>
        </r>
        <r>
          <rPr>
            <sz val="9"/>
            <rFont val="돋움"/>
            <family val="3"/>
            <charset val="129"/>
          </rPr>
          <t>동작을</t>
        </r>
        <r>
          <rPr>
            <sz val="9"/>
            <rFont val="Tahoma"/>
            <family val="2"/>
          </rPr>
          <t xml:space="preserve"> </t>
        </r>
        <r>
          <rPr>
            <sz val="9"/>
            <rFont val="돋움"/>
            <family val="3"/>
            <charset val="129"/>
          </rPr>
          <t>하나로</t>
        </r>
        <r>
          <rPr>
            <sz val="9"/>
            <rFont val="Tahoma"/>
            <family val="2"/>
          </rPr>
          <t xml:space="preserve"> </t>
        </r>
        <r>
          <rPr>
            <sz val="9"/>
            <rFont val="돋움"/>
            <family val="3"/>
            <charset val="129"/>
          </rPr>
          <t>묶어줌</t>
        </r>
        <r>
          <rPr>
            <sz val="9"/>
            <rFont val="Tahoma"/>
            <family val="2"/>
          </rPr>
          <t>(SetContinousStep)</t>
        </r>
      </text>
    </comment>
    <comment ref="G13" authorId="0" shapeId="0" xr:uid="{00000000-0006-0000-0200-000003000000}">
      <text>
        <r>
          <rPr>
            <b/>
            <sz val="9"/>
            <rFont val="Tahoma"/>
            <family val="2"/>
          </rPr>
          <t>Bruce Kim:</t>
        </r>
        <r>
          <rPr>
            <sz val="9"/>
            <rFont val="Tahoma"/>
            <family val="2"/>
          </rPr>
          <t xml:space="preserve">
property size </t>
        </r>
        <r>
          <rPr>
            <sz val="9"/>
            <rFont val="돋움"/>
            <family val="3"/>
            <charset val="129"/>
          </rPr>
          <t>개수</t>
        </r>
        <r>
          <rPr>
            <sz val="9"/>
            <rFont val="Tahoma"/>
            <family val="2"/>
          </rPr>
          <t xml:space="preserve"> </t>
        </r>
        <r>
          <rPr>
            <sz val="9"/>
            <rFont val="돋움"/>
            <family val="3"/>
            <charset val="129"/>
          </rPr>
          <t>만큼</t>
        </r>
        <r>
          <rPr>
            <sz val="9"/>
            <rFont val="Tahoma"/>
            <family val="2"/>
          </rPr>
          <t xml:space="preserve"> 13 + </t>
        </r>
        <r>
          <rPr>
            <sz val="9"/>
            <rFont val="돋움"/>
            <family val="3"/>
            <charset val="129"/>
          </rPr>
          <t>큐브</t>
        </r>
        <r>
          <rPr>
            <sz val="9"/>
            <rFont val="Tahoma"/>
            <family val="2"/>
          </rPr>
          <t xml:space="preserve"> </t>
        </r>
        <r>
          <rPr>
            <sz val="9"/>
            <rFont val="돋움"/>
            <family val="3"/>
            <charset val="129"/>
          </rPr>
          <t>개수</t>
        </r>
        <r>
          <rPr>
            <sz val="9"/>
            <rFont val="Tahoma"/>
            <family val="2"/>
          </rPr>
          <t>*stepsize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Bruce Kim</author>
  </authors>
  <commentList>
    <comment ref="B7" authorId="0" shapeId="0" xr:uid="{00000000-0006-0000-0600-000001000000}">
      <text>
        <r>
          <rPr>
            <b/>
            <sz val="9"/>
            <rFont val="Tahoma"/>
            <family val="2"/>
          </rPr>
          <t>Bruce Kim:</t>
        </r>
        <r>
          <rPr>
            <sz val="9"/>
            <rFont val="Tahoma"/>
            <family val="2"/>
          </rPr>
          <t xml:space="preserve">
[d0 9d 00 00 20 00 ad 00 12 01 00 01 0f 0f 0f 0f 0f 0f]
[MAC][GI] [ Meassage     ][PSize][CUBEid][ Default      ]</t>
        </r>
      </text>
    </comment>
    <comment ref="C35" authorId="0" shapeId="0" xr:uid="{00000000-0006-0000-0600-000002000000}">
      <text>
        <r>
          <rPr>
            <b/>
            <sz val="9"/>
            <rFont val="Tahoma"/>
            <family val="2"/>
          </rPr>
          <t>Bruce Kim:</t>
        </r>
        <r>
          <rPr>
            <sz val="9"/>
            <rFont val="Tahoma"/>
            <family val="2"/>
          </rPr>
          <t xml:space="preserve">
All: FFFFFFFF
FFFFFF01</t>
        </r>
      </text>
    </comment>
  </commentList>
</comments>
</file>

<file path=xl/sharedStrings.xml><?xml version="1.0" encoding="utf-8"?>
<sst xmlns="http://schemas.openxmlformats.org/spreadsheetml/2006/main" count="761" uniqueCount="478">
  <si>
    <t>STATEMENTS</t>
  </si>
  <si>
    <t>Version 1 , Date 2019-09-29</t>
  </si>
  <si>
    <t>Mandatory</t>
  </si>
  <si>
    <t>Callback FunctIons</t>
  </si>
  <si>
    <t>Op Code</t>
  </si>
  <si>
    <t>Query</t>
  </si>
  <si>
    <t>GetProducts
{InActionId: GetProductDetails B1, GetVersionNuber B2}</t>
  </si>
  <si>
    <t>B1</t>
  </si>
  <si>
    <t>GetProductInfo</t>
  </si>
  <si>
    <t>GetVersionNumber</t>
  </si>
  <si>
    <t>B2</t>
  </si>
  <si>
    <t>GetPeripherals
{InActionId: GetIMU B3, GetProximity B1, GetColorLED C3,  GetBattery B4, GetButton B0, AlertIMUTemperature A1}</t>
  </si>
  <si>
    <t>BA</t>
  </si>
  <si>
    <t>GetSensors
{InActionId: Single 0, Continuous 1}</t>
  </si>
  <si>
    <t>B8</t>
  </si>
  <si>
    <t>GetOrigin</t>
  </si>
  <si>
    <t>B0</t>
  </si>
  <si>
    <t>GetBattery</t>
  </si>
  <si>
    <t>B4</t>
  </si>
  <si>
    <t>GetIMU</t>
  </si>
  <si>
    <t>GetStepPhase</t>
  </si>
  <si>
    <t>B7</t>
  </si>
  <si>
    <t>GetProximity</t>
  </si>
  <si>
    <t>BB</t>
  </si>
  <si>
    <t>GetColorLED</t>
  </si>
  <si>
    <t>BE</t>
  </si>
  <si>
    <t>GetInstantTorqueState</t>
  </si>
  <si>
    <t>B6</t>
  </si>
  <si>
    <t>Set Commands</t>
  </si>
  <si>
    <t>SetContinuousSteps</t>
  </si>
  <si>
    <t>CC</t>
  </si>
  <si>
    <t>SetSingleSteps</t>
  </si>
  <si>
    <t>C1</t>
  </si>
  <si>
    <t>SetAggregateSteps</t>
  </si>
  <si>
    <t>CD</t>
  </si>
  <si>
    <t>SetScheduledSteps</t>
  </si>
  <si>
    <t>CA</t>
  </si>
  <si>
    <t>SetScheduledPoints</t>
  </si>
  <si>
    <t>CB</t>
  </si>
  <si>
    <t>SetPauseSteps</t>
  </si>
  <si>
    <t>C0</t>
  </si>
  <si>
    <t>SetOrigin</t>
  </si>
  <si>
    <t>C8</t>
  </si>
  <si>
    <t>SetSingleServo</t>
  </si>
  <si>
    <t>E1</t>
  </si>
  <si>
    <t>SetScheduledServo</t>
  </si>
  <si>
    <t>EA</t>
  </si>
  <si>
    <t>SetAutoTimeSync</t>
  </si>
  <si>
    <t>Automaged Sync is implented to Aggregator</t>
  </si>
  <si>
    <t>SetColorLED</t>
  </si>
  <si>
    <t>CE</t>
  </si>
  <si>
    <t>SetPowerState</t>
  </si>
  <si>
    <t>C9</t>
  </si>
  <si>
    <t>SetInstantTorque</t>
  </si>
  <si>
    <t>C6</t>
  </si>
  <si>
    <t>SetUnpluggedInActon</t>
  </si>
  <si>
    <t>E2</t>
  </si>
  <si>
    <t>SetMusicNotesInAction</t>
  </si>
  <si>
    <t>E8</t>
  </si>
  <si>
    <t>Generate Buzzer Tone</t>
  </si>
  <si>
    <t>EF</t>
  </si>
  <si>
    <t>Arduino</t>
  </si>
  <si>
    <t>ArduinoI2C</t>
  </si>
  <si>
    <t>A2</t>
  </si>
  <si>
    <t>Flash and Factory</t>
  </si>
  <si>
    <t>FlashOriginStatistics</t>
  </si>
  <si>
    <t>F1</t>
  </si>
  <si>
    <t>FlashAggregateStepsBundle</t>
  </si>
  <si>
    <t>F4</t>
  </si>
  <si>
    <t>FlashGetAggregateStepsBundleMapIndex</t>
  </si>
  <si>
    <t>F5</t>
  </si>
  <si>
    <t>FlashProximity</t>
  </si>
  <si>
    <t>F2</t>
  </si>
  <si>
    <t>FlashDiscoveryGroupId</t>
  </si>
  <si>
    <t>F9</t>
  </si>
  <si>
    <t>FlashExternalPortState</t>
  </si>
  <si>
    <t>FlashCustomerServicePage</t>
  </si>
  <si>
    <t>FC</t>
  </si>
  <si>
    <t>FactoryApplication</t>
  </si>
  <si>
    <t>FD</t>
  </si>
  <si>
    <t>FlashPseudoFingerPrint</t>
  </si>
  <si>
    <t>F8</t>
  </si>
  <si>
    <t>Aggregator</t>
  </si>
  <si>
    <t>GetMultiroleVirtualCubeId</t>
  </si>
  <si>
    <t>AB</t>
  </si>
  <si>
    <t>GetMultiroleVirtualColor</t>
  </si>
  <si>
    <t>AC</t>
  </si>
  <si>
    <t>SetMultiroleAggregator</t>
  </si>
  <si>
    <t>AA</t>
  </si>
  <si>
    <t>SetMultiroleVirtualColor</t>
  </si>
  <si>
    <t>AE</t>
  </si>
  <si>
    <t>ClearMultiroleVirtualColor</t>
  </si>
  <si>
    <t>A0</t>
  </si>
  <si>
    <t>RebootMultiroleAggregator</t>
  </si>
  <si>
    <t>A8</t>
  </si>
  <si>
    <t>PlayActivity</t>
  </si>
  <si>
    <t>AF</t>
  </si>
  <si>
    <r>
      <rPr>
        <sz val="11"/>
        <color theme="1"/>
        <rFont val="맑은 고딕"/>
        <family val="2"/>
        <scheme val="minor"/>
      </rPr>
      <t xml:space="preserve">SetMulitroleInAction 
{Broadcast Star IMU,
Broadcast Discovery GroupId, </t>
    </r>
    <r>
      <rPr>
        <b/>
        <sz val="11"/>
        <color theme="1"/>
        <rFont val="맑은 고딕"/>
        <family val="2"/>
        <scheme val="minor"/>
      </rPr>
      <t>UngpluggedAutoCar</t>
    </r>
    <r>
      <rPr>
        <sz val="11"/>
        <color theme="1"/>
        <rFont val="맑은 고딕"/>
        <family val="2"/>
        <scheme val="minor"/>
      </rPr>
      <t xml:space="preserve"> }</t>
    </r>
  </si>
  <si>
    <t>AD</t>
  </si>
  <si>
    <t>Dongle*</t>
  </si>
  <si>
    <t>SetDongleInAction</t>
  </si>
  <si>
    <t>DA</t>
  </si>
  <si>
    <t>(Dongle only)</t>
  </si>
  <si>
    <t>PRODUCT</t>
  </si>
  <si>
    <t>Version 1 , Date 2019-04-24</t>
  </si>
  <si>
    <t>Required Fields (n Bytes to write)</t>
  </si>
  <si>
    <t>Excluded</t>
  </si>
  <si>
    <t>Callback Functions</t>
  </si>
  <si>
    <t>Cube Id
[0:3]</t>
  </si>
  <si>
    <t>Assigned Id
[4:5]</t>
  </si>
  <si>
    <t>Op Code
[6]</t>
  </si>
  <si>
    <t>Packet Size
[7:8]</t>
  </si>
  <si>
    <t>Property [9...]</t>
  </si>
  <si>
    <t>Values</t>
  </si>
  <si>
    <t>Value (Bytes to Write)</t>
  </si>
  <si>
    <t>Response (Bytes to Read)</t>
  </si>
  <si>
    <r>
      <rPr>
        <b/>
        <sz val="11"/>
        <color theme="1"/>
        <rFont val="맑은 고딕"/>
        <family val="2"/>
        <scheme val="minor"/>
      </rPr>
      <t xml:space="preserve">GetProducts
</t>
    </r>
    <r>
      <rPr>
        <sz val="11"/>
        <color theme="1"/>
        <rFont val="맑은 고딕"/>
        <family val="2"/>
        <scheme val="minor"/>
      </rPr>
      <t>Read Product details or Version Number</t>
    </r>
  </si>
  <si>
    <t>VirtualCubeId
{ (Single, All) | (DiscoveryGroupId &lt;&lt; 8) }</t>
  </si>
  <si>
    <t>000B
(11)</t>
  </si>
  <si>
    <t>InActionId[9]{GetProductDetails B1, GetVersion B2} :
Property[10]{Default 0, ReleaseVersion 1, BuildVersion 2}</t>
  </si>
  <si>
    <t>GetProductDetails: Get more in details as Model, Serial, ManufacturingDateTime
GetVersionNumber: Get Factory and Update version
Bytes to read:  Convert Model (3bytes) and Serial (10bytes)  bytes array to String, and MfgDateTime(5bytes) array Date &amp; Time format in decimal number as YY/MM/DD hh:mm.ss, Build verion
Release version is a string as "1.0.0.18" Build version is a decimal number as: 18</t>
  </si>
  <si>
    <r>
      <rPr>
        <sz val="11"/>
        <color theme="1" tint="4.9989318521683403E-2"/>
        <rFont val="맑은 고딕"/>
        <family val="2"/>
        <scheme val="minor"/>
      </rPr>
      <t>SetPowerState
(</t>
    </r>
    <r>
      <rPr>
        <b/>
        <sz val="11"/>
        <color theme="1" tint="4.9989318521683403E-2"/>
        <rFont val="맑은 고딕"/>
        <family val="2"/>
        <scheme val="minor"/>
      </rPr>
      <t>NO ACTIVITY)</t>
    </r>
    <r>
      <rPr>
        <sz val="11"/>
        <color theme="1" tint="4.9989318521683403E-2"/>
        <rFont val="맑은 고딕"/>
        <family val="2"/>
        <scheme val="minor"/>
      </rPr>
      <t xml:space="preserve">
To test an experimental practice 
</t>
    </r>
    <r>
      <rPr>
        <b/>
        <sz val="11"/>
        <color theme="1" tint="4.9989318521683403E-2"/>
        <rFont val="맑은 고딕"/>
        <family val="2"/>
        <scheme val="minor"/>
      </rPr>
      <t>(EXPERIMENTAL)</t>
    </r>
  </si>
  <si>
    <t>VirtualCubeId
{Single|All}</t>
  </si>
  <si>
    <t>PowerState{VddBatOn : ColorLEDOff}</t>
  </si>
  <si>
    <t>*Syntax statement, double word format (Big endian)  and Hex dicmal number: Mandatory codes and Excluded Values</t>
  </si>
  <si>
    <t>* Hash Code: Numeric value (n bytes arrat set, Hex number, little endian)</t>
  </si>
  <si>
    <t xml:space="preserve"> &lt;val&gt; Angle bracktes around a word indicate that it is to be used for paramtetes (numeric integer value, 1byte)</t>
  </si>
  <si>
    <t xml:space="preserve"> { } Braces indicate that start/end characters will be used (not omitted) for data set to be written into the Cube</t>
  </si>
  <si>
    <t>STEPPER</t>
  </si>
  <si>
    <t>Version 1 , Date 2019-05-21</t>
  </si>
  <si>
    <t>Exclueded</t>
  </si>
  <si>
    <t>Assigned Id 
[4:5]</t>
  </si>
  <si>
    <t>Property
[9...] {Mode:Method...}</t>
  </si>
  <si>
    <r>
      <rPr>
        <b/>
        <sz val="11"/>
        <color theme="1"/>
        <rFont val="맑은 고딕"/>
        <family val="2"/>
        <scheme val="minor"/>
      </rPr>
      <t xml:space="preserve">SetContinuousSteps
</t>
    </r>
    <r>
      <rPr>
        <sz val="11"/>
        <color theme="1"/>
        <rFont val="맑은 고딕"/>
        <family val="2"/>
        <scheme val="minor"/>
      </rPr>
      <t>Set Continuous Steps (Consecutive playback on succesing step repeated), Refer to Activity List sheet for Assigned Id</t>
    </r>
  </si>
  <si>
    <t>ActivityId
(Number of Cubes &lt;&lt; 12 | Model Id)</t>
  </si>
  <si>
    <t>000F
(15)</t>
  </si>
  <si>
    <r>
      <rPr>
        <sz val="11"/>
        <color theme="1"/>
        <rFont val="맑은 고딕"/>
        <family val="2"/>
        <scheme val="minor"/>
      </rPr>
      <t xml:space="preserve">Mode {Peripheral 1, Multirole 2} : 
Method {ContinuousSingleSteps 0} : 
StepType {FullSteps 0, </t>
    </r>
    <r>
      <rPr>
        <strike/>
        <sz val="11"/>
        <color theme="1"/>
        <rFont val="맑은 고딕"/>
        <family val="2"/>
        <scheme val="minor"/>
      </rPr>
      <t>ExperimentalBurstSteps 1</t>
    </r>
    <r>
      <rPr>
        <sz val="11"/>
        <color theme="1"/>
        <rFont val="맑은 고딕"/>
        <family val="2"/>
        <scheme val="minor"/>
      </rPr>
      <t>} : 
PauseState {Pause 1, Resume 2}</t>
    </r>
  </si>
  <si>
    <t>StepRate{SPS [13:14]}</t>
  </si>
  <si>
    <t>VirtualCubeId (Single): This id should be assigned with 4 Bytes peer address or  (0xFFFFFF00 | Building Order),  All: 0xFFFFFFFF
StepRate: Speed (Negative or Positive) ±100 to ±1000 in SPS or  ±6 to ±60 in RPM (Revolutions per Minutes), Convert and write StepRate to bytes array set to the Cube.
Color index: Cube 0 RED , 1 GREEN, 2 BLUE, 3 CYAN, 4 MAGENTA, 5 YELLOW, 6 SPRINGGREEN, 7 ORANGERED ,  8 VIOLETRED, E WHITE, F BLACK</t>
  </si>
  <si>
    <r>
      <rPr>
        <b/>
        <sz val="11"/>
        <color theme="1"/>
        <rFont val="맑은 고딕"/>
        <family val="2"/>
        <scheme val="minor"/>
      </rPr>
      <t>SetSingleSteps</t>
    </r>
    <r>
      <rPr>
        <sz val="11"/>
        <color theme="1"/>
        <rFont val="맑은 고딕"/>
        <family val="2"/>
        <scheme val="minor"/>
      </rPr>
      <t xml:space="preserve">
Set Single Steps (Play number of steps once only and stop on playback finished)</t>
    </r>
  </si>
  <si>
    <t>0013
(19)</t>
  </si>
  <si>
    <t>Mode {Peripheral 1, Multirole 2}:
Method {RelativeSingleSteps 1, AbsoluteSingleSteps 2} : 
StepType {FullsSteps 0} : 
PauseState {Pause 1, Resume 2}</t>
  </si>
  <si>
    <t>StepRate{[13:14]}:StartPhase{Stepts [15:16]}:StepValue{Steps [17:18]}</t>
  </si>
  <si>
    <t>{VirtualCubeId:AssignedId:Opcode:PacketSize:Property:Values}</t>
  </si>
  <si>
    <t>VirtualCubeId (Single): This id should be assigned with 4 Bytes peer address or  (0xFFFFFF00 | Building Order),  All 0xFFFFFFFF
StepRate: Speed  ±100 to ±1000 in SPS or  ±6 to ±60 in RPM, 0 (Stop)
StartPhase : Initial Phase in Steps 0 to 1000 in Full Steps
StepValue: Number of steps  0 to 65535 on RelativeSingleSteps, 0 to 1000 on AbsoluteSingleSteps
Configure zero step phase with SetZeroStepPhase before AbsoulteSingleSteps is used and then set absolute NumberOfSteps to StepValue in polar coordinate.</t>
  </si>
  <si>
    <r>
      <rPr>
        <b/>
        <sz val="11"/>
        <color theme="1"/>
        <rFont val="맑은 고딕"/>
        <family val="2"/>
        <scheme val="minor"/>
      </rPr>
      <t>SetScheduledSteps</t>
    </r>
    <r>
      <rPr>
        <sz val="11"/>
        <color theme="1"/>
        <rFont val="맑은 고딕"/>
        <family val="2"/>
        <scheme val="minor"/>
      </rPr>
      <t xml:space="preserve">
Transmit Scheduled Data set of Stepper and Play Scheduled Points with exisiting Scheuled Data Set.</t>
    </r>
  </si>
  <si>
    <t>(15 + Values)</t>
  </si>
  <si>
    <r>
      <rPr>
        <sz val="11"/>
        <color theme="1"/>
        <rFont val="맑은 고딕"/>
        <family val="2"/>
        <scheme val="minor"/>
      </rPr>
      <t>Mode {Peripheral 1, Multirole 2} : 
Method (ScheduledSteps 3  } : 
StepType {FullsSteps 0, SetServo 4} : 
PauseState {Pause 1,</t>
    </r>
    <r>
      <rPr>
        <sz val="11"/>
        <rFont val="맑은 고딕"/>
        <family val="2"/>
        <scheme val="minor"/>
      </rPr>
      <t xml:space="preserve"> Resume 2</t>
    </r>
    <r>
      <rPr>
        <sz val="11"/>
        <color theme="1"/>
        <rFont val="맑은 고딕"/>
        <family val="2"/>
        <scheme val="minor"/>
      </rPr>
      <t>}</t>
    </r>
  </si>
  <si>
    <t>CRC16
{Calculated [13:14]}</t>
  </si>
  <si>
    <t>ScheduledSteps (FullSteps)
{StepRate [15:16]: Steps [17:18]...}
ScheduledSteps (SetServo)
{StepRate [15:16]: Steps [17:18]: ServoAngle [19]: ServoTimeout [20]...}</t>
  </si>
  <si>
    <t>{VirtualCubeId:AssignedId:Opcode:PacketSize:Property:Values{CRC16}}
{VirtualCubeId:AssignedId:Opcode:PacketSize:Property:Values{CRC16:PresentDataseIndex}}</t>
  </si>
  <si>
    <t>VirtualCubeId (Single): This id should be assigned with 4 Bytes peer address or  (0xFFFFFF00 | Building Order), All: 0xFFFFFFFF
ServoAngle: Angle 0 to 180 degrees 
ServoDuration: Servo power-on timeout in seconds, 1 to 255, Set Zero to engage angle only or 0xFF (255) for 21.845minutes
Set -1 (0xFF) to ServoAngle to off the Servo every single Step or Set 4 to SetServo,  See Sheet name of EXAMPLE {SCHEDULED DATASET} 
Send this command with Pause, wait until Response should be received and then send Resume state using SetPauseState . StepRate is Linear Velocity of Cube in SPS,  StepValue is Steps to step forward or backward CRC16 should be calculated the the Data set of {StepRate 1:Steps 1: ServoAngle 1: ServoDutaion1...StepRate n:Steps n: ServoAngle n: ServoDuration n}</t>
  </si>
  <si>
    <r>
      <rPr>
        <b/>
        <sz val="11"/>
        <color theme="1"/>
        <rFont val="맑은 고딕"/>
        <family val="2"/>
        <scheme val="minor"/>
      </rPr>
      <t>SetScheduledPoints</t>
    </r>
    <r>
      <rPr>
        <sz val="11"/>
        <color theme="1"/>
        <rFont val="맑은 고딕"/>
        <family val="2"/>
        <scheme val="minor"/>
      </rPr>
      <t xml:space="preserve">
Transmit Scheduled Data set of Stepper and Play Scheduled Points with exisiting Scheuled Data Set.</t>
    </r>
  </si>
  <si>
    <t>VirtualCubeId
{ (Single, All) | (DiscoveryGroupId &lt;&lt; 8)}</t>
  </si>
  <si>
    <t>Mode  {Peripheral 1, Multirole 2} : 
Method (ScheduledPoints 4  } : 
StepType {FullsSteps 0, SetServo 4} : 
PauseState {Pause 1, Resume 2}</t>
  </si>
  <si>
    <t>ScheduledPoints {StartPoint [17:18]:StopPoint [19:20]:Repeats [21]...}</t>
  </si>
  <si>
    <t>{VirtualCubeId:AssignedId:Opcode:PacketSize:Property:Values{CRC16}}
{VirtualCubeId:AssignedId:Opcode:PacketSize:Property:Values{CRC16:PresentDatasetIndex:PresentPointIndex:PresentPointRepeatCountIdx}</t>
  </si>
  <si>
    <t>See Sheet name of EXAMPLE {SCHEDULED POINTS}
SetOrigin dataset in action: Set zero to StartPoint, StopPoint and Repeasts  to resume this ScheduledPoints again after SetOrigin
Play exisiting Scheuled data set with desired step points. Point is an index of the step in the list of the scheduled data set and Repeats are the number of times to repeat between points</t>
  </si>
  <si>
    <r>
      <rPr>
        <b/>
        <sz val="11"/>
        <color theme="1"/>
        <rFont val="맑은 고딕"/>
        <family val="2"/>
        <scheme val="minor"/>
      </rPr>
      <t xml:space="preserve">SetAggregateSteps
</t>
    </r>
    <r>
      <rPr>
        <sz val="11"/>
        <color theme="1"/>
        <rFont val="맑은 고딕"/>
        <family val="2"/>
        <scheme val="minor"/>
      </rPr>
      <t>Bundle SetSchuledSteps or Points of all cubes to send bundle data set to Aggregaor</t>
    </r>
  </si>
  <si>
    <t>VirtualCubeId
{ Star | (DiscoveryGroupId &lt;&lt; 8) }</t>
  </si>
  <si>
    <t>{13 + Cubes N  * (ContinousSteps Size, SingleSteps Size, ScheduledSteps Size or ScheduledPoints Size)}</t>
  </si>
  <si>
    <r>
      <rPr>
        <sz val="11"/>
        <color theme="1"/>
        <rFont val="맑은 고딕"/>
        <family val="2"/>
        <scheme val="minor"/>
      </rPr>
      <t>Mode {Multirole 2}:
Method {ContinuousSingleSteps 0, RelativeSingleSteps 1, AbsoluteSingleSteps 2, ScheduledSteps 3, ScheduledPoints 4} : Reserved {Default 0 } : 
InAction {</t>
    </r>
    <r>
      <rPr>
        <b/>
        <sz val="11"/>
        <color theme="1"/>
        <rFont val="맑은 고딕"/>
        <family val="2"/>
        <scheme val="minor"/>
      </rPr>
      <t>StartAggregateSteps* 0</t>
    </r>
    <r>
      <rPr>
        <sz val="11"/>
        <color theme="1"/>
        <rFont val="맑은 고딕"/>
        <family val="2"/>
        <scheme val="minor"/>
      </rPr>
      <t xml:space="preserve"> }</t>
    </r>
  </si>
  <si>
    <t xml:space="preserve">{SetSingleSteps...} or
{SetContinousSteps...}  or
{SetScheduledStpes...}  or
{SetScheduledPoints} </t>
  </si>
  <si>
    <r>
      <rPr>
        <b/>
        <sz val="11"/>
        <color theme="1"/>
        <rFont val="맑은 고딕"/>
        <family val="2"/>
        <scheme val="minor"/>
      </rPr>
      <t>InAction{StartAggregateSteps}</t>
    </r>
    <r>
      <rPr>
        <sz val="11"/>
        <color theme="1"/>
        <rFont val="맑은 고딕"/>
        <family val="2"/>
        <scheme val="minor"/>
      </rPr>
      <t xml:space="preserve"> :
When error occurs in  SetAggregateSteps, this StartAggregateSteps will report an error number of Air CUBE that has an invalid data set. Error number is decribed from</t>
    </r>
    <r>
      <rPr>
        <b/>
        <sz val="11"/>
        <color theme="1"/>
        <rFont val="맑은 고딕"/>
        <family val="2"/>
        <scheme val="minor"/>
      </rPr>
      <t xml:space="preserve"> E0 to E7, E means error </t>
    </r>
    <r>
      <rPr>
        <sz val="11"/>
        <color theme="1"/>
        <rFont val="맑은 고딕"/>
        <family val="2"/>
        <scheme val="minor"/>
      </rPr>
      <t>and decimal number is an index of Air CUBE.</t>
    </r>
  </si>
  <si>
    <t>Aggregate SetContinousSteps or SetSingleSteps and send this group messaages to Aggregator with Pause state, N (1 to 8) is a number of SetContinuousSteps or SetSingleSteps which is added in the data set of Values.
Examplef of data format: AggregatorId:AssignedId:OpCode:PacketSize:Property:{VirtualCubeId:AssignedId:OpCode:PacketSize:Property:StepRate}{VirtualCubeId:AssignedId:OpCode:PacketSize:Property:StepRate}</t>
  </si>
  <si>
    <r>
      <rPr>
        <b/>
        <sz val="11"/>
        <color theme="1"/>
        <rFont val="맑은 고딕"/>
        <family val="2"/>
        <scheme val="minor"/>
      </rPr>
      <t xml:space="preserve">SetPauseSteps
</t>
    </r>
    <r>
      <rPr>
        <sz val="11"/>
        <color theme="1"/>
        <rFont val="맑은 고딕"/>
        <family val="2"/>
        <scheme val="minor"/>
      </rPr>
      <t>Set Pause or Resume to current running SetContinouseSteps or SetSingleSteps</t>
    </r>
  </si>
  <si>
    <t>VirtualCubeId
{(Single, All, Star) | (DiscoveryGroupId &lt;&lt; 8)}</t>
  </si>
  <si>
    <t>000A
(10)</t>
  </si>
  <si>
    <r>
      <rPr>
        <sz val="11"/>
        <color theme="1"/>
        <rFont val="맑은 고딕"/>
        <family val="2"/>
        <scheme val="minor"/>
      </rPr>
      <t>PauseState  {Pause 1, Resume 2 |</t>
    </r>
    <r>
      <rPr>
        <strike/>
        <sz val="11"/>
        <color theme="1"/>
        <rFont val="맑은 고딕"/>
        <family val="2"/>
        <scheme val="minor"/>
      </rPr>
      <t xml:space="preserve"> Radio 3</t>
    </r>
    <r>
      <rPr>
        <sz val="11"/>
        <color theme="1"/>
        <rFont val="맑은 고딕"/>
        <family val="2"/>
        <scheme val="minor"/>
      </rPr>
      <t xml:space="preserve">}
</t>
    </r>
    <r>
      <rPr>
        <strike/>
        <sz val="11"/>
        <color theme="1"/>
        <rFont val="맑은 고딕"/>
        <family val="2"/>
        <scheme val="minor"/>
      </rPr>
      <t>*Use AggregatorId (0xFFFFFFAA) to set Radio to PauseState</t>
    </r>
  </si>
  <si>
    <t>Response data format while using SetScheduledPoint as:
{VirtualCubeId(4):AssignedId(2):Opcode(1):PacketSize(2):Property(1):
PresentValues{StepperOpCode(1):StepsDatasetIndex(2):StepIndexOfStepsDataSet(2):PointIndex(1):PointRepeatCountIdx(1)}</t>
  </si>
  <si>
    <t>To set Radio to PauseState, use AggregatorId as 0xFFFFFFAA
Aggregator will automatically sync all the time of the cubes and toggle them between Resume and Pause in Multirole when Radio is configured in Method.</t>
  </si>
  <si>
    <r>
      <rPr>
        <b/>
        <sz val="11"/>
        <color theme="1"/>
        <rFont val="맑은 고딕"/>
        <family val="2"/>
        <scheme val="minor"/>
      </rPr>
      <t xml:space="preserve">SetInstantTorque
</t>
    </r>
    <r>
      <rPr>
        <sz val="11"/>
        <color theme="1"/>
        <rFont val="맑은 고딕"/>
        <family val="2"/>
        <scheme val="minor"/>
      </rPr>
      <t>Set fractional torque value for stepping</t>
    </r>
  </si>
  <si>
    <t>DefaultTorque (Minimum) 0
MaximumTorque 1</t>
  </si>
  <si>
    <t>SPS&lt;700</t>
  </si>
  <si>
    <t>000C
(12)</t>
  </si>
  <si>
    <t>Method  {SeekWindow 0, ZScoreWindow  (Auto 1, Set 2, Factory 3 ) }</t>
  </si>
  <si>
    <t>StepRate[10:11] {SPS}</t>
  </si>
  <si>
    <t>{AssignedId:Opcode:PacketSize:Property:Value}</t>
  </si>
  <si>
    <t>StepRate: Constant rate of 900 in SeekWindow,  Variable StepRate (Upper limit 700) in ZScoreWindow
AggResumeAfterSetOriginInActionScheduledPoints: Resume the Stepper after auto ZScoreWindow completes in action of Scheduled points</t>
  </si>
  <si>
    <r>
      <rPr>
        <sz val="11"/>
        <color theme="1"/>
        <rFont val="맑은 고딕"/>
        <family val="2"/>
        <scheme val="minor"/>
      </rPr>
      <t>GetOriginState {</t>
    </r>
    <r>
      <rPr>
        <sz val="11"/>
        <color theme="1"/>
        <rFont val="맑은 고딕"/>
        <family val="2"/>
        <scheme val="minor"/>
      </rPr>
      <t>OriginStatistics 0, OriginSteps 1, PresentStepOriginVoltage 4}</t>
    </r>
  </si>
  <si>
    <t>OriginStatistics:
{VirtualCubeId:AssignedId:OpCode:PacketSize:Property:OriginStatistics:ZScoreOrgPeak:ZSCoreOrgHalfZ:ScoreOrgValley}
OriginSteps:
{VirtualCubeId:AssignedId:OpCode:PacketSize:Property:PresentValues{StepperOpCode(1):StepPhase(2):StepsDatasetIndex(2):StepIndexOfStepsDataSet(2):PointIndex(1):PointRepeatCountIndex(1):OriginStepDirection(1):StepperRunState(1)}</t>
  </si>
  <si>
    <t>If the Cube has no Origin statistics or incorrect values of them the WatchDog will stop the Stepper in a few tens of seconds lator.    If the Cube has correct Origin statistics and when the Stepper does not run on Start that the power is still engaged into the Stepper, the WatchDog will turn off it and Magenta will be blinking every 0.25seconds
OriginStepDirection: PeakSteps (Black, On LeftSide)  3, MeanSteps (On RightSide) 2, ValleyWindow  1, Originated  0
StepperRunState: Start (Running) 1, Stop 0
OrigisStatistics SeekWindow Error : E4
OriginStatistics Computed: 1
No OriginStatistics: 0</t>
  </si>
  <si>
    <r>
      <rPr>
        <sz val="11"/>
        <rFont val="맑은 고딕"/>
        <family val="2"/>
        <scheme val="minor"/>
      </rPr>
      <t>SetZeroStepPhase
(</t>
    </r>
    <r>
      <rPr>
        <b/>
        <sz val="11"/>
        <rFont val="맑은 고딕"/>
        <family val="2"/>
        <scheme val="minor"/>
      </rPr>
      <t>NOT USED)</t>
    </r>
  </si>
  <si>
    <t>ZeroState{SetZeroToCurrentPhaseInPolarCoornidate 1}</t>
  </si>
  <si>
    <t>{AssignedId:Opcode:PacketSize:Property}</t>
  </si>
  <si>
    <t>*Syntax statement, double word format ( Big endian)  and Hex dicmal number: Mandatory codes and Excluded Values</t>
  </si>
  <si>
    <t>SERVO</t>
  </si>
  <si>
    <t>Version 1 , Date 2019-04-04</t>
  </si>
  <si>
    <t>CubeId
[0:3]</t>
  </si>
  <si>
    <t>Property</t>
  </si>
  <si>
    <t>Values (Bytes to Write)
{Data set}</t>
  </si>
  <si>
    <t>000D
(13)</t>
  </si>
  <si>
    <t>Mode {Peripheral 1:Multirole 2} : 
Method (Reserved}</t>
  </si>
  <si>
    <t>ServoValue[11]{Angle 0 to 180} :Timeout[12] {1 to 255}</t>
  </si>
  <si>
    <t>ServoAngle: Angle 0 to 180 degrees 
ServoTimeout: Servo power-on  timeout in seconds, 1 to 255, Set Zero to engage angle without duration or 0xFF (255) for 21.845 minutes</t>
  </si>
  <si>
    <r>
      <rPr>
        <sz val="11"/>
        <rFont val="맑은 고딕"/>
        <family val="2"/>
        <scheme val="minor"/>
      </rPr>
      <t>SetScheduledServo
(</t>
    </r>
    <r>
      <rPr>
        <b/>
        <sz val="11"/>
        <rFont val="맑은 고딕"/>
        <family val="2"/>
        <scheme val="minor"/>
      </rPr>
      <t>NOT IMPLEMENTED)</t>
    </r>
  </si>
  <si>
    <t>Mode {Peripheral:Multirole} : 
Method (Reserved}</t>
  </si>
  <si>
    <t>CRC16
{CalculatedCRC16}</t>
  </si>
  <si>
    <t>ScheduledServo:
{ServoValue 1}
…
{SeroValue n }</t>
  </si>
  <si>
    <t>{AssignedId:Opcode:PacketSize:Property:Values{CRC16}}
{AssignedId:Opcode:PacketSize:Property:Values{CRC16:PresentDataseIndex}}</t>
  </si>
  <si>
    <t>ScheduledPoints:
{StartPoint 1:StopPoint 1:Repeats}
…
{StartPoint n:StopPoint n:Repeats}</t>
  </si>
  <si>
    <t>{AssignedId:Opcode:PacketSize:Property:Values{CRC16}}
{AssignedId:Opcode:PacketSize:Property:Values{CRC16:PresentDatasetIndex:PresentPointIndex:PresentPointRepeatCountIdx}</t>
  </si>
  <si>
    <t>FLASH</t>
  </si>
  <si>
    <t>Version 1 , Date 2019-07-11</t>
  </si>
  <si>
    <t>Assigned IDs
[4:5]</t>
  </si>
  <si>
    <t>Property {InAction}</t>
  </si>
  <si>
    <r>
      <rPr>
        <b/>
        <sz val="11"/>
        <color theme="1"/>
        <rFont val="맑은 고딕"/>
        <family val="2"/>
        <scheme val="minor"/>
      </rPr>
      <t>FlashAgggegateStepsBundle</t>
    </r>
    <r>
      <rPr>
        <sz val="11"/>
        <color theme="1"/>
        <rFont val="맑은 고딕"/>
        <family val="2"/>
        <scheme val="minor"/>
      </rPr>
      <t xml:space="preserve">
Write Scheduled DataSet and PointSet to or read from Flash
</t>
    </r>
    <r>
      <rPr>
        <b/>
        <sz val="11"/>
        <color theme="1"/>
        <rFont val="맑은 고딕"/>
        <family val="2"/>
        <scheme val="minor"/>
      </rPr>
      <t>(CANCELLED)</t>
    </r>
  </si>
  <si>
    <t>FlashPageId  {BundlePage 0 to 39}</t>
  </si>
  <si>
    <t>13 + DataSet</t>
  </si>
  <si>
    <t>PageUpdate {PageUpdateNum 0 to 255}:
Method  { AggregateSteps (ScheduledSteps) 3, AggregateSteps (ScheduledPoints) 4} : 
AggCounts {NumberOfSetAggregateSteps 0 to 9} :  InAction {WriteSetAggregatgeStepsToBundlePage FE, ClearBundlePage FC, ReadSetAggregateStepsFromBundlePage FA}</t>
  </si>
  <si>
    <t>{SetAggregateSteps (ScheduledSteps)}…or
{SetAggregateSteps (ScheduledPoints)}…</t>
  </si>
  <si>
    <r>
      <rPr>
        <sz val="11"/>
        <rFont val="맑은 고딕"/>
        <family val="2"/>
        <scheme val="minor"/>
      </rPr>
      <t>FlashAggregateStepsBundleMapIndex
(</t>
    </r>
    <r>
      <rPr>
        <b/>
        <sz val="11"/>
        <rFont val="맑은 고딕"/>
        <family val="2"/>
        <scheme val="minor"/>
      </rPr>
      <t>CANCELLED)</t>
    </r>
  </si>
  <si>
    <t>FlashPageId 
{FactoryPage 0}</t>
  </si>
  <si>
    <t>000A (10)</t>
  </si>
  <si>
    <t>InAction {ReadBundleUpdateNum FA, ReadBundleMapIndex FB, WriteBundleUpdateNum FE}</t>
  </si>
  <si>
    <t>[10:13] BundleUpdateNum</t>
  </si>
  <si>
    <t>FlashPageId {ActionPage 0}</t>
  </si>
  <si>
    <t>InAction {WriteOriginStatistics FE, LoadOriginStatistics FA, ClearOriginStatistics FC}</t>
  </si>
  <si>
    <t>VirtualCubeId:AssignedId:OpCode:PacketSize:Property:OriginDetected[10]:ZScoreOrgStd[11:12]:ZScoreOrgMean[13:14]:ZScoreOrgHalf[15:16]:OriginValley[17:18]</t>
  </si>
  <si>
    <r>
      <rPr>
        <b/>
        <sz val="11"/>
        <color theme="1"/>
        <rFont val="맑은 고딕"/>
        <family val="2"/>
        <scheme val="minor"/>
      </rPr>
      <t>FlashPseudoFingerPrint</t>
    </r>
    <r>
      <rPr>
        <sz val="11"/>
        <color theme="1"/>
        <rFont val="맑은 고딕"/>
        <family val="2"/>
        <scheme val="minor"/>
      </rPr>
      <t xml:space="preserve">
Set FingerPrint for assigning AirGesture
(</t>
    </r>
    <r>
      <rPr>
        <b/>
        <sz val="11"/>
        <color theme="1"/>
        <rFont val="맑은 고딕"/>
        <family val="2"/>
        <scheme val="minor"/>
      </rPr>
      <t>CANCELLED)</t>
    </r>
  </si>
  <si>
    <t>InAction {RegisterFingerPrint FE, ClearFingerPrint FC, ReadFingerPrint FA}</t>
  </si>
  <si>
    <r>
      <rPr>
        <b/>
        <sz val="11"/>
        <color theme="1"/>
        <rFont val="맑은 고딕"/>
        <family val="2"/>
        <scheme val="minor"/>
      </rPr>
      <t xml:space="preserve">FlashDiscoveryGroupId
</t>
    </r>
    <r>
      <rPr>
        <sz val="11"/>
        <color theme="1"/>
        <rFont val="맑은 고딕"/>
        <family val="2"/>
        <scheme val="minor"/>
      </rPr>
      <t>SetDiscoveryGroupId (GAP Discovery Group Id and write GroupID to Temporay FLASH)</t>
    </r>
  </si>
  <si>
    <t>InAction {Write FE, Read FA, Clear FC}</t>
  </si>
  <si>
    <t>DiscoveryGroupId[10] {VirtualColor1 &lt;&lt; 4 | VirtualColor2}</t>
  </si>
  <si>
    <t>GroupIdVirualColor = RED 0,
GREEN 1, BLUE 2, CYAN 3, MAGENTA 4, YELLOW 5, VIOLET 6, ORANGE 7</t>
  </si>
  <si>
    <t>FlashExternalPortState
(CANCELLED)</t>
  </si>
  <si>
    <t>FlashPageId 
{ActionPage 0}</t>
  </si>
  <si>
    <t>000B (11)</t>
  </si>
  <si>
    <t>Default  00 (Servo, AIN, I2C), DIO D1</t>
  </si>
  <si>
    <t>(Pin mapping for Arduino)
P1-P2-P3-P4, arranged left to right, P1. GND P2. VDD (Battery Voltage 3.3V to 4.2V) P3. SERVO/DIO/I2C_SCL P4. AIN//I2C_SDA
(Arduino Port), ExternalPortState = 0
Automatated detection for AIN or I2C device
1. AIN or I2C (Default):  Servo motor,  Analog Input,  I2C device (Programmed in FW), DIO Not Available
2. DIO:  Servo motor, Digital Input (Push button, IR Remote shield, etc),  Digigal Ouput (LED, etc), AIN/I2C Not Available</t>
  </si>
  <si>
    <t>FlashProximity
(NOT USED)</t>
  </si>
  <si>
    <t>InAction {ReadProximity FA, WriteProximity FE, ClearProximity FC}</t>
  </si>
  <si>
    <t>FlashProximity (12bytes):
VirtualCubeId[0:3]:AssignedId[4:5]:OpCode[6]:PacketSize[7:8]:Property[9]:Proximity[10:11]</t>
  </si>
  <si>
    <r>
      <rPr>
        <b/>
        <sz val="11"/>
        <color theme="1"/>
        <rFont val="맑은 고딕"/>
        <family val="2"/>
        <scheme val="minor"/>
      </rPr>
      <t xml:space="preserve">FlashCustomerServicePage
</t>
    </r>
    <r>
      <rPr>
        <sz val="11"/>
        <color theme="1"/>
        <rFont val="맑은 고딕"/>
        <family val="2"/>
        <scheme val="minor"/>
      </rPr>
      <t>See Facttory Command Reference</t>
    </r>
  </si>
  <si>
    <t>VirtualCubeId
{ (Single, All) | (DiscoveryGroupId &lt;&lt; 24) }</t>
  </si>
  <si>
    <t>TaskId {CD C1}</t>
  </si>
  <si>
    <t>0013 (19),
000A (10)*</t>
  </si>
  <si>
    <t xml:space="preserve">FlashPageInAction[9] { WritePage FE, ReadPage FA, ClearPage FC} </t>
  </si>
  <si>
    <t xml:space="preserve">PresentDateTime[10:14] : LocationCode[15:16] </t>
  </si>
  <si>
    <t>CRC16[17:18]</t>
  </si>
  <si>
    <t>Set A to PacketSize, don't use Values and CRC16 in action of WritePage, ClearPage. Convert PresentDateTime {YYMMDDhhmmss} to Hex decimal array(5bytes), for an example: 190306162145 (YY 19, MM 03, DD 06, hh 16,  mm 21, ss 45) = 2C 2F 21 95 E1
LocationCode example (ASCII Hex): KR {4B 52},  CRC16:  Compute CRC-16-CCITT Calculation of data field [0:16] as:
uint16_t CRC16Compute(uint8_t const * p_data, uint32_t size)
{
    uint16_t crc16=  0xFFFF;
    for (uint32_t i = 0; i &lt; size; i++)    {
        crc  = (uint8_t)(crc &gt;&gt; 8) | (crc &lt;&lt; 8);
        crc ^= p_data[i];
        crc ^= (uint8_t)(crc &amp; 0xFF) &gt;&gt; 4;
        crc ^= (crc &lt;&lt; 8) &lt;&lt; 4;
        crc ^= ((crc &amp; 0xFF) &lt;&lt; 4) &lt;&lt; 1;
    }
    return crc16;
}
When you read this page set zero to CRC16, Convert CSDateTime(5bytes) Hex array to Date &amp; Time format in decimal number as YY/MM/DD hh:mm.ss</t>
  </si>
  <si>
    <r>
      <rPr>
        <b/>
        <sz val="11"/>
        <color theme="1"/>
        <rFont val="맑은 고딕"/>
        <family val="2"/>
        <scheme val="minor"/>
      </rPr>
      <t>FlashFactoryPage</t>
    </r>
    <r>
      <rPr>
        <sz val="11"/>
        <color theme="1"/>
        <rFont val="맑은 고딕"/>
        <family val="2"/>
        <scheme val="minor"/>
      </rPr>
      <t xml:space="preserve">
See Factory Command Reference</t>
    </r>
  </si>
  <si>
    <t>MUSIC</t>
  </si>
  <si>
    <t>Property [9:10]</t>
  </si>
  <si>
    <t>Response (Byes to Read)</t>
  </si>
  <si>
    <t>AggregateSetMusicNotes</t>
  </si>
  <si>
    <t>ActivityId
(Number of Cubes N &lt;&lt; 12 | TaskId (00A2))</t>
  </si>
  <si>
    <t>(11 + Cubes N  * SetMusicNotes m)</t>
  </si>
  <si>
    <t>MusicNoteFormat {PianoKeyInEqualTemperedScale E}:Reserved 0</t>
  </si>
  <si>
    <t>SetMuticNotes…</t>
  </si>
  <si>
    <t>SetMusicNotes</t>
  </si>
  <si>
    <t>TaskId (00A1)</t>
  </si>
  <si>
    <t>(11 + Notes m)</t>
  </si>
  <si>
    <t>MusicNoteFormat{PianoKeyInEqualTemperedScale E}:PlayState {Play 0, Pause 1}</t>
  </si>
  <si>
    <t>Notes[11:13]{PianoKey[11]:Duration[12]:Rest[13]}…</t>
  </si>
  <si>
    <t>PlayMusicNotes</t>
  </si>
  <si>
    <t>TaskId (00E8)</t>
  </si>
  <si>
    <t>PlayState {Play 0, Pause 1, Resume 2}</t>
  </si>
  <si>
    <t>Note and Rest</t>
  </si>
  <si>
    <t>Metronome</t>
  </si>
  <si>
    <t>Duration (Rest)   in seconds</t>
  </si>
  <si>
    <r>
      <rPr>
        <b/>
        <sz val="11"/>
        <color theme="1"/>
        <rFont val="맑은 고딕"/>
        <family val="2"/>
        <scheme val="minor"/>
      </rPr>
      <t xml:space="preserve">Byte to write (Hex)
</t>
    </r>
    <r>
      <rPr>
        <sz val="11"/>
        <color theme="1"/>
        <rFont val="맑은 고딕"/>
        <family val="2"/>
        <scheme val="minor"/>
      </rPr>
      <t>Duration (Rest) * 50</t>
    </r>
  </si>
  <si>
    <t>n</t>
  </si>
  <si>
    <t>Note</t>
  </si>
  <si>
    <t>Music Scale</t>
  </si>
  <si>
    <t>Piano Key</t>
  </si>
  <si>
    <t>Frequency
(Hz)</t>
  </si>
  <si>
    <t>Whole Note</t>
  </si>
  <si>
    <t>StopRepeat</t>
  </si>
  <si>
    <t>When PianoKey is configured with Repeat, Set zero to Duration (Repeat) value.</t>
  </si>
  <si>
    <t>StartRepeat</t>
  </si>
  <si>
    <t>A1</t>
  </si>
  <si>
    <t>Do</t>
  </si>
  <si>
    <t>C6 Soprano C (High C)</t>
  </si>
  <si>
    <t>64 (40)</t>
  </si>
  <si>
    <t>Half Note</t>
  </si>
  <si>
    <t>Ti</t>
  </si>
  <si>
    <t>B5</t>
  </si>
  <si>
    <t>63 (3F)</t>
  </si>
  <si>
    <t>La#</t>
  </si>
  <si>
    <t>A♯5/B♭5</t>
  </si>
  <si>
    <t>62 (3E)</t>
  </si>
  <si>
    <t>La</t>
  </si>
  <si>
    <t>A5</t>
  </si>
  <si>
    <t>61 (3D)</t>
  </si>
  <si>
    <t>Dotted Half Note</t>
  </si>
  <si>
    <t>Sol#</t>
  </si>
  <si>
    <t>G♯5/A♭5</t>
  </si>
  <si>
    <t>60 (3C)</t>
  </si>
  <si>
    <t>Sol</t>
  </si>
  <si>
    <t>G5</t>
  </si>
  <si>
    <t>59 (3B)</t>
  </si>
  <si>
    <t>Fa#</t>
  </si>
  <si>
    <t>F♯5/G♭5</t>
  </si>
  <si>
    <t>58 (3A)</t>
  </si>
  <si>
    <t>Quarter Note</t>
  </si>
  <si>
    <t>Fa</t>
  </si>
  <si>
    <t>57 (39)</t>
  </si>
  <si>
    <t>Mi</t>
  </si>
  <si>
    <t>E5</t>
  </si>
  <si>
    <t>56 (38)</t>
  </si>
  <si>
    <t>Re#</t>
  </si>
  <si>
    <t>D♯5/E♭5</t>
  </si>
  <si>
    <t>55 (37)</t>
  </si>
  <si>
    <t>Dotted Quarter Note</t>
  </si>
  <si>
    <t>Re</t>
  </si>
  <si>
    <t>D5</t>
  </si>
  <si>
    <t>54 (36)</t>
  </si>
  <si>
    <t>Do#</t>
  </si>
  <si>
    <t>C♯5/D♭5</t>
  </si>
  <si>
    <t>53 (35)</t>
  </si>
  <si>
    <t>C5 Tenor C</t>
  </si>
  <si>
    <t>52 (34)</t>
  </si>
  <si>
    <t>Eighth Note</t>
  </si>
  <si>
    <t>51 (33)</t>
  </si>
  <si>
    <t>A♯4/B♭4</t>
  </si>
  <si>
    <t>50 (32)</t>
  </si>
  <si>
    <t>A4</t>
  </si>
  <si>
    <t>49 (31)</t>
  </si>
  <si>
    <t>Sixteenth Note</t>
  </si>
  <si>
    <t>G♯4/A♭4</t>
  </si>
  <si>
    <t>48 (30)</t>
  </si>
  <si>
    <t>G4</t>
  </si>
  <si>
    <t>47 (2F)</t>
  </si>
  <si>
    <t>F♯4/G♭4</t>
  </si>
  <si>
    <t>46 (2E)</t>
  </si>
  <si>
    <t>0도 됨</t>
  </si>
  <si>
    <t>45 (2D)</t>
  </si>
  <si>
    <t>duration = 0: repeat</t>
  </si>
  <si>
    <t>E4</t>
  </si>
  <si>
    <t>44 (2C)</t>
  </si>
  <si>
    <t>D♯4/E♭4</t>
  </si>
  <si>
    <t>43 (2B)</t>
  </si>
  <si>
    <t>D4</t>
  </si>
  <si>
    <t>42 (2A)</t>
  </si>
  <si>
    <t>C♯4/D♭4</t>
  </si>
  <si>
    <t>41 (29)</t>
  </si>
  <si>
    <t>C4 Middle C</t>
  </si>
  <si>
    <t>40 (28)</t>
  </si>
  <si>
    <t xml:space="preserve">B3 </t>
  </si>
  <si>
    <t>39 (27)</t>
  </si>
  <si>
    <t>A♯3/B♭3</t>
  </si>
  <si>
    <t>38 (26)</t>
  </si>
  <si>
    <t>A3</t>
  </si>
  <si>
    <t>37 (25)</t>
  </si>
  <si>
    <t>Fractional factor (Equal tempered scale)</t>
  </si>
  <si>
    <t>8씩 더해야 함</t>
  </si>
  <si>
    <t>CUBE</t>
  </si>
  <si>
    <t xml:space="preserve">
Value (Bytes to write)</t>
  </si>
  <si>
    <t>Response (Bytes to read)</t>
  </si>
  <si>
    <r>
      <rPr>
        <sz val="11"/>
        <color theme="1" tint="4.9989318521683403E-2"/>
        <rFont val="맑은 고딕"/>
        <family val="2"/>
        <scheme val="minor"/>
      </rPr>
      <t>SetAutoTimeSync</t>
    </r>
    <r>
      <rPr>
        <b/>
        <sz val="11"/>
        <color theme="1" tint="4.9989318521683403E-2"/>
        <rFont val="맑은 고딕"/>
        <family val="2"/>
        <scheme val="minor"/>
      </rPr>
      <t xml:space="preserve">
Star</t>
    </r>
    <r>
      <rPr>
        <sz val="11"/>
        <color theme="1" tint="4.9989318521683403E-2"/>
        <rFont val="맑은 고딕"/>
        <family val="2"/>
        <scheme val="minor"/>
      </rPr>
      <t xml:space="preserve"> will automatically sync all the time of the cubes in Multirole
</t>
    </r>
    <r>
      <rPr>
        <b/>
        <sz val="11"/>
        <color theme="1" tint="4.9989318521683403E-2"/>
        <rFont val="맑은 고딕"/>
        <family val="2"/>
        <scheme val="minor"/>
      </rPr>
      <t>(NOT USED)</t>
    </r>
  </si>
  <si>
    <t>VirtualCubeId
{Peripheral}</t>
  </si>
  <si>
    <t>AutoTimeSyncState {StartAutoTimeSync 1}</t>
  </si>
  <si>
    <t>VirtualCubeId, Peripheral: 0xFFFFFFFF
The time of all cubes which are connected to an aggregator will be automatically syncronized.</t>
  </si>
  <si>
    <r>
      <rPr>
        <sz val="11"/>
        <color theme="1"/>
        <rFont val="맑은 고딕"/>
        <family val="2"/>
        <scheme val="minor"/>
      </rPr>
      <t xml:space="preserve">0000
</t>
    </r>
    <r>
      <rPr>
        <b/>
        <sz val="11"/>
        <color theme="1"/>
        <rFont val="맑은 고딕"/>
        <family val="2"/>
        <scheme val="minor"/>
      </rPr>
      <t>00AA</t>
    </r>
  </si>
  <si>
    <r>
      <rPr>
        <sz val="11"/>
        <color theme="1"/>
        <rFont val="맑은 고딕"/>
        <family val="2"/>
        <scheme val="minor"/>
      </rPr>
      <t xml:space="preserve">AA
</t>
    </r>
    <r>
      <rPr>
        <b/>
        <sz val="11"/>
        <color theme="1"/>
        <rFont val="맑은 고딕"/>
        <family val="2"/>
        <scheme val="minor"/>
      </rPr>
      <t>AF</t>
    </r>
  </si>
  <si>
    <r>
      <rPr>
        <b/>
        <sz val="11"/>
        <color theme="1"/>
        <rFont val="맑은 고딕"/>
        <family val="2"/>
        <scheme val="minor"/>
      </rPr>
      <t>0B</t>
    </r>
    <r>
      <rPr>
        <sz val="11"/>
        <color theme="1"/>
        <rFont val="맑은 고딕"/>
        <family val="2"/>
        <scheme val="minor"/>
      </rPr>
      <t xml:space="preserve">
(11 + 4 * n)</t>
    </r>
  </si>
  <si>
    <t>MultiroleState{ConnectionLinkCount n} : AutomatedSetVirtualColor{AirCubeGroupDisabled 0A, AirCubeGroupEnabled 1A, None 0}</t>
  </si>
  <si>
    <t>{VirtualCubeId...}</t>
  </si>
  <si>
    <t>VirtualCubeId, Star:  Peer address read from Star or 0xFFFFFFAA
MultiroleState, ConnectionLinkCount:  Number of cubes to be connected to Star, Maximum peripheral counts 7 or All 0.  If VirtualCubeId is not zero and specified for requesting id, Star will scan and connect it when GAP event occurs. VitualCubeId can be assigned with AirGesutre or ButtonEvent.  Star wait until GAP connection event occurs and find Cube which has been assigned by short pressing power button or air gesutre over proximity.
Return value of VirtualCubeId:  If a GroupId is enabled, VirtualCubeId[2] is GroupId and VirtualCubeId[3] is CubeIndex in the Building order</t>
  </si>
  <si>
    <r>
      <rPr>
        <b/>
        <sz val="11"/>
        <color theme="1"/>
        <rFont val="맑은 고딕"/>
        <family val="2"/>
        <scheme val="minor"/>
      </rPr>
      <t>SetMultiroleVirtualColor</t>
    </r>
    <r>
      <rPr>
        <sz val="11"/>
        <color theme="1"/>
        <rFont val="맑은 고딕"/>
        <family val="2"/>
        <scheme val="minor"/>
      </rPr>
      <t xml:space="preserve">
After Colors in order with SetMultiroleVirtualCubeColor are configured, these in order will be automatically re-arranged although GAP event will change them unless the aggregator power is turned off or the Building order is changed.</t>
    </r>
  </si>
  <si>
    <r>
      <rPr>
        <sz val="11"/>
        <color theme="1"/>
        <rFont val="맑은 고딕"/>
        <family val="2"/>
        <scheme val="minor"/>
      </rPr>
      <t>0000</t>
    </r>
    <r>
      <rPr>
        <b/>
        <sz val="11"/>
        <color theme="1"/>
        <rFont val="맑은 고딕"/>
        <family val="2"/>
        <scheme val="minor"/>
      </rPr>
      <t xml:space="preserve">
00AF</t>
    </r>
  </si>
  <si>
    <r>
      <rPr>
        <sz val="11"/>
        <color theme="1"/>
        <rFont val="맑은 고딕"/>
        <family val="2"/>
        <scheme val="minor"/>
      </rPr>
      <t xml:space="preserve">AE
</t>
    </r>
    <r>
      <rPr>
        <b/>
        <sz val="11"/>
        <color theme="1"/>
        <rFont val="맑은 고딕"/>
        <family val="2"/>
        <scheme val="minor"/>
      </rPr>
      <t>AF</t>
    </r>
  </si>
  <si>
    <t>0012
(18)</t>
  </si>
  <si>
    <t>VirtualCubeColorState{SetColorIndex 0}</t>
  </si>
  <si>
    <t>AggregatorColorIndex [10]:VirtualColorIndex [11:17] {0 to F}</t>
  </si>
  <si>
    <t>ColorIndex: Connected Cube 0 (Red) to 7 (OrangeRed), Not Defined E (White), Disconnected F (Black)</t>
  </si>
  <si>
    <r>
      <rPr>
        <sz val="11"/>
        <color theme="1"/>
        <rFont val="맑은 고딕"/>
        <family val="2"/>
        <scheme val="minor"/>
      </rPr>
      <t>0000</t>
    </r>
    <r>
      <rPr>
        <b/>
        <sz val="11"/>
        <color theme="1"/>
        <rFont val="맑은 고딕"/>
        <family val="2"/>
        <scheme val="minor"/>
      </rPr>
      <t xml:space="preserve">
00AB</t>
    </r>
  </si>
  <si>
    <r>
      <rPr>
        <sz val="11"/>
        <color theme="1"/>
        <rFont val="맑은 고딕"/>
        <family val="2"/>
        <scheme val="minor"/>
      </rPr>
      <t xml:space="preserve">AB
</t>
    </r>
    <r>
      <rPr>
        <b/>
        <sz val="11"/>
        <color theme="1"/>
        <rFont val="맑은 고딕"/>
        <family val="2"/>
        <scheme val="minor"/>
      </rPr>
      <t>AF</t>
    </r>
  </si>
  <si>
    <t>GetConnectionState{GetVirtualCubeId 0}</t>
  </si>
  <si>
    <t>{AggregatorCubeId:AssignedId:Opcode:PacketSize:Property:Values{ConnectionLinkCount:AggregatorId:VirtualCubeId...}}</t>
  </si>
  <si>
    <r>
      <rPr>
        <b/>
        <sz val="11"/>
        <color theme="1"/>
        <rFont val="맑은 고딕"/>
        <family val="2"/>
        <scheme val="minor"/>
      </rPr>
      <t>GetMultiroleVirtualColor</t>
    </r>
    <r>
      <rPr>
        <sz val="11"/>
        <color theme="1"/>
        <rFont val="맑은 고딕"/>
        <family val="2"/>
        <scheme val="minor"/>
      </rPr>
      <t xml:space="preserve">
Read virtual color index array or this message will be sent automatically to Peer when GAP connection event  is occurred.</t>
    </r>
  </si>
  <si>
    <r>
      <rPr>
        <sz val="11"/>
        <color theme="1"/>
        <rFont val="맑은 고딕"/>
        <family val="2"/>
        <scheme val="minor"/>
      </rPr>
      <t>0000</t>
    </r>
    <r>
      <rPr>
        <b/>
        <sz val="11"/>
        <color theme="1"/>
        <rFont val="맑은 고딕"/>
        <family val="2"/>
        <scheme val="minor"/>
      </rPr>
      <t xml:space="preserve">
00AC</t>
    </r>
  </si>
  <si>
    <r>
      <rPr>
        <sz val="11"/>
        <color theme="1"/>
        <rFont val="맑은 고딕"/>
        <family val="2"/>
        <scheme val="minor"/>
      </rPr>
      <t xml:space="preserve">AC
</t>
    </r>
    <r>
      <rPr>
        <b/>
        <sz val="11"/>
        <color theme="1"/>
        <rFont val="맑은 고딕"/>
        <family val="2"/>
        <scheme val="minor"/>
      </rPr>
      <t>AF</t>
    </r>
  </si>
  <si>
    <t>GetConnecttonState{GetVirtualCubeColor 0}</t>
  </si>
  <si>
    <t>The GetMultiroleVirtualCubeColor will send an color index array set of cubes which are connected or disconnected physically to the Aggregator. 
The color index array of the cubes  will be matched to connected logical order.
Bytes to read: {AggregatorCubeId:AssignedId:Opcode:PacketSize:BuildingOrderArrangeState:Values{AggregatorColorIndex:VirtualCubeColorIndex….} 
MulitroleState: True 1, False 0,
ConnectionLinks:  Total link counts = (Connected + Disconnected)
BuildingOrderArrangeState: GAP connection link count, Not arranged 0.  When GAP connection event occurs, the Aggregator will send immediately this connected or disconnected color messages to peer as Cube 0 (Red) to 7 (OrangeRed), Not Defined E (White),  Disconnected F (Black)</t>
  </si>
  <si>
    <r>
      <rPr>
        <b/>
        <sz val="11"/>
        <color theme="1"/>
        <rFont val="맑은 고딕"/>
        <family val="2"/>
        <scheme val="minor"/>
      </rPr>
      <t>ClearMultiroleVirtualColor</t>
    </r>
    <r>
      <rPr>
        <sz val="11"/>
        <color theme="1"/>
        <rFont val="맑은 고딕"/>
        <family val="2"/>
        <scheme val="minor"/>
      </rPr>
      <t xml:space="preserve">
When if the building order is changed clear connection state of existing order and virtual color array set</t>
    </r>
  </si>
  <si>
    <r>
      <rPr>
        <sz val="11"/>
        <color theme="1"/>
        <rFont val="맑은 고딕"/>
        <family val="2"/>
        <scheme val="minor"/>
      </rPr>
      <t xml:space="preserve">0000
</t>
    </r>
    <r>
      <rPr>
        <b/>
        <sz val="11"/>
        <color theme="1"/>
        <rFont val="맑은 고딕"/>
        <family val="2"/>
        <scheme val="minor"/>
      </rPr>
      <t>00A0</t>
    </r>
  </si>
  <si>
    <r>
      <rPr>
        <sz val="11"/>
        <color theme="1"/>
        <rFont val="맑은 고딕"/>
        <family val="2"/>
        <scheme val="minor"/>
      </rPr>
      <t xml:space="preserve">A0
</t>
    </r>
    <r>
      <rPr>
        <b/>
        <sz val="11"/>
        <color theme="1"/>
        <rFont val="맑은 고딕"/>
        <family val="2"/>
        <scheme val="minor"/>
      </rPr>
      <t>AF</t>
    </r>
  </si>
  <si>
    <t>ClearConnecttonState{ClearVirtualCubeColor 0}</t>
  </si>
  <si>
    <r>
      <rPr>
        <sz val="11"/>
        <color theme="1"/>
        <rFont val="맑은 고딕"/>
        <family val="2"/>
        <scheme val="minor"/>
      </rPr>
      <t xml:space="preserve">0000
</t>
    </r>
    <r>
      <rPr>
        <b/>
        <sz val="11"/>
        <color theme="1"/>
        <rFont val="맑은 고딕"/>
        <family val="2"/>
        <scheme val="minor"/>
      </rPr>
      <t>00A8</t>
    </r>
  </si>
  <si>
    <r>
      <rPr>
        <sz val="11"/>
        <color theme="1"/>
        <rFont val="맑은 고딕"/>
        <family val="2"/>
        <scheme val="minor"/>
      </rPr>
      <t xml:space="preserve">A8
</t>
    </r>
    <r>
      <rPr>
        <b/>
        <sz val="11"/>
        <color theme="1"/>
        <rFont val="맑은 고딕"/>
        <family val="2"/>
        <scheme val="minor"/>
      </rPr>
      <t>AF</t>
    </r>
  </si>
  <si>
    <t>SystemReset{Aggregator 1}</t>
  </si>
  <si>
    <t>PowerState{Reboot A, BatteryPowerOnWhileExternalPowerPlugged B, PowerOff F}</t>
  </si>
  <si>
    <r>
      <rPr>
        <b/>
        <sz val="11"/>
        <color theme="1"/>
        <rFont val="맑은 고딕"/>
        <family val="2"/>
        <scheme val="minor"/>
      </rPr>
      <t>SetColorLED</t>
    </r>
    <r>
      <rPr>
        <sz val="11"/>
        <color theme="1"/>
        <rFont val="맑은 고딕"/>
        <family val="2"/>
        <scheme val="minor"/>
      </rPr>
      <t xml:space="preserve">
Set Color LED, (Hue and Brightness in HSV space, R,G,B in RGB space or Color index)</t>
    </r>
  </si>
  <si>
    <t>{TaskId: 0000, 00A2}</t>
  </si>
  <si>
    <t>000E
(14)</t>
  </si>
  <si>
    <t>ColorSpace [9] {HSV 0, RGB 1, ColorIndex 2}</t>
  </si>
  <si>
    <t>Color [10:12]{Hue | RGB | ColorIndex} :
Value [13]{Brightness}</t>
  </si>
  <si>
    <r>
      <rPr>
        <sz val="11"/>
        <color theme="1"/>
        <rFont val="맑은 고딕"/>
        <family val="2"/>
        <scheme val="minor"/>
      </rPr>
      <t xml:space="preserve">Color {Hue: 0 to 360 | RGB: R (0 to 255) &lt;&lt; 16 + G (0 to 255) &lt;&lt; 8 + B (0 to 255) |
ColorIndex: RED 0, GREEN 1, BLUE 2, CYAN 3, MAGENTA 4, YELLOW 5, VIOLET 6, ORANGE 7, RESERVED 8,  WHITE E,  BLACK F}, Value Brighness: 0 to 100
</t>
    </r>
    <r>
      <rPr>
        <b/>
        <sz val="11"/>
        <color theme="1"/>
        <rFont val="맑은 고딕"/>
        <family val="2"/>
        <scheme val="minor"/>
      </rPr>
      <t>{TaskId}
Unpluged AutoCar 00A2: Specify unplugged AutoCar</t>
    </r>
  </si>
  <si>
    <t>GenerateBuzzerTone</t>
  </si>
  <si>
    <t>000D (13)</t>
  </si>
  <si>
    <t>SoundFormat [9] {PianoKey E, WholeNote C}</t>
  </si>
  <si>
    <t>MusicNote [10:12] {NoteIndex: WholeNote 0 to 16 or PianoKey 37 to 64 in EqualTemperedScale), Amplitude (1 to 10), Duration (1 to 40}</t>
  </si>
  <si>
    <t>NoteIndex 0 to 16 in WholeNote:  {A3, B3, C4, D4, E4, F4, G4, A4, B4, C5, D5, E5, F5, G5, A5, B5, C6}, 37 to 64 in EqualTemperedScale  {A3…C6}
Amplitude 1 to 10 means 10 to 100%,
Duration 1 to 10 means 0.1 to 4s</t>
  </si>
  <si>
    <r>
      <rPr>
        <b/>
        <sz val="11"/>
        <color theme="1"/>
        <rFont val="맑은 고딕"/>
        <family val="2"/>
        <scheme val="minor"/>
      </rPr>
      <t xml:space="preserve">GetPeripherals
</t>
    </r>
    <r>
      <rPr>
        <sz val="11"/>
        <color theme="1"/>
        <rFont val="맑은 고딕"/>
        <family val="2"/>
        <scheme val="minor"/>
      </rPr>
      <t>Read Color LED, ButtonStatus, Battery, Proximity or IMU</t>
    </r>
  </si>
  <si>
    <r>
      <rPr>
        <sz val="11"/>
        <color theme="1"/>
        <rFont val="맑은 고딕"/>
        <family val="2"/>
        <scheme val="minor"/>
      </rPr>
      <t xml:space="preserve">InActionId[9]{GetColorLED C3, GetButton B0, GetProximity B1,  GetIMU B3,  GetBattery B4, AlertIMUTemperature A1 } :
Property[10]{ButtonStatus 0, ColorLEDIndex 2, ProximityMavg 0, ProximityVoltage 4, IMUAccGyro 2, </t>
    </r>
    <r>
      <rPr>
        <b/>
        <sz val="11"/>
        <color theme="1"/>
        <rFont val="맑은 고딕"/>
        <family val="2"/>
        <scheme val="minor"/>
      </rPr>
      <t>IMUTemperature (AD value 4, CalculatedDecimalvalue 5)</t>
    </r>
    <r>
      <rPr>
        <sz val="11"/>
        <color theme="1"/>
        <rFont val="맑은 고딕"/>
        <family val="2"/>
        <scheme val="minor"/>
      </rPr>
      <t xml:space="preserve"> , BatteryVoltagePercentage 1, IMUTemperatureStatus (Noramal 0, Overheat 1)}</t>
    </r>
  </si>
  <si>
    <r>
      <rPr>
        <sz val="11"/>
        <color theme="1"/>
        <rFont val="맑은 고딕"/>
        <family val="2"/>
        <scheme val="minor"/>
      </rPr>
      <t xml:space="preserve">Set a value to Property according to InActionId, for example, when you set B3 to InActionId, configure IMUAccGyro or IMUTemperature to Property
Bytes to read: {VirtualCubeId:AssignedId:OpCode:PacketSize:Property}: {Proximity, GYRO(X,Y,Z}:ACC{X,Y,Z) or Tempreature, BatteryVoltage:Percentage, ButtonStatus}
BatteryStatus : Voltage = 0 to 3300mV, Percentage = 0 to 100%
</t>
    </r>
    <r>
      <rPr>
        <b/>
        <sz val="11"/>
        <color theme="1"/>
        <rFont val="맑은 고딕"/>
        <family val="2"/>
        <scheme val="minor"/>
      </rPr>
      <t>IMU: Sensitivity (Resolution)= Acceleration 16384 LSB/g at FS ±2g, Gyro  32.8 LSB/degrees/s at FS±1000degrees/s</t>
    </r>
    <r>
      <rPr>
        <sz val="11"/>
        <color theme="1"/>
        <rFont val="맑은 고딕"/>
        <family val="2"/>
        <scheme val="minor"/>
      </rPr>
      <t xml:space="preserve">
Termperature :  Resolution = 1/(2^9)degrees/LSB, offset = 23,  Temperature =  (Values[0] &lt;&lt; 8 | Values[1]) *  (1/(2^9)) + 23, 
ButtonStatus:  Latched (Pressed and released) 2, Cleared 0, Pressed 1, Latched status will be cleared after timeout of 2s</t>
    </r>
  </si>
  <si>
    <r>
      <rPr>
        <b/>
        <sz val="11"/>
        <color theme="1"/>
        <rFont val="맑은 고딕"/>
        <family val="2"/>
        <scheme val="minor"/>
      </rPr>
      <t xml:space="preserve">GetSensors
</t>
    </r>
    <r>
      <rPr>
        <sz val="11"/>
        <color theme="1"/>
        <rFont val="맑은 고딕"/>
        <family val="2"/>
        <scheme val="minor"/>
      </rPr>
      <t>Read  ButtonStatus, IMU and Proximity</t>
    </r>
  </si>
  <si>
    <t>TaskId (0000, 00C8)</t>
  </si>
  <si>
    <r>
      <rPr>
        <sz val="11"/>
        <color theme="1"/>
        <rFont val="맑은 고딕"/>
        <family val="2"/>
        <scheme val="minor"/>
      </rPr>
      <t xml:space="preserve">InAction[9]{Single 0, </t>
    </r>
    <r>
      <rPr>
        <sz val="11"/>
        <rFont val="맑은 고딕"/>
        <family val="2"/>
        <scheme val="minor"/>
      </rPr>
      <t>Continuous (StartSamplePeriodsIn100ms 2  to 10 (0.2s to 1.0s), Stop 0)</t>
    </r>
    <r>
      <rPr>
        <sz val="11"/>
        <color theme="1"/>
        <rFont val="맑은 고딕"/>
        <family val="2"/>
        <scheme val="minor"/>
      </rPr>
      <t xml:space="preserve">} : </t>
    </r>
    <r>
      <rPr>
        <b/>
        <sz val="11"/>
        <color theme="1"/>
        <rFont val="맑은 고딕"/>
        <family val="2"/>
        <scheme val="minor"/>
      </rPr>
      <t>Method[10]{Default (AD) 0, Value (8bit Real) 1}</t>
    </r>
  </si>
  <si>
    <r>
      <rPr>
        <sz val="11"/>
        <color theme="1"/>
        <rFont val="맑은 고딕"/>
        <family val="2"/>
        <scheme val="minor"/>
      </rPr>
      <t>Bytes to read: {VirtualCubeId:AssignedId:OpCode:PacketSize:Property: ButtonStatus: GYRO(X,Y,Z}:ACC{X,Y,Z):Proximity}
Return value of VirtualCubeId:  If a GroupId is enabled, VirtualCubeId[2] is GroupId and VirtualCubeId[3] is CubeIndex in the Building order
Countinuous Sampling: Set (00C8) to TaskId,</t>
    </r>
    <r>
      <rPr>
        <b/>
        <sz val="11"/>
        <color theme="1"/>
        <rFont val="맑은 고딕"/>
        <family val="2"/>
        <scheme val="minor"/>
      </rPr>
      <t xml:space="preserve"> read mandatory fields{VirtualCubeId:AssignedId:OpCode:PacketSize:Property} and data set { GYRO(X,Y,Z}:ACC{X,Y,Z):Proximity} in little endian
when Method is 
Default:  {gyroX_lo, gyroX_hi, gyroY_lo, gyroY_hi, gyroZ_lo, gyroZ_hi, aX_lo, aX_hi, aY_lo, aY_hi,  aZ_lo, aZ_hi, prox_lo, prox_hi, AIN_lo, Ain_hi }, 
Value (8bit Real):   {gyroX,  gyroY, gyroZ,  aX, aY,  aZ, prox, AIN} ,</t>
    </r>
  </si>
  <si>
    <t>ColorSpace {ColorIndex 2}</t>
  </si>
  <si>
    <r>
      <rPr>
        <b/>
        <sz val="11"/>
        <rFont val="맑은 고딕"/>
        <family val="2"/>
        <scheme val="minor"/>
      </rPr>
      <t>GetProximity</t>
    </r>
    <r>
      <rPr>
        <sz val="11"/>
        <rFont val="맑은 고딕"/>
        <family val="2"/>
        <scheme val="minor"/>
      </rPr>
      <t xml:space="preserve">
Proximity Measurement</t>
    </r>
  </si>
  <si>
    <t>ProximityData {Mavg 0, MavgVoltage 4}</t>
  </si>
  <si>
    <t>Bytes to read:
{VirtualCubeId:AssignedId:OpCode:PacketSize:Property: 
Values{Proximity}</t>
  </si>
  <si>
    <r>
      <rPr>
        <b/>
        <sz val="11"/>
        <rFont val="맑은 고딕"/>
        <family val="2"/>
        <scheme val="minor"/>
      </rPr>
      <t xml:space="preserve">GetIMU
</t>
    </r>
    <r>
      <rPr>
        <sz val="11"/>
        <rFont val="맑은 고딕"/>
        <family val="2"/>
        <scheme val="minor"/>
      </rPr>
      <t>IMU Measurement
Gyro, 3-axis acceleration and Temperature measurement</t>
    </r>
  </si>
  <si>
    <r>
      <rPr>
        <sz val="11"/>
        <rFont val="맑은 고딕"/>
        <family val="2"/>
        <scheme val="minor"/>
      </rPr>
      <t xml:space="preserve">ReadData {Single 0, </t>
    </r>
    <r>
      <rPr>
        <sz val="11"/>
        <color theme="0" tint="-0.499984740745262"/>
        <rFont val="맑은 고딕"/>
        <family val="2"/>
        <scheme val="minor"/>
      </rPr>
      <t>Continuous 1</t>
    </r>
    <r>
      <rPr>
        <sz val="11"/>
        <rFont val="맑은 고딕"/>
        <family val="2"/>
        <scheme val="minor"/>
      </rPr>
      <t>}:
Sensor{</t>
    </r>
    <r>
      <rPr>
        <sz val="11"/>
        <color theme="1" tint="0.499984740745262"/>
        <rFont val="맑은 고딕"/>
        <family val="2"/>
        <scheme val="minor"/>
      </rPr>
      <t xml:space="preserve">GYRO 0, </t>
    </r>
    <r>
      <rPr>
        <sz val="11"/>
        <color theme="0" tint="-0.499984740745262"/>
        <rFont val="맑은 고딕"/>
        <family val="2"/>
        <scheme val="minor"/>
      </rPr>
      <t xml:space="preserve"> ACC 1,</t>
    </r>
    <r>
      <rPr>
        <sz val="11"/>
        <rFont val="맑은 고딕"/>
        <family val="2"/>
        <scheme val="minor"/>
      </rPr>
      <t xml:space="preserve"> ACC and GYRO 2, Temperature 4}</t>
    </r>
  </si>
  <si>
    <t>Bytes to read: {VirtualCubeId(4):AssignedId(2):OpCode(1):PacketSize(2):Property(1):  Values{GYRO{X:Y:Z}:ACC{X:Y:Z}}} or {AssignedId(2):OpCode(1):PacketSize(2):Property(1): Values{Tempreature(2)}
Sensitivity (Resolution): Acceleration 16384 LSB/g at FS ±2g, Gyro  32.8 LSB/deg./s at FS±1000deg./s
Convert values array set to Temperature:  Temperature =  (Values[0] &lt;&lt; 8 | Values[1]) *  (1/(2^9)) + 23 
Termpeature resolution: 1/(2^9)degrees/LSB, offset: 23</t>
  </si>
  <si>
    <t>Status{Voltage and Percentage 1}</t>
  </si>
  <si>
    <t>Bytes to read: BatteryStatus : {Voltage: 0 to 3300mV, Percentage: 0 to 100%}</t>
  </si>
  <si>
    <t>PlayActivity
(CANCELLED)</t>
  </si>
  <si>
    <t>VirtualCubeId
{All}</t>
  </si>
  <si>
    <t>ActivityId (SetScheduledPoints)</t>
  </si>
  <si>
    <t>InAction {Pause 1 , Resume 2} : AlertSound {On 1 , Off 0}</t>
  </si>
  <si>
    <t>Set All to VirtualCubeId to Play Activity with Pause state
Aggregator will send mandatory data set of SetScheduledPoints to Peer immediately when theses broadcast messages have been transmitted to all Periphals.</t>
  </si>
  <si>
    <t>SetMultiroleInAction</t>
  </si>
  <si>
    <t>VirtualCubeId
{ All | (DiscoveryGroupId &lt;&lt; 8) }</t>
  </si>
  <si>
    <r>
      <rPr>
        <sz val="11"/>
        <color theme="1"/>
        <rFont val="맑은 고딕"/>
        <family val="2"/>
        <scheme val="minor"/>
      </rPr>
      <t xml:space="preserve">ActivityId
(Number of Cubes &lt;&lt; 12 | TaskId (0000, 00BD, 00BA, 00BB, </t>
    </r>
    <r>
      <rPr>
        <b/>
        <sz val="11"/>
        <color theme="1"/>
        <rFont val="맑은 고딕"/>
        <family val="2"/>
        <scheme val="minor"/>
      </rPr>
      <t>00E2</t>
    </r>
    <r>
      <rPr>
        <sz val="11"/>
        <color theme="1"/>
        <rFont val="맑은 고딕"/>
        <family val="2"/>
        <scheme val="minor"/>
      </rPr>
      <t>))</t>
    </r>
  </si>
  <si>
    <r>
      <rPr>
        <sz val="11"/>
        <color theme="1"/>
        <rFont val="맑은 고딕"/>
        <family val="2"/>
        <scheme val="minor"/>
      </rPr>
      <t xml:space="preserve">InAction[9] {Default (DisableGroupId 0A, EnableGroupId 1A), Reserved 0B} :  
</t>
    </r>
    <r>
      <rPr>
        <b/>
        <sz val="11"/>
        <color theme="1"/>
        <rFont val="맑은 고딕"/>
        <family val="2"/>
        <scheme val="minor"/>
      </rPr>
      <t xml:space="preserve">Property[10]{Default 00, </t>
    </r>
    <r>
      <rPr>
        <sz val="11"/>
        <color theme="1"/>
        <rFont val="맑은 고딕"/>
        <family val="2"/>
        <scheme val="minor"/>
      </rPr>
      <t>DiscoveryGroupIdOfGroupingWizard (VirtualColor1 &lt;&lt; 4 | VirtualColor2}}</t>
    </r>
  </si>
  <si>
    <t>{Not Defined}</t>
  </si>
  <si>
    <r>
      <rPr>
        <sz val="11"/>
        <color theme="1"/>
        <rFont val="맑은 고딕"/>
        <family val="2"/>
        <scheme val="minor"/>
      </rPr>
      <t xml:space="preserve">{TaskId}
Set a value to Property according to InActionId, for example, when you set BD to InActionId, configure DiscoveryGroupId to write it into FLASH of Air CUBEs
</t>
    </r>
    <r>
      <rPr>
        <b/>
        <sz val="11"/>
        <color theme="1"/>
        <rFont val="맑은 고딕"/>
        <family val="2"/>
        <scheme val="minor"/>
      </rPr>
      <t>Default 0000 : Use this instead SetMultiroleAggregator and SetMultiroleVirtualColor
Unpluged  AutoCar 00E2: Specify unplugged AutoCar.</t>
    </r>
    <r>
      <rPr>
        <sz val="11"/>
        <color theme="1"/>
        <rFont val="맑은 고딕"/>
        <family val="2"/>
        <scheme val="minor"/>
      </rPr>
      <t xml:space="preserve">
GroupingWizard 00BD</t>
    </r>
    <r>
      <rPr>
        <b/>
        <sz val="11"/>
        <color theme="1"/>
        <rFont val="맑은 고딕"/>
        <family val="2"/>
        <scheme val="minor"/>
      </rPr>
      <t>:</t>
    </r>
    <r>
      <rPr>
        <sz val="11"/>
        <color theme="1"/>
        <rFont val="맑은 고딕"/>
        <family val="2"/>
        <scheme val="minor"/>
      </rPr>
      <t xml:space="preserve">  Specify GroupId. Broadcast FlashDiscoveryGroupId while StarCube is scanning AirCube, set parameters as  PacketSize = B,  GroupIdVirualColor = RED 0, GREEN 1, BLUE 2, CYAN 3, MAGENTA 4, YELLOW 5, VIOLET 6, ORANGE 7. To broadcast ClearGroupId statements, set zero to this VirtualColor1 and VirtualColor2.  </t>
    </r>
    <r>
      <rPr>
        <b/>
        <sz val="11"/>
        <color theme="1"/>
        <rFont val="맑은 고딕"/>
        <family val="2"/>
        <scheme val="minor"/>
      </rPr>
      <t xml:space="preserve">Specifies Number of Cubes  = 8 for unlimiting grouping counts. </t>
    </r>
    <r>
      <rPr>
        <sz val="11"/>
        <color theme="1"/>
        <rFont val="맑은 고딕"/>
        <family val="2"/>
        <scheme val="minor"/>
      </rPr>
      <t xml:space="preserve">
IMU Demonstraion 00BA: Broadcast SetContinousStep by Star IMU in action, set zero to DiscoveryGroupId when GroupId is not defined.
StartNetwork Deomonstration 00BB: Set  Agg simultaneously to this Air which has been connected Peer
{InAction}
Configure (Air or Dongle) to make SetMultiroleAggregator and SetMultiroleVirtualColor.
{Property}
GoogleWebBluetooth 03: Set this to Property with TaskId 0000
DiscoveryGroudIdOfGroupingWizard : Set this to Property with TaskId 00BD</t>
    </r>
  </si>
  <si>
    <t>Version 1 , Date 2019-05-31</t>
  </si>
  <si>
    <t>Dongle Id
[0:3]</t>
  </si>
  <si>
    <t>DongleInAction</t>
  </si>
  <si>
    <t>DongleId
{ Default | (DiscoveryGroupId &lt;&lt; 8) }</t>
  </si>
  <si>
    <t>TaskId (Default 0000,
Query 0001)</t>
  </si>
  <si>
    <t>InAction[9] {Default 00} :  Property[10]{Default 00, Query(WhoAmI 0D, DongleVersion 1D...), GapConnectionEvent*(Disconnected C0, Connected C1)}</t>
  </si>
  <si>
    <t>{DongleId} Default 0xDDDDDDDD
{Property} *GapConnectionEvent (Command , Query  or Response) : Disconnected (Response) = Disconnection message received from Peripheral</t>
  </si>
  <si>
    <t>ARDUINI I2C</t>
  </si>
  <si>
    <t>Version 1 , Date 2019-10-13</t>
  </si>
  <si>
    <t>Cube  Id
[0:3]</t>
  </si>
  <si>
    <t>Property[9]</t>
  </si>
  <si>
    <t>AdrduinoI2C:PortStatus</t>
  </si>
  <si>
    <r>
      <rPr>
        <sz val="11"/>
        <color theme="1"/>
        <rFont val="맑은 고딕"/>
        <family val="2"/>
        <scheme val="minor"/>
      </rPr>
      <t xml:space="preserve">TaskId
{Query 0000,
</t>
    </r>
    <r>
      <rPr>
        <sz val="11"/>
        <color theme="0" tint="-0.34998626667073579"/>
        <rFont val="맑은 고딕"/>
        <family val="2"/>
        <scheme val="minor"/>
      </rPr>
      <t>SetDIN 00D1, SetDOUT 00D2, SetDIO 00D3, RemoteShield 00D4, UltrasonicDistance 00D5</t>
    </r>
    <r>
      <rPr>
        <sz val="11"/>
        <color theme="1"/>
        <rFont val="맑은 고딕"/>
        <family val="2"/>
        <scheme val="minor"/>
      </rPr>
      <t>}</t>
    </r>
  </si>
  <si>
    <r>
      <rPr>
        <b/>
        <sz val="11"/>
        <color theme="1"/>
        <rFont val="맑은 고딕"/>
        <family val="2"/>
        <scheme val="minor"/>
      </rPr>
      <t xml:space="preserve">I2CPortStatus[9]{QueryConnectedAddr 80, </t>
    </r>
    <r>
      <rPr>
        <b/>
        <sz val="11"/>
        <color theme="0" tint="-0.34998626667073579"/>
        <rFont val="맑은 고딕"/>
        <family val="2"/>
        <scheme val="minor"/>
      </rPr>
      <t>SetDIO 8D</t>
    </r>
    <r>
      <rPr>
        <b/>
        <sz val="11"/>
        <color theme="1"/>
        <rFont val="맑은 고딕"/>
        <family val="2"/>
        <scheme val="minor"/>
      </rPr>
      <t xml:space="preserve"> }</t>
    </r>
  </si>
  <si>
    <t>Mandatory{Size 10}</t>
  </si>
  <si>
    <t xml:space="preserve">{Bytes to write}
</t>
  </si>
  <si>
    <t>AdrduinoI2C:LEDMatrix
(Address 70)</t>
  </si>
  <si>
    <t>TaskId 
{WritePixel 00E1, WritePicture 00E2,
WriteString 00E3,
SetDisplay 00E4,
SetBrightness 00E5,
SetBlinkRate 00E6
SetAdfruitBoard 0E7</t>
  </si>
  <si>
    <t>000A
000B
000D
0012
…</t>
  </si>
  <si>
    <t>I2CAddress[9] {70}</t>
  </si>
  <si>
    <t>WritePixel[10:12]{x[10] : y[11] : bit[12] {OnOff 1, 0}}
WritePicture[10:17] {xY0, xY1, xY2, xY3, xY4, xY5, xY6, xY7 }
WriteString[10..] {SrollPeriods[10]:[11]:{00}:HexValueOfASCIIStrings[11..]}
SetDisplay[10]{TurnOnDevice 1, TurnOffDevice 0, ClearPixels 2}
SetBrightness[10]{Brightness 0 to 15}
SetBlinkRate[10]{Off = 0, 0.5Hz = 1, 1Hz = 2, 2Hz = 3}</t>
  </si>
  <si>
    <t>{I2CAddress} 1 to 7F,  LED matrix = 70
{Bytes to write}
WritePixel[10:12]{x[10] : y[11] : bit[12] {OnOff 1, 0}}, User-created, x = 1 to 8, y = 1 to 8
WritePicture[10:17] {xY0, xY1, xY2, xY3, xY4, xY5, xY6, xY7 }, User-created 
WriteString[10...] {SrollPeriods[10] : HexValueOfASCIIStrings[11...]}, for example of (ABCDE...), {41, 42, 43, 44, ...}, Maximum number of characters = 20, ScrollPerios = 1 to 200 in 10ms, 0.01s to 2.0s
SetDisplay[10]{TurnOnDevice 1, TurnOffDevice 0, ClearPixels 2}
SetBrightness[10]{Brightness 0 to 15}
SetBlinkRate[10]{Off = 0, 0.5Hz = 1, 1Hz = 2, 2Hz = 3}</t>
  </si>
  <si>
    <t>EXAMPE {SCHEDULED DATASET}</t>
  </si>
  <si>
    <t>Item (Bytes to write)</t>
  </si>
  <si>
    <t>SPS</t>
  </si>
  <si>
    <t>Steps</t>
  </si>
  <si>
    <t xml:space="preserve">
Dataset
(Hex)</t>
  </si>
  <si>
    <t>Description</t>
  </si>
  <si>
    <t>VirtualCubeId(0:3)</t>
  </si>
  <si>
    <t>FF</t>
  </si>
  <si>
    <t>Assigned Id (4:5)</t>
  </si>
  <si>
    <t>Write array set of hex numbers to CUBE as:  
8 53 CA 0 B7 1 3 0 0 0 2 …</t>
  </si>
  <si>
    <t>Op Code (6)</t>
  </si>
  <si>
    <t>Packet Size (7:8)</t>
  </si>
  <si>
    <t>Property (9:12)</t>
  </si>
  <si>
    <r>
      <rPr>
        <sz val="11"/>
        <color theme="1"/>
        <rFont val="맑은 고딕"/>
        <family val="2"/>
        <scheme val="minor"/>
      </rPr>
      <t>Mode {PERIPHERAL:</t>
    </r>
    <r>
      <rPr>
        <sz val="11"/>
        <rFont val="맑은 고딕"/>
        <family val="2"/>
        <scheme val="minor"/>
      </rPr>
      <t xml:space="preserve">1 | MULTIROLE:2 </t>
    </r>
    <r>
      <rPr>
        <sz val="11"/>
        <color theme="1"/>
        <rFont val="맑은 고딕"/>
        <family val="2"/>
        <scheme val="minor"/>
      </rPr>
      <t>}</t>
    </r>
  </si>
  <si>
    <r>
      <rPr>
        <sz val="11"/>
        <color theme="1"/>
        <rFont val="맑은 고딕"/>
        <family val="2"/>
        <scheme val="minor"/>
      </rPr>
      <t>Method {</t>
    </r>
    <r>
      <rPr>
        <b/>
        <sz val="11"/>
        <rFont val="맑은 고딕"/>
        <family val="2"/>
        <scheme val="minor"/>
      </rPr>
      <t>ScheduledSteps:3</t>
    </r>
    <r>
      <rPr>
        <sz val="11"/>
        <rFont val="맑은 고딕"/>
        <family val="2"/>
        <scheme val="minor"/>
      </rPr>
      <t xml:space="preserve"> |</t>
    </r>
    <r>
      <rPr>
        <sz val="11"/>
        <color theme="1" tint="0.499984740745262"/>
        <rFont val="맑은 고딕"/>
        <family val="2"/>
        <scheme val="minor"/>
      </rPr>
      <t xml:space="preserve"> ScheduledPoints:4</t>
    </r>
    <r>
      <rPr>
        <sz val="11"/>
        <color theme="1"/>
        <rFont val="맑은 고딕"/>
        <family val="2"/>
        <scheme val="minor"/>
      </rPr>
      <t xml:space="preserve">} </t>
    </r>
  </si>
  <si>
    <t>StepType {FullSteps:0 | SetServo:4}</t>
  </si>
  <si>
    <r>
      <rPr>
        <sz val="11"/>
        <color theme="1"/>
        <rFont val="맑은 고딕"/>
        <family val="2"/>
        <scheme val="minor"/>
      </rPr>
      <t>PauseState {</t>
    </r>
    <r>
      <rPr>
        <sz val="11"/>
        <rFont val="맑은 고딕"/>
        <family val="2"/>
        <scheme val="minor"/>
      </rPr>
      <t>Pause:1 | Resume:2</t>
    </r>
    <r>
      <rPr>
        <sz val="11"/>
        <color theme="1"/>
        <rFont val="맑은 고딕"/>
        <family val="2"/>
        <scheme val="minor"/>
      </rPr>
      <t>}</t>
    </r>
  </si>
  <si>
    <t>CRC16 (13:14)</t>
  </si>
  <si>
    <r>
      <rPr>
        <sz val="11"/>
        <color theme="1"/>
        <rFont val="맑은 고딕"/>
        <family val="2"/>
        <scheme val="minor"/>
      </rPr>
      <t xml:space="preserve">
Calculate CRC16 for scheduled data set verification or Set zero  to ignore it. 
</t>
    </r>
    <r>
      <rPr>
        <b/>
        <sz val="11"/>
        <color theme="1"/>
        <rFont val="맑은 고딕"/>
        <family val="2"/>
        <scheme val="minor"/>
      </rPr>
      <t>CRC16 should be calculated with the the Data set of {StepRate 1:StepValue 1: ServoAngle 1: ServoTimeout1...StepRate n:StepValue n: ServoAngle n: ServoTimeout n}</t>
    </r>
    <r>
      <rPr>
        <sz val="11"/>
        <color theme="1"/>
        <rFont val="맑은 고딕"/>
        <family val="2"/>
        <scheme val="minor"/>
      </rPr>
      <t xml:space="preserve">
CRC16 data format example:
Calculated unsigned int value of {0xABCD} should be converted unsigned 2 bytes array as: {0xAB, 0xCD}
</t>
    </r>
    <r>
      <rPr>
        <b/>
        <sz val="11"/>
        <color theme="1"/>
        <rFont val="맑은 고딕"/>
        <family val="2"/>
        <scheme val="minor"/>
      </rPr>
      <t>CRC-16-CCITT Calculation (Polynomial 0x1021) with 0xFFFF</t>
    </r>
    <r>
      <rPr>
        <sz val="11"/>
        <color theme="1"/>
        <rFont val="맑은 고딕"/>
        <family val="2"/>
        <scheme val="minor"/>
      </rPr>
      <t>:
uint16_t CRC16Compute(uint8_t const * p_data, uint32_t size)
{
    uint16_t crc16=  0xFFFF;
    for (uint32_t i = 0; i &lt; size; i++)    {
        crc  = (uint8_t)(crc &gt;&gt; 8) | (crc &lt;&lt; 8);
        crc ^= p_data[i];
        crc ^= (uint8_t)(crc &amp; 0xFF) &gt;&gt; 4;
        crc ^= (crc &lt;&lt; 8) &lt;&lt; 4;
        crc ^= ((crc &amp; 0xFF) &lt;&lt; 4) &lt;&lt; 1;
    }
    return crc16;
}</t>
    </r>
  </si>
  <si>
    <t>Data Set 
(2:2:1:1)…</t>
  </si>
  <si>
    <t>StepRate : Steps  : ServoAngle : ServoTimeout</t>
  </si>
  <si>
    <t>…</t>
  </si>
  <si>
    <t>EXAMPE {SCHEDULED POINTS}</t>
  </si>
  <si>
    <t>Version 1 , Date 2018-8-13</t>
  </si>
  <si>
    <t>Write array set of hex numbers to CUBE as:  
8 53 CA 0 B7 1 4 0 0 0 2 …</t>
  </si>
  <si>
    <r>
      <rPr>
        <b/>
        <sz val="11"/>
        <color theme="1"/>
        <rFont val="맑은 고딕"/>
        <family val="2"/>
        <scheme val="minor"/>
      </rPr>
      <t>Mode (PERIPHERAL:</t>
    </r>
    <r>
      <rPr>
        <b/>
        <sz val="11"/>
        <rFont val="맑은 고딕"/>
        <family val="2"/>
        <scheme val="minor"/>
      </rPr>
      <t xml:space="preserve">1 | MULTIROLE: 2 </t>
    </r>
    <r>
      <rPr>
        <b/>
        <sz val="11"/>
        <color theme="1"/>
        <rFont val="맑은 고딕"/>
        <family val="2"/>
        <scheme val="minor"/>
      </rPr>
      <t>}</t>
    </r>
  </si>
  <si>
    <r>
      <rPr>
        <b/>
        <sz val="11"/>
        <color theme="1"/>
        <rFont val="맑은 고딕"/>
        <family val="2"/>
        <scheme val="minor"/>
      </rPr>
      <t xml:space="preserve">Method </t>
    </r>
    <r>
      <rPr>
        <b/>
        <sz val="11"/>
        <rFont val="맑은 고딕"/>
        <family val="2"/>
        <scheme val="minor"/>
      </rPr>
      <t>(</t>
    </r>
    <r>
      <rPr>
        <b/>
        <sz val="11"/>
        <color theme="1" tint="0.499984740745262"/>
        <rFont val="맑은 고딕"/>
        <family val="2"/>
        <scheme val="minor"/>
      </rPr>
      <t xml:space="preserve">ScheduledSteps:3 | </t>
    </r>
    <r>
      <rPr>
        <b/>
        <sz val="11"/>
        <color theme="1"/>
        <rFont val="맑은 고딕"/>
        <family val="2"/>
        <scheme val="minor"/>
      </rPr>
      <t xml:space="preserve">ScheduledPoints:4} </t>
    </r>
  </si>
  <si>
    <r>
      <rPr>
        <b/>
        <sz val="11"/>
        <color theme="1"/>
        <rFont val="맑은 고딕"/>
        <family val="2"/>
        <scheme val="minor"/>
      </rPr>
      <t>PauseState {</t>
    </r>
    <r>
      <rPr>
        <b/>
        <sz val="11"/>
        <rFont val="맑은 고딕"/>
        <family val="2"/>
        <scheme val="minor"/>
      </rPr>
      <t>Pause:1 | Resume:2</t>
    </r>
    <r>
      <rPr>
        <b/>
        <sz val="11"/>
        <color theme="1"/>
        <rFont val="맑은 고딕"/>
        <family val="2"/>
        <scheme val="minor"/>
      </rPr>
      <t>}</t>
    </r>
  </si>
  <si>
    <r>
      <rPr>
        <sz val="11"/>
        <color theme="1"/>
        <rFont val="맑은 고딕"/>
        <family val="2"/>
        <scheme val="minor"/>
      </rPr>
      <t xml:space="preserve">
Calculate CRC16 for scheduled data set verification or Set zero  to ignore it. 
</t>
    </r>
    <r>
      <rPr>
        <b/>
        <sz val="11"/>
        <color theme="1"/>
        <rFont val="맑은 고딕"/>
        <family val="2"/>
        <scheme val="minor"/>
      </rPr>
      <t>CRC16 should be calculated with the the Data set of {StartPoint  1:StopPoint 1:Repeats 1...StartPoint n:StopPoint n n:Repeats n}</t>
    </r>
  </si>
  <si>
    <t>Data Set 
(2:2:1) …</t>
  </si>
  <si>
    <t>Page : StartPoint : StopPont  : Repeats</t>
  </si>
  <si>
    <t>VitrualCubeId (0:3)</t>
  </si>
  <si>
    <r>
      <rPr>
        <sz val="11"/>
        <color theme="1"/>
        <rFont val="맑은 고딕"/>
        <family val="2"/>
        <scheme val="minor"/>
      </rPr>
      <t>Mode {PERUPHERAL:</t>
    </r>
    <r>
      <rPr>
        <sz val="11"/>
        <rFont val="맑은 고딕"/>
        <family val="2"/>
        <scheme val="minor"/>
      </rPr>
      <t>1 | MULTIROLE: 2</t>
    </r>
    <r>
      <rPr>
        <sz val="11"/>
        <color theme="1"/>
        <rFont val="맑은 고딕"/>
        <family val="2"/>
        <scheme val="minor"/>
      </rPr>
      <t>}</t>
    </r>
  </si>
  <si>
    <t>5A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</si>
</sst>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맑은 고딕"/>
      <charset val="134"/>
      <scheme val="minor"/>
    </font>
    <font>
      <sz val="11"/>
      <color theme="0" tint="-0.499984740745262"/>
      <name val="맑은 고딕"/>
      <family val="2"/>
      <scheme val="minor"/>
    </font>
    <font>
      <b/>
      <sz val="11"/>
      <color theme="1"/>
      <name val="맑은 고딕"/>
      <family val="2"/>
      <scheme val="minor"/>
    </font>
    <font>
      <sz val="11"/>
      <color theme="0" tint="-0.249977111117893"/>
      <name val="맑은 고딕"/>
      <family val="2"/>
      <scheme val="minor"/>
    </font>
    <font>
      <sz val="11"/>
      <name val="맑은 고딕"/>
      <family val="2"/>
      <scheme val="minor"/>
    </font>
    <font>
      <b/>
      <sz val="14"/>
      <color theme="1"/>
      <name val="맑은 고딕"/>
      <family val="2"/>
      <scheme val="minor"/>
    </font>
    <font>
      <b/>
      <sz val="11"/>
      <name val="맑은 고딕"/>
      <family val="2"/>
      <scheme val="minor"/>
    </font>
    <font>
      <sz val="11"/>
      <color theme="1" tint="4.9989318521683403E-2"/>
      <name val="맑은 고딕"/>
      <family val="2"/>
      <scheme val="minor"/>
    </font>
    <font>
      <sz val="11"/>
      <color theme="1" tint="0.34998626667073579"/>
      <name val="맑은 고딕"/>
      <family val="2"/>
      <scheme val="minor"/>
    </font>
    <font>
      <sz val="11"/>
      <color theme="1" tint="0.499984740745262"/>
      <name val="맑은 고딕"/>
      <family val="2"/>
      <scheme val="minor"/>
    </font>
    <font>
      <b/>
      <sz val="11"/>
      <color theme="1"/>
      <name val="Calibri"/>
      <family val="2"/>
    </font>
    <font>
      <sz val="11"/>
      <color theme="1"/>
      <name val="Calibri"/>
      <family val="2"/>
    </font>
    <font>
      <strike/>
      <sz val="11"/>
      <color theme="1"/>
      <name val="맑은 고딕"/>
      <family val="2"/>
      <scheme val="minor"/>
    </font>
    <font>
      <b/>
      <strike/>
      <sz val="11"/>
      <color theme="1"/>
      <name val="맑은 고딕"/>
      <family val="2"/>
      <scheme val="minor"/>
    </font>
    <font>
      <strike/>
      <sz val="11"/>
      <name val="맑은 고딕"/>
      <family val="2"/>
      <scheme val="minor"/>
    </font>
    <font>
      <sz val="11"/>
      <color theme="1"/>
      <name val="맑은 고딕"/>
      <family val="2"/>
      <scheme val="minor"/>
    </font>
    <font>
      <b/>
      <sz val="11"/>
      <color theme="1" tint="0.499984740745262"/>
      <name val="맑은 고딕"/>
      <family val="2"/>
      <scheme val="minor"/>
    </font>
    <font>
      <sz val="11"/>
      <color theme="0" tint="-0.34998626667073579"/>
      <name val="맑은 고딕"/>
      <family val="2"/>
      <scheme val="minor"/>
    </font>
    <font>
      <b/>
      <sz val="11"/>
      <color theme="0" tint="-0.34998626667073579"/>
      <name val="맑은 고딕"/>
      <family val="2"/>
      <scheme val="minor"/>
    </font>
    <font>
      <b/>
      <sz val="11"/>
      <color theme="1" tint="4.9989318521683403E-2"/>
      <name val="맑은 고딕"/>
      <family val="2"/>
      <scheme val="minor"/>
    </font>
    <font>
      <b/>
      <sz val="9"/>
      <name val="Tahoma"/>
      <family val="2"/>
    </font>
    <font>
      <sz val="9"/>
      <name val="돋움"/>
      <family val="3"/>
      <charset val="129"/>
    </font>
    <font>
      <sz val="9"/>
      <name val="Tahoma"/>
      <family val="2"/>
    </font>
    <font>
      <sz val="8"/>
      <name val="맑은 고딕"/>
      <family val="3"/>
      <charset val="129"/>
      <scheme val="minor"/>
    </font>
  </fonts>
  <fills count="11">
    <fill>
      <patternFill patternType="none"/>
    </fill>
    <fill>
      <patternFill patternType="gray125"/>
    </fill>
    <fill>
      <patternFill patternType="solid">
        <fgColor theme="4" tint="0.59996337778862885"/>
        <bgColor indexed="64"/>
      </patternFill>
    </fill>
    <fill>
      <patternFill patternType="solid">
        <fgColor theme="4" tint="0.79995117038483843"/>
        <bgColor indexed="64"/>
      </patternFill>
    </fill>
    <fill>
      <patternFill patternType="solid">
        <fgColor theme="0" tint="-0.14993743705557422"/>
        <bgColor indexed="64"/>
      </patternFill>
    </fill>
    <fill>
      <patternFill patternType="solid">
        <fgColor theme="0" tint="-4.9989318521683403E-2"/>
        <bgColor indexed="64"/>
      </patternFill>
    </fill>
    <fill>
      <patternFill patternType="solid">
        <fgColor theme="8" tint="0.79995117038483843"/>
        <bgColor indexed="64"/>
      </patternFill>
    </fill>
    <fill>
      <patternFill patternType="solid">
        <fgColor theme="0" tint="-0.24994659260841701"/>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s>
  <borders count="57">
    <border>
      <left/>
      <right/>
      <top/>
      <bottom/>
      <diagonal/>
    </border>
    <border>
      <left/>
      <right/>
      <top style="hair">
        <color auto="1"/>
      </top>
      <bottom style="thin">
        <color auto="1"/>
      </bottom>
      <diagonal/>
    </border>
    <border>
      <left/>
      <right/>
      <top style="thin">
        <color auto="1"/>
      </top>
      <bottom/>
      <diagonal/>
    </border>
    <border>
      <left/>
      <right/>
      <top style="hair">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style="hair">
        <color auto="1"/>
      </left>
      <right/>
      <top/>
      <bottom/>
      <diagonal/>
    </border>
    <border>
      <left/>
      <right style="hair">
        <color auto="1"/>
      </right>
      <top/>
      <bottom/>
      <diagonal/>
    </border>
    <border>
      <left style="hair">
        <color auto="1"/>
      </left>
      <right/>
      <top/>
      <bottom style="thin">
        <color auto="1"/>
      </bottom>
      <diagonal/>
    </border>
    <border>
      <left/>
      <right style="hair">
        <color auto="1"/>
      </right>
      <top/>
      <bottom style="thin">
        <color auto="1"/>
      </bottom>
      <diagonal/>
    </border>
    <border>
      <left style="hair">
        <color auto="1"/>
      </left>
      <right/>
      <top style="hair">
        <color auto="1"/>
      </top>
      <bottom/>
      <diagonal/>
    </border>
    <border>
      <left/>
      <right style="hair">
        <color auto="1"/>
      </right>
      <top style="hair">
        <color auto="1"/>
      </top>
      <bottom/>
      <diagonal/>
    </border>
    <border>
      <left/>
      <right/>
      <top style="thin">
        <color auto="1"/>
      </top>
      <bottom style="hair">
        <color auto="1"/>
      </bottom>
      <diagonal/>
    </border>
    <border>
      <left style="hair">
        <color auto="1"/>
      </left>
      <right/>
      <top style="thin">
        <color auto="1"/>
      </top>
      <bottom style="hair">
        <color auto="1"/>
      </bottom>
      <diagonal/>
    </border>
    <border>
      <left/>
      <right/>
      <top/>
      <bottom style="medium">
        <color auto="1"/>
      </bottom>
      <diagonal/>
    </border>
    <border>
      <left style="hair">
        <color auto="1"/>
      </left>
      <right/>
      <top style="hair">
        <color auto="1"/>
      </top>
      <bottom style="medium">
        <color auto="1"/>
      </bottom>
      <diagonal/>
    </border>
    <border>
      <left/>
      <right/>
      <top style="hair">
        <color auto="1"/>
      </top>
      <bottom style="medium">
        <color auto="1"/>
      </bottom>
      <diagonal/>
    </border>
    <border>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right/>
      <top style="dashed">
        <color auto="1"/>
      </top>
      <bottom/>
      <diagonal/>
    </border>
    <border>
      <left/>
      <right style="hair">
        <color auto="1"/>
      </right>
      <top style="dashed">
        <color auto="1"/>
      </top>
      <bottom/>
      <diagonal/>
    </border>
    <border>
      <left style="hair">
        <color auto="1"/>
      </left>
      <right/>
      <top style="dashed">
        <color auto="1"/>
      </top>
      <bottom style="hair">
        <color auto="1"/>
      </bottom>
      <diagonal/>
    </border>
    <border>
      <left/>
      <right/>
      <top style="dashed">
        <color auto="1"/>
      </top>
      <bottom style="hair">
        <color auto="1"/>
      </bottom>
      <diagonal/>
    </border>
    <border>
      <left style="hair">
        <color auto="1"/>
      </left>
      <right style="hair">
        <color auto="1"/>
      </right>
      <top style="dashed">
        <color auto="1"/>
      </top>
      <bottom style="hair">
        <color auto="1"/>
      </bottom>
      <diagonal/>
    </border>
    <border>
      <left/>
      <right/>
      <top/>
      <bottom style="dashed">
        <color auto="1"/>
      </bottom>
      <diagonal/>
    </border>
    <border>
      <left/>
      <right style="hair">
        <color auto="1"/>
      </right>
      <top/>
      <bottom style="dashed">
        <color auto="1"/>
      </bottom>
      <diagonal/>
    </border>
    <border>
      <left style="hair">
        <color auto="1"/>
      </left>
      <right/>
      <top style="hair">
        <color auto="1"/>
      </top>
      <bottom style="dashed">
        <color auto="1"/>
      </bottom>
      <diagonal/>
    </border>
    <border>
      <left/>
      <right/>
      <top style="hair">
        <color auto="1"/>
      </top>
      <bottom style="dashed">
        <color auto="1"/>
      </bottom>
      <diagonal/>
    </border>
    <border>
      <left/>
      <right style="hair">
        <color auto="1"/>
      </right>
      <top style="hair">
        <color auto="1"/>
      </top>
      <bottom style="dashed">
        <color auto="1"/>
      </bottom>
      <diagonal/>
    </border>
    <border>
      <left style="hair">
        <color auto="1"/>
      </left>
      <right style="hair">
        <color auto="1"/>
      </right>
      <top/>
      <bottom style="thin">
        <color auto="1"/>
      </bottom>
      <diagonal/>
    </border>
    <border>
      <left/>
      <right/>
      <top style="medium">
        <color auto="1"/>
      </top>
      <bottom/>
      <diagonal/>
    </border>
    <border>
      <left/>
      <right style="hair">
        <color auto="1"/>
      </right>
      <top style="medium">
        <color auto="1"/>
      </top>
      <bottom/>
      <diagonal/>
    </border>
    <border>
      <left style="hair">
        <color auto="1"/>
      </left>
      <right/>
      <top style="medium">
        <color auto="1"/>
      </top>
      <bottom style="hair">
        <color auto="1"/>
      </bottom>
      <diagonal/>
    </border>
    <border>
      <left/>
      <right/>
      <top style="medium">
        <color auto="1"/>
      </top>
      <bottom style="hair">
        <color auto="1"/>
      </bottom>
      <diagonal/>
    </border>
    <border>
      <left style="hair">
        <color auto="1"/>
      </left>
      <right style="hair">
        <color auto="1"/>
      </right>
      <top style="medium">
        <color auto="1"/>
      </top>
      <bottom style="hair">
        <color auto="1"/>
      </bottom>
      <diagonal/>
    </border>
    <border>
      <left/>
      <right/>
      <top style="dashed">
        <color auto="1"/>
      </top>
      <bottom style="dashed">
        <color auto="1"/>
      </bottom>
      <diagonal/>
    </border>
    <border>
      <left style="hair">
        <color auto="1"/>
      </left>
      <right/>
      <top style="dashed">
        <color auto="1"/>
      </top>
      <bottom style="dashed">
        <color auto="1"/>
      </bottom>
      <diagonal/>
    </border>
    <border>
      <left style="hair">
        <color auto="1"/>
      </left>
      <right style="hair">
        <color auto="1"/>
      </right>
      <top style="dashed">
        <color auto="1"/>
      </top>
      <bottom style="dashed">
        <color auto="1"/>
      </bottom>
      <diagonal/>
    </border>
    <border>
      <left style="hair">
        <color auto="1"/>
      </left>
      <right style="hair">
        <color auto="1"/>
      </right>
      <top/>
      <bottom/>
      <diagonal/>
    </border>
    <border>
      <left style="hair">
        <color auto="1"/>
      </left>
      <right/>
      <top style="dashed">
        <color auto="1"/>
      </top>
      <bottom/>
      <diagonal/>
    </border>
    <border>
      <left style="hair">
        <color auto="1"/>
      </left>
      <right style="hair">
        <color auto="1"/>
      </right>
      <top style="dashed">
        <color auto="1"/>
      </top>
      <bottom/>
      <diagonal/>
    </border>
    <border>
      <left style="hair">
        <color auto="1"/>
      </left>
      <right/>
      <top/>
      <bottom style="hair">
        <color auto="1"/>
      </bottom>
      <diagonal/>
    </border>
    <border>
      <left style="hair">
        <color auto="1"/>
      </left>
      <right style="hair">
        <color auto="1"/>
      </right>
      <top/>
      <bottom style="hair">
        <color auto="1"/>
      </bottom>
      <diagonal/>
    </border>
    <border>
      <left style="hair">
        <color auto="1"/>
      </left>
      <right style="hair">
        <color auto="1"/>
      </right>
      <top style="hair">
        <color auto="1"/>
      </top>
      <bottom style="dashed">
        <color auto="1"/>
      </bottom>
      <diagonal/>
    </border>
    <border>
      <left/>
      <right/>
      <top style="thin">
        <color auto="1"/>
      </top>
      <bottom style="medium">
        <color auto="1"/>
      </bottom>
      <diagonal/>
    </border>
    <border>
      <left/>
      <right/>
      <top style="thin">
        <color auto="1"/>
      </top>
      <bottom style="thin">
        <color auto="1"/>
      </bottom>
      <diagonal/>
    </border>
    <border>
      <left/>
      <right style="hair">
        <color auto="1"/>
      </right>
      <top style="dashed">
        <color auto="1"/>
      </top>
      <bottom style="dashed">
        <color auto="1"/>
      </bottom>
      <diagonal/>
    </border>
    <border>
      <left/>
      <right style="hair">
        <color auto="1"/>
      </right>
      <top style="dashed">
        <color auto="1"/>
      </top>
      <bottom style="hair">
        <color auto="1"/>
      </bottom>
      <diagonal/>
    </border>
    <border>
      <left style="hair">
        <color auto="1"/>
      </left>
      <right/>
      <top/>
      <bottom style="dashed">
        <color auto="1"/>
      </bottom>
      <diagonal/>
    </border>
    <border>
      <left style="hair">
        <color auto="1"/>
      </left>
      <right/>
      <top style="medium">
        <color auto="1"/>
      </top>
      <bottom/>
      <diagonal/>
    </border>
    <border>
      <left/>
      <right style="hair">
        <color auto="1"/>
      </right>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right style="hair">
        <color auto="1"/>
      </right>
      <top style="thin">
        <color auto="1"/>
      </top>
      <bottom/>
      <diagonal/>
    </border>
    <border>
      <left/>
      <right style="hair">
        <color auto="1"/>
      </right>
      <top style="thin">
        <color auto="1"/>
      </top>
      <bottom style="hair">
        <color auto="1"/>
      </bottom>
      <diagonal/>
    </border>
    <border>
      <left/>
      <right style="hair">
        <color auto="1"/>
      </right>
      <top/>
      <bottom style="medium">
        <color auto="1"/>
      </bottom>
      <diagonal/>
    </border>
  </borders>
  <cellStyleXfs count="1">
    <xf numFmtId="0" fontId="0" fillId="0" borderId="0"/>
  </cellStyleXfs>
  <cellXfs count="431">
    <xf numFmtId="0" fontId="0" fillId="0" borderId="0" xfId="0"/>
    <xf numFmtId="0" fontId="1" fillId="0" borderId="0" xfId="0" applyFont="1"/>
    <xf numFmtId="0" fontId="1" fillId="0" borderId="0" xfId="0" applyFont="1" applyAlignment="1">
      <alignment horizontal="right"/>
    </xf>
    <xf numFmtId="0" fontId="0" fillId="0" borderId="0" xfId="0" applyAlignment="1">
      <alignment horizontal="right"/>
    </xf>
    <xf numFmtId="0" fontId="2" fillId="0" borderId="0" xfId="0" applyFont="1"/>
    <xf numFmtId="0" fontId="0" fillId="0" borderId="1" xfId="0" applyBorder="1"/>
    <xf numFmtId="0" fontId="1" fillId="0" borderId="1" xfId="0" applyFont="1" applyBorder="1" applyAlignment="1">
      <alignment vertical="center" wrapText="1"/>
    </xf>
    <xf numFmtId="0" fontId="1" fillId="0" borderId="1" xfId="0" applyFont="1" applyBorder="1" applyAlignment="1">
      <alignment horizontal="left" vertical="center" wrapText="1"/>
    </xf>
    <xf numFmtId="0" fontId="0" fillId="2" borderId="1" xfId="0" applyFill="1" applyBorder="1" applyAlignment="1">
      <alignment horizontal="left" vertical="center" wrapText="1"/>
    </xf>
    <xf numFmtId="0" fontId="0" fillId="2" borderId="1" xfId="0" applyFill="1" applyBorder="1" applyAlignment="1">
      <alignment horizontal="left" vertical="center"/>
    </xf>
    <xf numFmtId="0" fontId="0" fillId="0" borderId="2" xfId="0" applyBorder="1"/>
    <xf numFmtId="0" fontId="1" fillId="0" borderId="2" xfId="0" applyFont="1" applyBorder="1" applyAlignment="1">
      <alignment vertical="center" wrapText="1"/>
    </xf>
    <xf numFmtId="0" fontId="1" fillId="0" borderId="2" xfId="0" applyFont="1" applyBorder="1" applyAlignment="1">
      <alignment horizontal="left" vertical="center" wrapText="1"/>
    </xf>
    <xf numFmtId="0" fontId="0" fillId="2" borderId="2" xfId="0" applyFill="1" applyBorder="1" applyAlignment="1">
      <alignment horizontal="left" vertical="center" wrapText="1"/>
    </xf>
    <xf numFmtId="0" fontId="0" fillId="2" borderId="2" xfId="0" applyFill="1" applyBorder="1" applyAlignment="1">
      <alignment horizontal="left" vertical="center"/>
    </xf>
    <xf numFmtId="0" fontId="0" fillId="3" borderId="0" xfId="0" applyFill="1" applyAlignment="1">
      <alignment horizontal="right"/>
    </xf>
    <xf numFmtId="0" fontId="0" fillId="0" borderId="3" xfId="0" applyBorder="1"/>
    <xf numFmtId="0" fontId="1" fillId="0" borderId="3" xfId="0" applyFont="1" applyBorder="1"/>
    <xf numFmtId="0" fontId="1" fillId="0" borderId="3" xfId="0" applyFont="1" applyBorder="1" applyAlignment="1">
      <alignment horizontal="right"/>
    </xf>
    <xf numFmtId="0" fontId="0" fillId="3" borderId="3" xfId="0" applyFill="1" applyBorder="1" applyAlignment="1">
      <alignment horizontal="right"/>
    </xf>
    <xf numFmtId="0" fontId="0" fillId="0" borderId="3" xfId="0" applyBorder="1" applyAlignment="1">
      <alignment horizontal="right"/>
    </xf>
    <xf numFmtId="0" fontId="0" fillId="0" borderId="0" xfId="0" applyAlignment="1">
      <alignment vertical="center"/>
    </xf>
    <xf numFmtId="0" fontId="0" fillId="0" borderId="4" xfId="0" applyBorder="1"/>
    <xf numFmtId="0" fontId="1" fillId="0" borderId="4" xfId="0" applyFont="1" applyBorder="1"/>
    <xf numFmtId="0" fontId="1" fillId="0" borderId="4" xfId="0" applyFont="1" applyBorder="1" applyAlignment="1">
      <alignment horizontal="right"/>
    </xf>
    <xf numFmtId="0" fontId="0" fillId="3" borderId="4" xfId="0" applyFill="1" applyBorder="1" applyAlignment="1">
      <alignment horizontal="right"/>
    </xf>
    <xf numFmtId="0" fontId="0" fillId="0" borderId="4" xfId="0" applyBorder="1" applyAlignment="1">
      <alignment horizontal="right"/>
    </xf>
    <xf numFmtId="0" fontId="0" fillId="0" borderId="5" xfId="0" applyBorder="1" applyAlignment="1">
      <alignment vertical="center"/>
    </xf>
    <xf numFmtId="0" fontId="0" fillId="0" borderId="5" xfId="0" applyBorder="1"/>
    <xf numFmtId="0" fontId="1" fillId="0" borderId="5" xfId="0" applyFont="1" applyBorder="1"/>
    <xf numFmtId="0" fontId="1" fillId="0" borderId="5" xfId="0" applyFont="1" applyBorder="1" applyAlignment="1">
      <alignment horizontal="right"/>
    </xf>
    <xf numFmtId="0" fontId="0" fillId="4" borderId="5" xfId="0" applyFill="1" applyBorder="1" applyAlignment="1">
      <alignment horizontal="right" wrapText="1"/>
    </xf>
    <xf numFmtId="0" fontId="0" fillId="0" borderId="0" xfId="0" applyAlignment="1">
      <alignment vertical="center" wrapText="1"/>
    </xf>
    <xf numFmtId="0" fontId="3" fillId="0" borderId="0" xfId="0" applyFont="1"/>
    <xf numFmtId="0" fontId="0" fillId="4" borderId="0" xfId="0" applyFill="1" applyAlignment="1">
      <alignment horizontal="right"/>
    </xf>
    <xf numFmtId="0" fontId="1" fillId="0" borderId="2" xfId="0" applyFont="1" applyBorder="1"/>
    <xf numFmtId="0" fontId="1" fillId="0" borderId="2" xfId="0" applyFont="1" applyBorder="1" applyAlignment="1">
      <alignment horizontal="right"/>
    </xf>
    <xf numFmtId="0" fontId="0" fillId="0" borderId="2" xfId="0" applyBorder="1" applyAlignment="1">
      <alignment horizontal="right"/>
    </xf>
    <xf numFmtId="0" fontId="0" fillId="0" borderId="1" xfId="0" applyBorder="1" applyAlignment="1">
      <alignment horizontal="left" vertical="center"/>
    </xf>
    <xf numFmtId="0" fontId="0" fillId="0" borderId="2" xfId="0" applyBorder="1" applyAlignment="1">
      <alignment horizontal="left" vertical="center" wrapText="1"/>
    </xf>
    <xf numFmtId="0" fontId="0" fillId="0" borderId="2" xfId="0" applyBorder="1" applyAlignment="1">
      <alignment horizontal="left" vertical="center"/>
    </xf>
    <xf numFmtId="0" fontId="0" fillId="0" borderId="0" xfId="0" applyAlignment="1">
      <alignment horizontal="left" vertical="center" wrapText="1"/>
    </xf>
    <xf numFmtId="0" fontId="0" fillId="4" borderId="6" xfId="0" applyFill="1" applyBorder="1" applyAlignment="1">
      <alignment horizontal="right"/>
    </xf>
    <xf numFmtId="0" fontId="2" fillId="0" borderId="0" xfId="0" applyFont="1" applyAlignment="1">
      <alignment horizontal="left"/>
    </xf>
    <xf numFmtId="0" fontId="2" fillId="0" borderId="3" xfId="0" applyFont="1" applyBorder="1"/>
    <xf numFmtId="0" fontId="2" fillId="0" borderId="4" xfId="0" applyFont="1" applyBorder="1"/>
    <xf numFmtId="0" fontId="0" fillId="4" borderId="7" xfId="0" applyFill="1" applyBorder="1" applyAlignment="1">
      <alignment horizontal="right"/>
    </xf>
    <xf numFmtId="0" fontId="0" fillId="4" borderId="8" xfId="0" applyFill="1" applyBorder="1" applyAlignment="1">
      <alignment horizontal="right"/>
    </xf>
    <xf numFmtId="0" fontId="0" fillId="4" borderId="9" xfId="0" applyFill="1" applyBorder="1" applyAlignment="1">
      <alignment horizontal="right"/>
    </xf>
    <xf numFmtId="0" fontId="0" fillId="4" borderId="10" xfId="0" applyFill="1" applyBorder="1" applyAlignment="1">
      <alignment horizontal="right"/>
    </xf>
    <xf numFmtId="0" fontId="0" fillId="4" borderId="11" xfId="0" applyFill="1" applyBorder="1" applyAlignment="1">
      <alignment horizontal="right"/>
    </xf>
    <xf numFmtId="0" fontId="0" fillId="4" borderId="12" xfId="0" applyFill="1" applyBorder="1" applyAlignment="1">
      <alignment horizontal="right"/>
    </xf>
    <xf numFmtId="0" fontId="4" fillId="0" borderId="0" xfId="0" applyFont="1" applyAlignment="1">
      <alignment vertical="center"/>
    </xf>
    <xf numFmtId="0" fontId="0" fillId="0" borderId="0" xfId="0" applyAlignment="1">
      <alignment horizontal="left"/>
    </xf>
    <xf numFmtId="0" fontId="5" fillId="0" borderId="0" xfId="0" applyFont="1" applyAlignment="1">
      <alignment horizontal="left"/>
    </xf>
    <xf numFmtId="0" fontId="2" fillId="5" borderId="2" xfId="0" applyFont="1" applyFill="1" applyBorder="1" applyAlignment="1">
      <alignment horizontal="left"/>
    </xf>
    <xf numFmtId="0" fontId="2" fillId="0" borderId="2" xfId="0" applyFont="1" applyBorder="1" applyAlignment="1">
      <alignment horizontal="left"/>
    </xf>
    <xf numFmtId="0" fontId="2" fillId="6" borderId="13" xfId="0" applyFont="1" applyFill="1" applyBorder="1" applyAlignment="1">
      <alignment horizontal="left"/>
    </xf>
    <xf numFmtId="0" fontId="2" fillId="0" borderId="15" xfId="0" applyFont="1" applyBorder="1" applyAlignment="1">
      <alignment horizontal="right"/>
    </xf>
    <xf numFmtId="0" fontId="2" fillId="0" borderId="15" xfId="0" applyFont="1" applyBorder="1" applyAlignment="1">
      <alignment horizontal="left"/>
    </xf>
    <xf numFmtId="0" fontId="2" fillId="6" borderId="16" xfId="0" applyFont="1" applyFill="1" applyBorder="1" applyAlignment="1">
      <alignment wrapText="1"/>
    </xf>
    <xf numFmtId="0" fontId="2" fillId="6" borderId="17" xfId="0" applyFont="1" applyFill="1" applyBorder="1" applyAlignment="1">
      <alignment horizontal="left" wrapText="1"/>
    </xf>
    <xf numFmtId="0" fontId="2" fillId="6" borderId="18" xfId="0" applyFont="1" applyFill="1" applyBorder="1" applyAlignment="1">
      <alignment horizontal="left" wrapText="1"/>
    </xf>
    <xf numFmtId="0" fontId="2" fillId="5" borderId="19" xfId="0" applyFont="1" applyFill="1" applyBorder="1" applyAlignment="1">
      <alignment horizontal="left" wrapText="1"/>
    </xf>
    <xf numFmtId="0" fontId="0" fillId="5" borderId="22" xfId="0" applyFont="1" applyFill="1" applyBorder="1" applyAlignment="1">
      <alignment horizontal="left" vertical="center" wrapText="1"/>
    </xf>
    <xf numFmtId="0" fontId="0" fillId="5" borderId="23" xfId="0" applyFont="1" applyFill="1" applyBorder="1" applyAlignment="1">
      <alignment horizontal="left" vertical="center" wrapText="1"/>
    </xf>
    <xf numFmtId="0" fontId="6" fillId="5" borderId="23" xfId="0" applyFont="1" applyFill="1" applyBorder="1" applyAlignment="1">
      <alignment horizontal="left" vertical="center"/>
    </xf>
    <xf numFmtId="0" fontId="2" fillId="5" borderId="23"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0" borderId="13" xfId="0" applyBorder="1" applyAlignment="1">
      <alignment horizontal="left"/>
    </xf>
    <xf numFmtId="0" fontId="2" fillId="0" borderId="15" xfId="0" applyFont="1" applyBorder="1" applyAlignment="1">
      <alignment horizontal="left" wrapText="1"/>
    </xf>
    <xf numFmtId="0" fontId="4" fillId="0" borderId="24" xfId="0" applyFont="1" applyBorder="1" applyAlignment="1">
      <alignment horizontal="left" vertical="center" wrapText="1"/>
    </xf>
    <xf numFmtId="0" fontId="2" fillId="5" borderId="22" xfId="0" applyFont="1" applyFill="1" applyBorder="1" applyAlignment="1">
      <alignment horizontal="left" vertical="center" wrapText="1"/>
    </xf>
    <xf numFmtId="0" fontId="6" fillId="5" borderId="24" xfId="0" applyFont="1" applyFill="1" applyBorder="1" applyAlignment="1">
      <alignment horizontal="left" vertical="center" wrapText="1"/>
    </xf>
    <xf numFmtId="0" fontId="0" fillId="0" borderId="6" xfId="0" applyBorder="1" applyAlignment="1">
      <alignment horizontal="right"/>
    </xf>
    <xf numFmtId="0" fontId="0" fillId="0" borderId="6" xfId="0" applyBorder="1" applyAlignment="1">
      <alignment horizontal="left"/>
    </xf>
    <xf numFmtId="0" fontId="0" fillId="0" borderId="9" xfId="0" applyBorder="1" applyAlignment="1">
      <alignment horizontal="left"/>
    </xf>
    <xf numFmtId="0" fontId="0" fillId="5" borderId="30" xfId="0" applyFill="1" applyBorder="1" applyAlignment="1">
      <alignment horizontal="left"/>
    </xf>
    <xf numFmtId="0" fontId="0" fillId="0" borderId="30" xfId="0" applyBorder="1" applyAlignment="1">
      <alignment horizontal="right"/>
    </xf>
    <xf numFmtId="0" fontId="7" fillId="0" borderId="0" xfId="0" applyFont="1" applyAlignment="1">
      <alignment vertical="center"/>
    </xf>
    <xf numFmtId="0" fontId="2" fillId="0" borderId="0" xfId="0" applyFont="1" applyAlignment="1">
      <alignment vertical="center"/>
    </xf>
    <xf numFmtId="0" fontId="8" fillId="0" borderId="0" xfId="0" applyFont="1" applyAlignment="1">
      <alignment vertical="center"/>
    </xf>
    <xf numFmtId="0" fontId="7" fillId="7" borderId="31" xfId="0" applyFont="1" applyFill="1" applyBorder="1" applyAlignment="1">
      <alignment horizontal="right" vertical="center"/>
    </xf>
    <xf numFmtId="0" fontId="7" fillId="7" borderId="33" xfId="0" applyFont="1" applyFill="1" applyBorder="1" applyAlignment="1">
      <alignment horizontal="left" vertical="center" wrapText="1"/>
    </xf>
    <xf numFmtId="0" fontId="7" fillId="7" borderId="34" xfId="0" applyFont="1" applyFill="1" applyBorder="1" applyAlignment="1">
      <alignment horizontal="left" vertical="center" wrapText="1"/>
    </xf>
    <xf numFmtId="0" fontId="7" fillId="7" borderId="35" xfId="0" applyFont="1" applyFill="1" applyBorder="1" applyAlignment="1">
      <alignment horizontal="left" vertical="center" wrapText="1"/>
    </xf>
    <xf numFmtId="0" fontId="7" fillId="7" borderId="25" xfId="0" applyFont="1" applyFill="1" applyBorder="1" applyAlignment="1">
      <alignment horizontal="right" vertical="center"/>
    </xf>
    <xf numFmtId="0" fontId="0" fillId="5" borderId="22" xfId="0" applyFill="1" applyBorder="1" applyAlignment="1">
      <alignment horizontal="left" vertical="center" wrapText="1"/>
    </xf>
    <xf numFmtId="0" fontId="0" fillId="5" borderId="23" xfId="0" applyFill="1" applyBorder="1" applyAlignment="1">
      <alignment horizontal="left" vertical="center" wrapText="1"/>
    </xf>
    <xf numFmtId="0" fontId="0" fillId="5" borderId="24" xfId="0" applyFill="1" applyBorder="1" applyAlignment="1">
      <alignment horizontal="left" vertical="center" wrapText="1"/>
    </xf>
    <xf numFmtId="0" fontId="2" fillId="0" borderId="20" xfId="0" applyFont="1" applyBorder="1" applyAlignment="1">
      <alignment horizontal="left" vertical="center" wrapText="1"/>
    </xf>
    <xf numFmtId="0" fontId="2" fillId="0" borderId="20" xfId="0" applyFont="1" applyBorder="1" applyAlignment="1">
      <alignment horizontal="right" vertical="center"/>
    </xf>
    <xf numFmtId="0" fontId="2" fillId="0" borderId="36" xfId="0" applyFont="1" applyBorder="1" applyAlignment="1">
      <alignment horizontal="right" vertical="center"/>
    </xf>
    <xf numFmtId="0" fontId="2" fillId="0" borderId="36" xfId="0" applyFont="1" applyBorder="1" applyAlignment="1">
      <alignment horizontal="left" vertical="center" wrapText="1"/>
    </xf>
    <xf numFmtId="0" fontId="0" fillId="5" borderId="37" xfId="0" applyFill="1" applyBorder="1" applyAlignment="1">
      <alignment horizontal="left" vertical="center" wrapText="1"/>
    </xf>
    <xf numFmtId="0" fontId="0" fillId="5" borderId="36" xfId="0" applyFill="1" applyBorder="1" applyAlignment="1">
      <alignment horizontal="left" vertical="center" wrapText="1"/>
    </xf>
    <xf numFmtId="0" fontId="0" fillId="5" borderId="38" xfId="0" applyFill="1" applyBorder="1" applyAlignment="1">
      <alignment horizontal="left" vertical="center" wrapText="1"/>
    </xf>
    <xf numFmtId="0" fontId="2" fillId="0" borderId="0" xfId="0" applyFont="1" applyAlignment="1">
      <alignment horizontal="right" vertical="center"/>
    </xf>
    <xf numFmtId="0" fontId="2" fillId="0" borderId="0" xfId="0" applyFont="1" applyAlignment="1">
      <alignment horizontal="left" vertical="center" wrapText="1"/>
    </xf>
    <xf numFmtId="0" fontId="0" fillId="5" borderId="7" xfId="0" applyFill="1" applyBorder="1" applyAlignment="1">
      <alignment horizontal="left" vertical="center" wrapText="1"/>
    </xf>
    <xf numFmtId="0" fontId="0" fillId="5" borderId="0" xfId="0" applyFill="1" applyAlignment="1">
      <alignment horizontal="left" vertical="center" wrapText="1"/>
    </xf>
    <xf numFmtId="0" fontId="0" fillId="5" borderId="39" xfId="0" applyFill="1" applyBorder="1" applyAlignment="1">
      <alignment horizontal="left" vertical="center" wrapText="1"/>
    </xf>
    <xf numFmtId="0" fontId="0" fillId="5" borderId="40" xfId="0" applyFill="1" applyBorder="1" applyAlignment="1">
      <alignment horizontal="left" vertical="center" wrapText="1"/>
    </xf>
    <xf numFmtId="0" fontId="0" fillId="5" borderId="20" xfId="0" applyFill="1" applyBorder="1" applyAlignment="1">
      <alignment horizontal="left" vertical="center" wrapText="1"/>
    </xf>
    <xf numFmtId="0" fontId="0" fillId="5" borderId="41" xfId="0" applyFill="1" applyBorder="1" applyAlignment="1">
      <alignment horizontal="left" vertical="center" wrapText="1"/>
    </xf>
    <xf numFmtId="0" fontId="2" fillId="5" borderId="20" xfId="0" applyFont="1" applyFill="1" applyBorder="1" applyAlignment="1">
      <alignment horizontal="left" vertical="center" wrapText="1"/>
    </xf>
    <xf numFmtId="0" fontId="0" fillId="5" borderId="42" xfId="0" applyFill="1" applyBorder="1" applyAlignment="1">
      <alignment horizontal="left" vertical="center" wrapText="1"/>
    </xf>
    <xf numFmtId="0" fontId="0" fillId="5" borderId="4" xfId="0" applyFill="1" applyBorder="1" applyAlignment="1">
      <alignment horizontal="left" vertical="center" wrapText="1"/>
    </xf>
    <xf numFmtId="0" fontId="0" fillId="5" borderId="43" xfId="0" applyFill="1" applyBorder="1" applyAlignment="1">
      <alignment horizontal="left" vertical="center" wrapText="1"/>
    </xf>
    <xf numFmtId="0" fontId="0" fillId="7" borderId="0" xfId="0" applyFill="1" applyAlignment="1">
      <alignment horizontal="right" vertical="center"/>
    </xf>
    <xf numFmtId="0" fontId="2" fillId="7" borderId="0" xfId="0" applyFont="1" applyFill="1" applyAlignment="1">
      <alignment horizontal="left" vertical="center" wrapText="1"/>
    </xf>
    <xf numFmtId="0" fontId="0" fillId="7" borderId="7" xfId="0" applyFill="1" applyBorder="1" applyAlignment="1">
      <alignment horizontal="left" vertical="center" wrapText="1"/>
    </xf>
    <xf numFmtId="0" fontId="0" fillId="7" borderId="0" xfId="0" applyFill="1" applyAlignment="1">
      <alignment horizontal="left" vertical="center" wrapText="1"/>
    </xf>
    <xf numFmtId="0" fontId="0" fillId="7" borderId="39" xfId="0" applyFill="1" applyBorder="1" applyAlignment="1">
      <alignment horizontal="left" vertical="center" wrapText="1"/>
    </xf>
    <xf numFmtId="0" fontId="4" fillId="7" borderId="40" xfId="0" applyFont="1" applyFill="1" applyBorder="1" applyAlignment="1">
      <alignment horizontal="left" vertical="center" wrapText="1"/>
    </xf>
    <xf numFmtId="0" fontId="4" fillId="7" borderId="20" xfId="0" applyFont="1" applyFill="1" applyBorder="1" applyAlignment="1">
      <alignment horizontal="left" vertical="center"/>
    </xf>
    <xf numFmtId="0" fontId="0" fillId="7" borderId="20" xfId="0" applyFill="1" applyBorder="1" applyAlignment="1">
      <alignment horizontal="left" vertical="center" wrapText="1"/>
    </xf>
    <xf numFmtId="0" fontId="4" fillId="7" borderId="41" xfId="0" applyFont="1" applyFill="1" applyBorder="1" applyAlignment="1">
      <alignment horizontal="left" vertical="center"/>
    </xf>
    <xf numFmtId="0" fontId="0" fillId="7" borderId="44" xfId="0" applyFill="1" applyBorder="1" applyAlignment="1">
      <alignment horizontal="left" vertical="center"/>
    </xf>
    <xf numFmtId="0" fontId="0" fillId="7" borderId="22" xfId="0" applyFill="1" applyBorder="1" applyAlignment="1">
      <alignment horizontal="left" vertical="center" wrapText="1"/>
    </xf>
    <xf numFmtId="0" fontId="0" fillId="7" borderId="23" xfId="0" applyFill="1" applyBorder="1" applyAlignment="1">
      <alignment horizontal="left" vertical="center" wrapText="1"/>
    </xf>
    <xf numFmtId="0" fontId="4" fillId="7" borderId="23" xfId="0" applyFont="1" applyFill="1" applyBorder="1" applyAlignment="1">
      <alignment horizontal="left" vertical="center"/>
    </xf>
    <xf numFmtId="0" fontId="4" fillId="7" borderId="23" xfId="0" applyFont="1" applyFill="1" applyBorder="1" applyAlignment="1">
      <alignment horizontal="left" vertical="center" wrapText="1"/>
    </xf>
    <xf numFmtId="0" fontId="4" fillId="7" borderId="24" xfId="0" applyFont="1" applyFill="1" applyBorder="1" applyAlignment="1">
      <alignment horizontal="left" vertical="center"/>
    </xf>
    <xf numFmtId="0" fontId="0" fillId="7" borderId="24" xfId="0" applyFill="1" applyBorder="1" applyAlignment="1">
      <alignment horizontal="right" vertical="center"/>
    </xf>
    <xf numFmtId="0" fontId="4" fillId="8" borderId="22" xfId="0" applyFont="1" applyFill="1" applyBorder="1" applyAlignment="1">
      <alignment horizontal="left" vertical="center" wrapText="1"/>
    </xf>
    <xf numFmtId="0" fontId="4" fillId="8" borderId="23" xfId="0" applyFont="1" applyFill="1" applyBorder="1" applyAlignment="1">
      <alignment horizontal="left" vertical="center" wrapText="1"/>
    </xf>
    <xf numFmtId="0" fontId="4" fillId="8" borderId="23" xfId="0" applyFont="1" applyFill="1" applyBorder="1" applyAlignment="1">
      <alignment horizontal="left" vertical="center"/>
    </xf>
    <xf numFmtId="0" fontId="4" fillId="8" borderId="24" xfId="0" applyFont="1" applyFill="1" applyBorder="1" applyAlignment="1">
      <alignment horizontal="left" vertical="center"/>
    </xf>
    <xf numFmtId="0" fontId="4" fillId="5" borderId="23" xfId="0" applyFont="1" applyFill="1" applyBorder="1" applyAlignment="1">
      <alignment horizontal="left" vertical="center"/>
    </xf>
    <xf numFmtId="0" fontId="0" fillId="0" borderId="24" xfId="0" applyBorder="1" applyAlignment="1">
      <alignment horizontal="left" vertical="center" wrapText="1"/>
    </xf>
    <xf numFmtId="0" fontId="2" fillId="0" borderId="38" xfId="0" applyFont="1" applyBorder="1" applyAlignment="1">
      <alignment horizontal="left" vertical="center" wrapText="1"/>
    </xf>
    <xf numFmtId="0" fontId="2" fillId="0" borderId="39" xfId="0" applyFont="1" applyBorder="1" applyAlignment="1">
      <alignment horizontal="left" vertical="center" wrapText="1"/>
    </xf>
    <xf numFmtId="0" fontId="2" fillId="0" borderId="41" xfId="0" applyFont="1" applyBorder="1" applyAlignment="1">
      <alignment horizontal="left" vertical="center" wrapText="1"/>
    </xf>
    <xf numFmtId="0" fontId="0" fillId="0" borderId="41" xfId="0" applyBorder="1" applyAlignment="1">
      <alignment horizontal="left" vertical="center" wrapText="1"/>
    </xf>
    <xf numFmtId="0" fontId="0" fillId="0" borderId="43" xfId="0" applyBorder="1" applyAlignment="1">
      <alignment horizontal="right" vertical="center"/>
    </xf>
    <xf numFmtId="0" fontId="4" fillId="7" borderId="41" xfId="0" applyFont="1" applyFill="1" applyBorder="1" applyAlignment="1">
      <alignment horizontal="left" vertical="center" wrapText="1"/>
    </xf>
    <xf numFmtId="0" fontId="4" fillId="7" borderId="44" xfId="0" applyFont="1" applyFill="1" applyBorder="1" applyAlignment="1">
      <alignment horizontal="left" vertical="center" wrapText="1"/>
    </xf>
    <xf numFmtId="0" fontId="4" fillId="7" borderId="24" xfId="0" applyFont="1" applyFill="1" applyBorder="1" applyAlignment="1">
      <alignment horizontal="left" vertical="center" wrapText="1"/>
    </xf>
    <xf numFmtId="0" fontId="4" fillId="8" borderId="24" xfId="0" applyFont="1" applyFill="1" applyBorder="1" applyAlignment="1">
      <alignment horizontal="left" vertical="center" wrapText="1"/>
    </xf>
    <xf numFmtId="0" fontId="0" fillId="0" borderId="2" xfId="0" applyBorder="1" applyAlignment="1">
      <alignment horizontal="left"/>
    </xf>
    <xf numFmtId="0" fontId="2" fillId="6" borderId="15" xfId="0" applyFont="1" applyFill="1" applyBorder="1" applyAlignment="1">
      <alignment horizontal="left" wrapText="1"/>
    </xf>
    <xf numFmtId="0" fontId="0" fillId="0" borderId="0" xfId="0" applyAlignment="1">
      <alignment horizontal="left" vertical="center"/>
    </xf>
    <xf numFmtId="0" fontId="0" fillId="0" borderId="5" xfId="0" applyBorder="1" applyAlignment="1">
      <alignment horizontal="left" vertical="center" wrapText="1"/>
    </xf>
    <xf numFmtId="0" fontId="0" fillId="5" borderId="5" xfId="0" applyFill="1" applyBorder="1" applyAlignment="1">
      <alignment horizontal="left" vertical="center" wrapText="1"/>
    </xf>
    <xf numFmtId="0" fontId="0" fillId="5" borderId="1" xfId="0" applyFill="1" applyBorder="1" applyAlignment="1">
      <alignment horizontal="left" vertical="center" wrapText="1"/>
    </xf>
    <xf numFmtId="0" fontId="0" fillId="5" borderId="1" xfId="0" applyFill="1" applyBorder="1" applyAlignment="1">
      <alignment horizontal="left" vertical="center"/>
    </xf>
    <xf numFmtId="0" fontId="2" fillId="0" borderId="0" xfId="0" applyFont="1" applyAlignment="1">
      <alignment horizontal="left" vertical="top" wrapText="1"/>
    </xf>
    <xf numFmtId="0" fontId="2" fillId="0" borderId="45" xfId="0" applyFont="1" applyBorder="1" applyAlignment="1">
      <alignment horizontal="right" wrapText="1"/>
    </xf>
    <xf numFmtId="0" fontId="2" fillId="0" borderId="45" xfId="0" applyFont="1" applyBorder="1" applyAlignment="1">
      <alignment vertical="center"/>
    </xf>
    <xf numFmtId="0" fontId="0" fillId="5" borderId="31" xfId="0" applyFill="1" applyBorder="1" applyAlignment="1">
      <alignment horizontal="right"/>
    </xf>
    <xf numFmtId="0" fontId="0" fillId="5" borderId="31" xfId="0" applyFill="1" applyBorder="1" applyAlignment="1">
      <alignment horizontal="right" wrapText="1"/>
    </xf>
    <xf numFmtId="0" fontId="0" fillId="0" borderId="31" xfId="0" applyBorder="1" applyAlignment="1">
      <alignment horizontal="right"/>
    </xf>
    <xf numFmtId="0" fontId="2" fillId="0" borderId="31" xfId="0" applyFont="1" applyBorder="1" applyAlignment="1">
      <alignment horizontal="left"/>
    </xf>
    <xf numFmtId="0" fontId="0" fillId="0" borderId="31" xfId="0" applyBorder="1"/>
    <xf numFmtId="0" fontId="0" fillId="5" borderId="0" xfId="0" applyFill="1" applyAlignment="1">
      <alignment horizontal="right"/>
    </xf>
    <xf numFmtId="0" fontId="0" fillId="5" borderId="0" xfId="0" applyFill="1" applyAlignment="1">
      <alignment horizontal="right" wrapText="1"/>
    </xf>
    <xf numFmtId="0" fontId="2" fillId="0" borderId="4" xfId="0" applyFont="1" applyBorder="1" applyAlignment="1">
      <alignment horizontal="left"/>
    </xf>
    <xf numFmtId="0" fontId="0" fillId="5" borderId="4" xfId="0" applyFill="1" applyBorder="1" applyAlignment="1">
      <alignment horizontal="right"/>
    </xf>
    <xf numFmtId="0" fontId="9" fillId="0" borderId="0" xfId="0" applyFont="1" applyAlignment="1">
      <alignment horizontal="right"/>
    </xf>
    <xf numFmtId="0" fontId="2" fillId="5" borderId="0" xfId="0" applyFont="1" applyFill="1"/>
    <xf numFmtId="0" fontId="0" fillId="5" borderId="3" xfId="0" applyFill="1" applyBorder="1" applyAlignment="1">
      <alignment horizontal="right"/>
    </xf>
    <xf numFmtId="0" fontId="9" fillId="0" borderId="0" xfId="0" applyFont="1"/>
    <xf numFmtId="0" fontId="10" fillId="5" borderId="0" xfId="0" applyFont="1" applyFill="1"/>
    <xf numFmtId="0" fontId="11" fillId="0" borderId="0" xfId="0" applyFont="1"/>
    <xf numFmtId="0" fontId="0" fillId="5" borderId="6" xfId="0" applyFill="1" applyBorder="1" applyAlignment="1">
      <alignment horizontal="right"/>
    </xf>
    <xf numFmtId="0" fontId="0" fillId="0" borderId="46" xfId="0" applyBorder="1"/>
    <xf numFmtId="0" fontId="0" fillId="5" borderId="2" xfId="0" applyFill="1" applyBorder="1" applyAlignment="1">
      <alignment horizontal="right"/>
    </xf>
    <xf numFmtId="0" fontId="0" fillId="5" borderId="2" xfId="0" applyFill="1" applyBorder="1" applyAlignment="1">
      <alignment horizontal="left"/>
    </xf>
    <xf numFmtId="0" fontId="2" fillId="5" borderId="13" xfId="0" applyFont="1" applyFill="1" applyBorder="1" applyAlignment="1">
      <alignment horizontal="left"/>
    </xf>
    <xf numFmtId="0" fontId="2" fillId="0" borderId="17" xfId="0" applyFont="1" applyBorder="1"/>
    <xf numFmtId="0" fontId="0" fillId="5" borderId="34" xfId="0" applyFill="1" applyBorder="1" applyAlignment="1">
      <alignment horizontal="left" vertical="center" wrapText="1"/>
    </xf>
    <xf numFmtId="0" fontId="0" fillId="0" borderId="6" xfId="0" applyBorder="1" applyAlignment="1">
      <alignment vertical="center"/>
    </xf>
    <xf numFmtId="0" fontId="2" fillId="0" borderId="45" xfId="0" applyFont="1" applyBorder="1" applyAlignment="1">
      <alignment horizontal="left" vertical="center"/>
    </xf>
    <xf numFmtId="0" fontId="2" fillId="0" borderId="45" xfId="0" applyFont="1" applyBorder="1" applyAlignment="1">
      <alignment vertical="center" wrapText="1"/>
    </xf>
    <xf numFmtId="0" fontId="2" fillId="5" borderId="0" xfId="0" applyFont="1" applyFill="1" applyAlignment="1">
      <alignment horizontal="right"/>
    </xf>
    <xf numFmtId="1" fontId="2" fillId="5" borderId="0" xfId="0" applyNumberFormat="1" applyFont="1" applyFill="1"/>
    <xf numFmtId="1" fontId="0" fillId="0" borderId="0" xfId="0" applyNumberFormat="1"/>
    <xf numFmtId="0" fontId="10" fillId="5" borderId="0" xfId="0" applyFont="1" applyFill="1" applyAlignment="1">
      <alignment horizontal="right"/>
    </xf>
    <xf numFmtId="0" fontId="11" fillId="0" borderId="0" xfId="0" applyFont="1" applyAlignment="1">
      <alignment horizontal="right"/>
    </xf>
    <xf numFmtId="0" fontId="0" fillId="0" borderId="46" xfId="0" applyBorder="1" applyAlignment="1">
      <alignment horizontal="right"/>
    </xf>
    <xf numFmtId="0" fontId="4" fillId="0" borderId="0" xfId="0" applyFont="1"/>
    <xf numFmtId="0" fontId="0" fillId="7" borderId="3" xfId="0" applyFill="1" applyBorder="1" applyAlignment="1">
      <alignment horizontal="right"/>
    </xf>
    <xf numFmtId="0" fontId="0" fillId="7" borderId="3" xfId="0" applyFill="1" applyBorder="1" applyAlignment="1">
      <alignment horizontal="left" vertical="center" wrapText="1"/>
    </xf>
    <xf numFmtId="0" fontId="0" fillId="7" borderId="11" xfId="0" applyFill="1" applyBorder="1" applyAlignment="1">
      <alignment vertical="center" wrapText="1"/>
    </xf>
    <xf numFmtId="0" fontId="0" fillId="7" borderId="12" xfId="0" applyFill="1" applyBorder="1" applyAlignment="1">
      <alignment horizontal="left" vertical="center" wrapText="1"/>
    </xf>
    <xf numFmtId="0" fontId="4" fillId="7" borderId="36" xfId="0" applyFont="1" applyFill="1" applyBorder="1" applyAlignment="1">
      <alignment horizontal="right"/>
    </xf>
    <xf numFmtId="0" fontId="4" fillId="7" borderId="36" xfId="0" applyFont="1" applyFill="1" applyBorder="1" applyAlignment="1">
      <alignment horizontal="left" vertical="center" wrapText="1"/>
    </xf>
    <xf numFmtId="0" fontId="4" fillId="7" borderId="37" xfId="0" applyFont="1" applyFill="1" applyBorder="1" applyAlignment="1">
      <alignment vertical="center" wrapText="1"/>
    </xf>
    <xf numFmtId="0" fontId="4" fillId="7" borderId="47" xfId="0" applyFont="1" applyFill="1" applyBorder="1" applyAlignment="1">
      <alignment horizontal="left" vertical="center" wrapText="1"/>
    </xf>
    <xf numFmtId="0" fontId="0" fillId="4" borderId="0" xfId="0" applyFill="1" applyAlignment="1">
      <alignment horizontal="right" vertical="center"/>
    </xf>
    <xf numFmtId="0" fontId="2" fillId="4" borderId="0" xfId="0" applyFont="1" applyFill="1" applyAlignment="1">
      <alignment horizontal="left" vertical="center" wrapText="1"/>
    </xf>
    <xf numFmtId="0" fontId="0" fillId="4" borderId="7" xfId="0" applyFill="1" applyBorder="1" applyAlignment="1">
      <alignment vertical="center" wrapText="1"/>
    </xf>
    <xf numFmtId="0" fontId="0" fillId="4" borderId="0" xfId="0" applyFill="1" applyAlignment="1">
      <alignment horizontal="left" vertical="center" wrapText="1"/>
    </xf>
    <xf numFmtId="0" fontId="0" fillId="4" borderId="8" xfId="0" applyFill="1" applyBorder="1" applyAlignment="1">
      <alignment horizontal="left" vertical="center" wrapText="1"/>
    </xf>
    <xf numFmtId="0" fontId="0" fillId="7" borderId="36" xfId="0" applyFill="1" applyBorder="1" applyAlignment="1">
      <alignment horizontal="right" vertical="center"/>
    </xf>
    <xf numFmtId="0" fontId="0" fillId="7" borderId="36" xfId="0" applyFill="1" applyBorder="1" applyAlignment="1">
      <alignment horizontal="left" vertical="center" wrapText="1"/>
    </xf>
    <xf numFmtId="0" fontId="0" fillId="7" borderId="37" xfId="0" applyFill="1" applyBorder="1" applyAlignment="1">
      <alignment horizontal="left" vertical="center" wrapText="1"/>
    </xf>
    <xf numFmtId="0" fontId="0" fillId="7" borderId="47" xfId="0" applyFill="1" applyBorder="1" applyAlignment="1">
      <alignment horizontal="left" vertical="center" wrapText="1"/>
    </xf>
    <xf numFmtId="0" fontId="0" fillId="5" borderId="48" xfId="0" applyFill="1" applyBorder="1" applyAlignment="1">
      <alignment horizontal="left" vertical="center" wrapText="1"/>
    </xf>
    <xf numFmtId="0" fontId="0" fillId="7" borderId="49" xfId="0" applyFill="1" applyBorder="1" applyAlignment="1">
      <alignment horizontal="left" vertical="center" wrapText="1"/>
    </xf>
    <xf numFmtId="0" fontId="0" fillId="7" borderId="25" xfId="0" applyFill="1" applyBorder="1" applyAlignment="1">
      <alignment vertical="center" wrapText="1"/>
    </xf>
    <xf numFmtId="0" fontId="0" fillId="7" borderId="25" xfId="0" applyFill="1" applyBorder="1" applyAlignment="1">
      <alignment vertical="center"/>
    </xf>
    <xf numFmtId="0" fontId="2" fillId="7" borderId="25" xfId="0" applyFont="1" applyFill="1" applyBorder="1" applyAlignment="1">
      <alignment vertical="center" wrapText="1"/>
    </xf>
    <xf numFmtId="0" fontId="2" fillId="7" borderId="36" xfId="0" applyFont="1" applyFill="1" applyBorder="1" applyAlignment="1">
      <alignment horizontal="left" vertical="center" wrapText="1"/>
    </xf>
    <xf numFmtId="0" fontId="0" fillId="7" borderId="37" xfId="0" applyFill="1" applyBorder="1" applyAlignment="1">
      <alignment vertical="center" wrapText="1"/>
    </xf>
    <xf numFmtId="0" fontId="0" fillId="0" borderId="6" xfId="0" applyBorder="1" applyAlignment="1">
      <alignment horizontal="left" vertical="center" wrapText="1"/>
    </xf>
    <xf numFmtId="0" fontId="0" fillId="5" borderId="9" xfId="0" applyFill="1" applyBorder="1" applyAlignment="1">
      <alignment horizontal="left"/>
    </xf>
    <xf numFmtId="0" fontId="0" fillId="5" borderId="6" xfId="0" applyFill="1" applyBorder="1" applyAlignment="1">
      <alignment horizontal="left"/>
    </xf>
    <xf numFmtId="0" fontId="0" fillId="5" borderId="10" xfId="0" applyFill="1" applyBorder="1" applyAlignment="1">
      <alignment horizontal="left"/>
    </xf>
    <xf numFmtId="0" fontId="0" fillId="0" borderId="0" xfId="0" applyAlignment="1">
      <alignment horizontal="left" wrapText="1"/>
    </xf>
    <xf numFmtId="0" fontId="2" fillId="4" borderId="2" xfId="0" applyFont="1" applyFill="1" applyBorder="1" applyAlignment="1">
      <alignment horizontal="left"/>
    </xf>
    <xf numFmtId="0" fontId="0" fillId="7" borderId="47" xfId="0" applyFill="1" applyBorder="1" applyAlignment="1">
      <alignment horizontal="right" vertical="center"/>
    </xf>
    <xf numFmtId="0" fontId="0" fillId="5" borderId="48" xfId="0" applyFill="1" applyBorder="1" applyAlignment="1">
      <alignment horizontal="right" vertical="center"/>
    </xf>
    <xf numFmtId="0" fontId="0" fillId="0" borderId="23" xfId="0" applyBorder="1" applyAlignment="1">
      <alignment horizontal="left" vertical="center" wrapText="1"/>
    </xf>
    <xf numFmtId="0" fontId="2" fillId="0" borderId="31" xfId="0" applyFont="1" applyBorder="1" applyAlignment="1">
      <alignment horizontal="left" vertical="center" wrapText="1"/>
    </xf>
    <xf numFmtId="49" fontId="0" fillId="5" borderId="34" xfId="0" applyNumberFormat="1" applyFill="1" applyBorder="1" applyAlignment="1">
      <alignment horizontal="left" vertical="center" wrapText="1"/>
    </xf>
    <xf numFmtId="0" fontId="4" fillId="7" borderId="0" xfId="0" applyFont="1" applyFill="1" applyAlignment="1">
      <alignment horizontal="left" vertical="center" wrapText="1"/>
    </xf>
    <xf numFmtId="0" fontId="4" fillId="7" borderId="6" xfId="0" applyFont="1" applyFill="1" applyBorder="1" applyAlignment="1">
      <alignment horizontal="left" vertical="center" wrapText="1"/>
    </xf>
    <xf numFmtId="0" fontId="2" fillId="5" borderId="15" xfId="0" applyFont="1" applyFill="1" applyBorder="1" applyAlignment="1">
      <alignment horizontal="left" wrapText="1"/>
    </xf>
    <xf numFmtId="0" fontId="0" fillId="5" borderId="34" xfId="0" applyFill="1" applyBorder="1" applyAlignment="1">
      <alignment horizontal="right" vertical="center"/>
    </xf>
    <xf numFmtId="0" fontId="0" fillId="0" borderId="34" xfId="0" applyBorder="1" applyAlignment="1">
      <alignment horizontal="left" vertical="center" wrapText="1"/>
    </xf>
    <xf numFmtId="0" fontId="4" fillId="7" borderId="4" xfId="0" applyFont="1" applyFill="1" applyBorder="1" applyAlignment="1">
      <alignment horizontal="left" vertical="center" wrapText="1"/>
    </xf>
    <xf numFmtId="0" fontId="4" fillId="7" borderId="4" xfId="0" applyFont="1" applyFill="1" applyBorder="1" applyAlignment="1">
      <alignment horizontal="right" vertical="center"/>
    </xf>
    <xf numFmtId="0" fontId="0" fillId="7" borderId="4" xfId="0" applyFill="1" applyBorder="1" applyAlignment="1">
      <alignment horizontal="left" vertical="center" wrapText="1"/>
    </xf>
    <xf numFmtId="0" fontId="4" fillId="7" borderId="3" xfId="0" applyFont="1" applyFill="1" applyBorder="1" applyAlignment="1">
      <alignment horizontal="left" vertical="center" wrapText="1"/>
    </xf>
    <xf numFmtId="0" fontId="4" fillId="7" borderId="3" xfId="0" applyFont="1" applyFill="1" applyBorder="1" applyAlignment="1">
      <alignment horizontal="right" vertical="center"/>
    </xf>
    <xf numFmtId="0" fontId="6" fillId="7" borderId="6" xfId="0" applyFont="1" applyFill="1" applyBorder="1" applyAlignment="1">
      <alignment horizontal="left" vertical="center" wrapText="1"/>
    </xf>
    <xf numFmtId="0" fontId="4" fillId="7" borderId="6" xfId="0" applyFont="1" applyFill="1" applyBorder="1" applyAlignment="1">
      <alignment horizontal="right" vertical="center"/>
    </xf>
    <xf numFmtId="0" fontId="0" fillId="7" borderId="6" xfId="0" applyFill="1" applyBorder="1" applyAlignment="1">
      <alignment horizontal="left" vertical="center" wrapText="1"/>
    </xf>
    <xf numFmtId="0" fontId="0" fillId="5" borderId="50" xfId="0" applyFill="1" applyBorder="1" applyAlignment="1">
      <alignment vertical="center" wrapText="1"/>
    </xf>
    <xf numFmtId="0" fontId="0" fillId="5" borderId="31" xfId="0" applyFill="1" applyBorder="1" applyAlignment="1">
      <alignment horizontal="left" vertical="center" wrapText="1"/>
    </xf>
    <xf numFmtId="0" fontId="0" fillId="5" borderId="32" xfId="0" applyFill="1" applyBorder="1" applyAlignment="1">
      <alignment horizontal="left" vertical="center" wrapText="1"/>
    </xf>
    <xf numFmtId="0" fontId="0" fillId="5" borderId="50" xfId="0" applyFill="1" applyBorder="1" applyAlignment="1">
      <alignment horizontal="left" vertical="center" wrapText="1"/>
    </xf>
    <xf numFmtId="0" fontId="0" fillId="5" borderId="22" xfId="0" applyFill="1" applyBorder="1" applyAlignment="1">
      <alignment vertical="center" wrapText="1"/>
    </xf>
    <xf numFmtId="0" fontId="0" fillId="4" borderId="40" xfId="0" applyFill="1" applyBorder="1" applyAlignment="1">
      <alignment vertical="center" wrapText="1"/>
    </xf>
    <xf numFmtId="0" fontId="0" fillId="4" borderId="20" xfId="0" applyFill="1" applyBorder="1" applyAlignment="1">
      <alignment horizontal="left" vertical="center" wrapText="1"/>
    </xf>
    <xf numFmtId="0" fontId="0" fillId="4" borderId="21" xfId="0" applyFont="1" applyFill="1" applyBorder="1" applyAlignment="1">
      <alignment horizontal="left" vertical="center" wrapText="1"/>
    </xf>
    <xf numFmtId="0" fontId="0" fillId="4" borderId="22" xfId="0" applyFill="1" applyBorder="1" applyAlignment="1">
      <alignment vertical="center" wrapText="1"/>
    </xf>
    <xf numFmtId="0" fontId="0" fillId="4" borderId="23" xfId="0" applyFill="1" applyBorder="1" applyAlignment="1">
      <alignment horizontal="left" vertical="center" wrapText="1"/>
    </xf>
    <xf numFmtId="0" fontId="0" fillId="4" borderId="48" xfId="0" applyFill="1" applyBorder="1" applyAlignment="1">
      <alignment horizontal="left" vertical="center" wrapText="1"/>
    </xf>
    <xf numFmtId="0" fontId="0" fillId="5" borderId="42" xfId="0" applyFill="1" applyBorder="1" applyAlignment="1">
      <alignment vertical="center" wrapText="1"/>
    </xf>
    <xf numFmtId="0" fontId="0" fillId="5" borderId="51" xfId="0" applyFont="1" applyFill="1" applyBorder="1" applyAlignment="1">
      <alignment horizontal="left" vertical="center" wrapText="1"/>
    </xf>
    <xf numFmtId="0" fontId="0" fillId="5" borderId="7" xfId="0" applyFill="1" applyBorder="1" applyAlignment="1">
      <alignment vertical="center" wrapText="1"/>
    </xf>
    <xf numFmtId="0" fontId="0" fillId="5" borderId="8" xfId="0" applyFill="1" applyBorder="1" applyAlignment="1">
      <alignment horizontal="left" vertical="center" wrapText="1"/>
    </xf>
    <xf numFmtId="0" fontId="0" fillId="5" borderId="51" xfId="0" applyFill="1" applyBorder="1" applyAlignment="1">
      <alignment horizontal="left" vertical="center" wrapText="1"/>
    </xf>
    <xf numFmtId="0" fontId="4" fillId="7" borderId="5" xfId="0" applyFont="1" applyFill="1" applyBorder="1" applyAlignment="1">
      <alignment horizontal="right"/>
    </xf>
    <xf numFmtId="0" fontId="4" fillId="7" borderId="5" xfId="0" applyFont="1" applyFill="1" applyBorder="1" applyAlignment="1">
      <alignment horizontal="left" vertical="center" wrapText="1"/>
    </xf>
    <xf numFmtId="0" fontId="4" fillId="7" borderId="52" xfId="0" applyFont="1" applyFill="1" applyBorder="1" applyAlignment="1">
      <alignment horizontal="left" vertical="center" wrapText="1"/>
    </xf>
    <xf numFmtId="0" fontId="4" fillId="7" borderId="53" xfId="0" applyFont="1" applyFill="1" applyBorder="1" applyAlignment="1">
      <alignment horizontal="left" vertical="center" wrapText="1"/>
    </xf>
    <xf numFmtId="0" fontId="0" fillId="0" borderId="10" xfId="0" applyBorder="1" applyAlignment="1">
      <alignment horizontal="left"/>
    </xf>
    <xf numFmtId="0" fontId="0" fillId="0" borderId="8" xfId="0" applyBorder="1"/>
    <xf numFmtId="0" fontId="2" fillId="4" borderId="54" xfId="0" applyFont="1" applyFill="1" applyBorder="1" applyAlignment="1">
      <alignment horizontal="left"/>
    </xf>
    <xf numFmtId="0" fontId="0" fillId="0" borderId="55" xfId="0" applyBorder="1" applyAlignment="1">
      <alignment horizontal="left"/>
    </xf>
    <xf numFmtId="0" fontId="2" fillId="10" borderId="56" xfId="0" applyFont="1" applyFill="1" applyBorder="1" applyAlignment="1">
      <alignment horizontal="right" wrapText="1"/>
    </xf>
    <xf numFmtId="0" fontId="9" fillId="10" borderId="32" xfId="0" applyFont="1" applyFill="1" applyBorder="1" applyAlignment="1">
      <alignment horizontal="left" vertical="center" wrapText="1"/>
    </xf>
    <xf numFmtId="0" fontId="0" fillId="10" borderId="48" xfId="0" applyFill="1" applyBorder="1" applyAlignment="1">
      <alignment horizontal="left" vertical="center" wrapText="1"/>
    </xf>
    <xf numFmtId="0" fontId="0" fillId="10" borderId="51" xfId="0" applyFill="1" applyBorder="1" applyAlignment="1">
      <alignment horizontal="left" vertical="center" wrapText="1"/>
    </xf>
    <xf numFmtId="0" fontId="4" fillId="10" borderId="48" xfId="0" applyFont="1" applyFill="1" applyBorder="1" applyAlignment="1">
      <alignment horizontal="left" vertical="center" wrapText="1"/>
    </xf>
    <xf numFmtId="0" fontId="4" fillId="10" borderId="8" xfId="0" applyFont="1" applyFill="1" applyBorder="1" applyAlignment="1">
      <alignment horizontal="left" vertical="center" wrapText="1"/>
    </xf>
    <xf numFmtId="0" fontId="0" fillId="10" borderId="10" xfId="0" applyFill="1" applyBorder="1" applyAlignment="1">
      <alignment horizontal="right"/>
    </xf>
    <xf numFmtId="0" fontId="0" fillId="7" borderId="4" xfId="0" applyFill="1" applyBorder="1" applyAlignment="1">
      <alignment horizontal="right" vertical="center"/>
    </xf>
    <xf numFmtId="0" fontId="7" fillId="7" borderId="4" xfId="0" applyFont="1" applyFill="1" applyBorder="1" applyAlignment="1">
      <alignment horizontal="left" vertical="center" wrapText="1"/>
    </xf>
    <xf numFmtId="0" fontId="2" fillId="5" borderId="15" xfId="0" applyFont="1" applyFill="1" applyBorder="1" applyAlignment="1">
      <alignment horizontal="center" wrapText="1"/>
    </xf>
    <xf numFmtId="0" fontId="0" fillId="5" borderId="31" xfId="0" applyFill="1" applyBorder="1" applyAlignment="1">
      <alignment horizontal="center" vertical="center" wrapText="1"/>
    </xf>
    <xf numFmtId="0" fontId="0" fillId="0" borderId="31" xfId="0" applyBorder="1" applyAlignment="1">
      <alignment horizontal="left" vertical="center" wrapText="1"/>
    </xf>
    <xf numFmtId="0" fontId="9" fillId="7" borderId="4" xfId="0" applyFont="1" applyFill="1" applyBorder="1" applyAlignment="1">
      <alignment horizontal="right" vertical="center"/>
    </xf>
    <xf numFmtId="0" fontId="0" fillId="0" borderId="31" xfId="0" applyFont="1" applyBorder="1" applyAlignment="1">
      <alignment horizontal="left" vertical="center" wrapText="1"/>
    </xf>
    <xf numFmtId="0" fontId="0" fillId="5" borderId="31" xfId="0" applyFont="1" applyFill="1" applyBorder="1" applyAlignment="1">
      <alignment horizontal="left" vertical="center" wrapText="1"/>
    </xf>
    <xf numFmtId="0" fontId="2" fillId="5" borderId="31" xfId="0" applyFont="1" applyFill="1" applyBorder="1" applyAlignment="1">
      <alignment horizontal="left" vertical="center" wrapText="1"/>
    </xf>
    <xf numFmtId="0" fontId="2" fillId="5" borderId="31" xfId="0" applyFont="1" applyFill="1" applyBorder="1" applyAlignment="1">
      <alignment horizontal="left" wrapText="1"/>
    </xf>
    <xf numFmtId="0" fontId="2" fillId="0" borderId="0" xfId="0" applyFont="1" applyAlignment="1">
      <alignment horizontal="left" vertical="center"/>
    </xf>
    <xf numFmtId="0" fontId="12" fillId="4" borderId="0" xfId="0" applyFont="1" applyFill="1" applyAlignment="1">
      <alignment horizontal="left" vertical="center"/>
    </xf>
    <xf numFmtId="0" fontId="12" fillId="4" borderId="0" xfId="0" applyFont="1" applyFill="1" applyAlignment="1">
      <alignment horizontal="left" vertical="center" wrapText="1"/>
    </xf>
    <xf numFmtId="0" fontId="0" fillId="0" borderId="0" xfId="0" applyAlignment="1">
      <alignment horizontal="center"/>
    </xf>
    <xf numFmtId="0" fontId="0" fillId="0" borderId="0" xfId="0" applyFont="1" applyAlignment="1">
      <alignment vertical="center" wrapText="1"/>
    </xf>
    <xf numFmtId="0" fontId="0" fillId="5" borderId="0" xfId="0" applyFont="1" applyFill="1" applyAlignment="1">
      <alignment horizontal="left" vertical="center" wrapText="1"/>
    </xf>
    <xf numFmtId="0" fontId="12" fillId="0" borderId="0" xfId="0" applyFont="1" applyAlignment="1">
      <alignment vertical="center" wrapText="1"/>
    </xf>
    <xf numFmtId="0" fontId="12" fillId="0" borderId="0" xfId="0" applyFont="1" applyAlignment="1">
      <alignment horizontal="left" vertical="center"/>
    </xf>
    <xf numFmtId="0" fontId="12" fillId="5" borderId="0" xfId="0" applyFont="1" applyFill="1" applyAlignment="1">
      <alignment horizontal="left" vertical="center" wrapText="1"/>
    </xf>
    <xf numFmtId="0" fontId="13" fillId="4" borderId="0" xfId="0" applyFont="1" applyFill="1" applyAlignment="1">
      <alignment horizontal="left" vertical="center"/>
    </xf>
    <xf numFmtId="0" fontId="12" fillId="4" borderId="0" xfId="0" applyFont="1" applyFill="1"/>
    <xf numFmtId="0" fontId="0" fillId="5" borderId="2" xfId="0" applyFont="1" applyFill="1" applyBorder="1" applyAlignment="1">
      <alignment horizontal="left" vertical="center" wrapText="1"/>
    </xf>
    <xf numFmtId="0" fontId="0" fillId="5" borderId="2" xfId="0" applyFill="1" applyBorder="1" applyAlignment="1">
      <alignment horizontal="left" vertical="center" wrapText="1"/>
    </xf>
    <xf numFmtId="0" fontId="0" fillId="5" borderId="0" xfId="0" applyFont="1" applyFill="1" applyAlignment="1">
      <alignment horizontal="left"/>
    </xf>
    <xf numFmtId="0" fontId="0" fillId="5" borderId="0" xfId="0" applyFill="1" applyAlignment="1">
      <alignment horizontal="left"/>
    </xf>
    <xf numFmtId="0" fontId="0" fillId="5" borderId="0" xfId="0" applyFont="1" applyFill="1"/>
    <xf numFmtId="0" fontId="0" fillId="5" borderId="0" xfId="0" applyFill="1"/>
    <xf numFmtId="0" fontId="12" fillId="0" borderId="0" xfId="0" applyFont="1"/>
    <xf numFmtId="0" fontId="12" fillId="5" borderId="0" xfId="0" applyFont="1" applyFill="1"/>
    <xf numFmtId="0" fontId="0" fillId="5" borderId="3" xfId="0" applyFont="1" applyFill="1" applyBorder="1"/>
    <xf numFmtId="0" fontId="0" fillId="5" borderId="3" xfId="0" applyFill="1" applyBorder="1"/>
    <xf numFmtId="0" fontId="0" fillId="5" borderId="4" xfId="0" applyFont="1" applyFill="1" applyBorder="1"/>
    <xf numFmtId="0" fontId="0" fillId="5" borderId="4" xfId="0" applyFill="1" applyBorder="1"/>
    <xf numFmtId="0" fontId="14" fillId="4" borderId="0" xfId="0" applyFont="1" applyFill="1"/>
    <xf numFmtId="0" fontId="0" fillId="0" borderId="3" xfId="0" applyBorder="1" applyAlignment="1">
      <alignment horizontal="center"/>
    </xf>
    <xf numFmtId="0" fontId="0" fillId="0" borderId="3" xfId="0" applyFont="1" applyBorder="1"/>
    <xf numFmtId="0" fontId="0" fillId="0" borderId="6" xfId="0" applyBorder="1" applyAlignment="1">
      <alignment horizontal="center"/>
    </xf>
    <xf numFmtId="0" fontId="0" fillId="0" borderId="6" xfId="0" applyFont="1" applyBorder="1"/>
    <xf numFmtId="0" fontId="2" fillId="0" borderId="6" xfId="0" applyFont="1" applyBorder="1"/>
    <xf numFmtId="0" fontId="0" fillId="5" borderId="6" xfId="0" applyFont="1" applyFill="1" applyBorder="1"/>
    <xf numFmtId="0" fontId="0" fillId="5" borderId="6" xfId="0" applyFill="1" applyBorder="1"/>
    <xf numFmtId="0" fontId="2" fillId="0" borderId="0" xfId="0" applyFont="1" applyBorder="1" applyAlignment="1">
      <alignment horizontal="left"/>
    </xf>
    <xf numFmtId="0" fontId="0" fillId="0" borderId="0" xfId="0" applyFont="1" applyFill="1" applyBorder="1"/>
    <xf numFmtId="0" fontId="2" fillId="0" borderId="0" xfId="0" applyFont="1" applyBorder="1"/>
    <xf numFmtId="0" fontId="0" fillId="5" borderId="0" xfId="0" applyFont="1" applyFill="1" applyBorder="1"/>
    <xf numFmtId="0" fontId="0" fillId="5" borderId="0" xfId="0" applyFill="1" applyBorder="1"/>
    <xf numFmtId="0" fontId="12" fillId="0" borderId="2" xfId="0" applyFont="1" applyBorder="1"/>
    <xf numFmtId="0" fontId="12" fillId="5" borderId="2" xfId="0" applyFont="1" applyFill="1" applyBorder="1"/>
    <xf numFmtId="0" fontId="0" fillId="5" borderId="2" xfId="0" applyFill="1" applyBorder="1"/>
    <xf numFmtId="0" fontId="12" fillId="4" borderId="0" xfId="0" applyFont="1" applyFill="1" applyAlignment="1">
      <alignment horizontal="left"/>
    </xf>
    <xf numFmtId="0" fontId="0" fillId="0" borderId="0" xfId="0" applyFont="1"/>
    <xf numFmtId="0" fontId="4" fillId="4" borderId="0" xfId="0" applyFont="1" applyFill="1"/>
    <xf numFmtId="0" fontId="2" fillId="0" borderId="2" xfId="0" applyFont="1" applyBorder="1" applyAlignment="1">
      <alignment horizontal="left" vertical="top"/>
    </xf>
    <xf numFmtId="0" fontId="0" fillId="5" borderId="2" xfId="0" applyFont="1" applyFill="1" applyBorder="1"/>
    <xf numFmtId="0" fontId="2" fillId="0" borderId="6" xfId="0" applyFont="1" applyBorder="1" applyAlignment="1">
      <alignment horizontal="left"/>
    </xf>
    <xf numFmtId="0" fontId="0" fillId="0" borderId="6" xfId="0" applyFont="1" applyBorder="1" applyAlignment="1">
      <alignment wrapText="1"/>
    </xf>
    <xf numFmtId="0" fontId="0" fillId="0" borderId="6" xfId="0" applyBorder="1"/>
    <xf numFmtId="0" fontId="0" fillId="5" borderId="6" xfId="0" applyFont="1" applyFill="1" applyBorder="1" applyAlignment="1">
      <alignment vertical="center"/>
    </xf>
    <xf numFmtId="0" fontId="6" fillId="0" borderId="0" xfId="0" applyFont="1"/>
    <xf numFmtId="0" fontId="4" fillId="5" borderId="0" xfId="0" applyFont="1" applyFill="1"/>
    <xf numFmtId="0" fontId="4" fillId="0" borderId="6" xfId="0" applyFont="1" applyBorder="1"/>
    <xf numFmtId="0" fontId="4" fillId="5" borderId="6" xfId="0" applyFont="1" applyFill="1" applyBorder="1"/>
    <xf numFmtId="0" fontId="0" fillId="0" borderId="25" xfId="0" applyBorder="1" applyAlignment="1">
      <alignment horizontal="left" vertical="center" wrapText="1"/>
    </xf>
    <xf numFmtId="0" fontId="0" fillId="0" borderId="25" xfId="0" applyBorder="1" applyAlignment="1">
      <alignment vertical="center" wrapText="1"/>
    </xf>
    <xf numFmtId="0" fontId="0" fillId="0" borderId="31" xfId="0" applyBorder="1" applyAlignment="1">
      <alignment horizontal="right" vertical="center"/>
    </xf>
    <xf numFmtId="0" fontId="0" fillId="0" borderId="25" xfId="0" applyBorder="1" applyAlignment="1">
      <alignment horizontal="right" vertical="center"/>
    </xf>
    <xf numFmtId="0" fontId="2" fillId="0" borderId="31" xfId="0" applyFont="1" applyBorder="1" applyAlignment="1">
      <alignment horizontal="left" vertical="center" wrapText="1"/>
    </xf>
    <xf numFmtId="0" fontId="0" fillId="0" borderId="20" xfId="0" applyBorder="1" applyAlignment="1">
      <alignment horizontal="right"/>
    </xf>
    <xf numFmtId="0" fontId="0" fillId="0" borderId="25" xfId="0" applyBorder="1" applyAlignment="1">
      <alignment horizontal="right"/>
    </xf>
    <xf numFmtId="0" fontId="0" fillId="0" borderId="20" xfId="0" applyBorder="1" applyAlignment="1">
      <alignment horizontal="right" vertical="center"/>
    </xf>
    <xf numFmtId="0" fontId="0" fillId="0" borderId="4" xfId="0" applyBorder="1" applyAlignment="1">
      <alignment horizontal="right" vertical="center"/>
    </xf>
    <xf numFmtId="0" fontId="2" fillId="9" borderId="32" xfId="0" applyFont="1" applyFill="1" applyBorder="1" applyAlignment="1">
      <alignment horizontal="left" vertical="center" wrapText="1"/>
    </xf>
    <xf numFmtId="0" fontId="0" fillId="9" borderId="8" xfId="0" applyFill="1" applyBorder="1" applyAlignment="1">
      <alignment horizontal="left" vertical="center" wrapText="1"/>
    </xf>
    <xf numFmtId="0" fontId="2" fillId="0" borderId="21" xfId="0" applyFont="1" applyBorder="1" applyAlignment="1">
      <alignment horizontal="left" vertical="center" wrapText="1"/>
    </xf>
    <xf numFmtId="0" fontId="0" fillId="0" borderId="26" xfId="0" applyBorder="1" applyAlignment="1">
      <alignment horizontal="left" vertical="center" wrapText="1"/>
    </xf>
    <xf numFmtId="0" fontId="2" fillId="9" borderId="21" xfId="0" applyFont="1" applyFill="1" applyBorder="1" applyAlignment="1">
      <alignment horizontal="left" vertical="center" wrapText="1"/>
    </xf>
    <xf numFmtId="0" fontId="0" fillId="9" borderId="26" xfId="0" applyFill="1" applyBorder="1" applyAlignment="1">
      <alignment horizontal="left" vertical="center" wrapText="1"/>
    </xf>
    <xf numFmtId="0" fontId="2" fillId="9" borderId="8" xfId="0" applyFont="1" applyFill="1" applyBorder="1" applyAlignment="1">
      <alignment horizontal="left" vertical="center" wrapText="1"/>
    </xf>
    <xf numFmtId="0" fontId="0" fillId="0" borderId="51" xfId="0" applyBorder="1" applyAlignment="1">
      <alignment horizontal="left" vertical="center" wrapText="1"/>
    </xf>
    <xf numFmtId="0" fontId="0" fillId="0" borderId="31" xfId="0" applyBorder="1" applyAlignment="1">
      <alignment horizontal="left" vertical="center"/>
    </xf>
    <xf numFmtId="0" fontId="0" fillId="0" borderId="0" xfId="0" applyAlignment="1">
      <alignment horizontal="left" vertical="center"/>
    </xf>
    <xf numFmtId="0" fontId="0" fillId="0" borderId="0" xfId="0" applyAlignment="1">
      <alignment horizontal="right"/>
    </xf>
    <xf numFmtId="0" fontId="0" fillId="0" borderId="27" xfId="0" applyBorder="1" applyAlignment="1">
      <alignment vertical="center" wrapText="1"/>
    </xf>
    <xf numFmtId="0" fontId="0" fillId="0" borderId="28" xfId="0" applyBorder="1" applyAlignment="1">
      <alignment vertical="center" wrapText="1"/>
    </xf>
    <xf numFmtId="0" fontId="0" fillId="0" borderId="29" xfId="0" applyBorder="1" applyAlignment="1">
      <alignment vertical="center" wrapText="1"/>
    </xf>
    <xf numFmtId="0" fontId="0" fillId="0" borderId="11" xfId="0" applyBorder="1" applyAlignment="1">
      <alignment vertical="center" wrapText="1"/>
    </xf>
    <xf numFmtId="0" fontId="0" fillId="0" borderId="3" xfId="0" applyBorder="1" applyAlignment="1">
      <alignment vertical="center" wrapText="1"/>
    </xf>
    <xf numFmtId="0" fontId="0" fillId="0" borderId="12" xfId="0" applyBorder="1" applyAlignment="1">
      <alignment vertical="center" wrapText="1"/>
    </xf>
    <xf numFmtId="0" fontId="12" fillId="0" borderId="27" xfId="0" applyFont="1" applyBorder="1" applyAlignment="1">
      <alignment vertical="center" wrapText="1"/>
    </xf>
    <xf numFmtId="0" fontId="0" fillId="0" borderId="52" xfId="0" applyBorder="1" applyAlignment="1">
      <alignment vertical="center" wrapText="1"/>
    </xf>
    <xf numFmtId="0" fontId="0" fillId="0" borderId="5" xfId="0" applyBorder="1" applyAlignment="1">
      <alignment vertical="center" wrapText="1"/>
    </xf>
    <xf numFmtId="0" fontId="0" fillId="0" borderId="53" xfId="0" applyBorder="1" applyAlignment="1">
      <alignment vertical="center" wrapText="1"/>
    </xf>
    <xf numFmtId="0" fontId="2" fillId="5" borderId="13" xfId="0" applyFont="1" applyFill="1" applyBorder="1" applyAlignment="1">
      <alignment horizontal="left"/>
    </xf>
    <xf numFmtId="0" fontId="0" fillId="5" borderId="13" xfId="0" applyFill="1" applyBorder="1" applyAlignment="1">
      <alignment horizontal="left"/>
    </xf>
    <xf numFmtId="0" fontId="2" fillId="5" borderId="16" xfId="0" applyFont="1" applyFill="1" applyBorder="1" applyAlignment="1">
      <alignment horizontal="left" wrapText="1"/>
    </xf>
    <xf numFmtId="0" fontId="0" fillId="5" borderId="18" xfId="0" applyFill="1" applyBorder="1" applyAlignment="1">
      <alignment horizontal="left" wrapText="1"/>
    </xf>
    <xf numFmtId="0" fontId="0" fillId="0" borderId="28" xfId="0" applyBorder="1" applyAlignment="1">
      <alignment horizontal="left" vertical="center" wrapText="1"/>
    </xf>
    <xf numFmtId="0" fontId="0" fillId="0" borderId="28" xfId="0" applyBorder="1" applyAlignment="1">
      <alignment vertical="center"/>
    </xf>
    <xf numFmtId="0" fontId="0" fillId="0" borderId="31" xfId="0" applyBorder="1" applyAlignment="1">
      <alignment horizontal="right"/>
    </xf>
    <xf numFmtId="0" fontId="0" fillId="7" borderId="0" xfId="0" applyFill="1" applyAlignment="1">
      <alignment horizontal="right"/>
    </xf>
    <xf numFmtId="0" fontId="0" fillId="7" borderId="6" xfId="0" applyFill="1" applyBorder="1" applyAlignment="1">
      <alignment horizontal="right"/>
    </xf>
    <xf numFmtId="0" fontId="4" fillId="7" borderId="0" xfId="0" applyFont="1" applyFill="1" applyAlignment="1">
      <alignment horizontal="left" vertical="center" wrapText="1"/>
    </xf>
    <xf numFmtId="0" fontId="4" fillId="7" borderId="6" xfId="0" applyFont="1" applyFill="1" applyBorder="1" applyAlignment="1">
      <alignment horizontal="left" vertical="center" wrapText="1"/>
    </xf>
    <xf numFmtId="0" fontId="0" fillId="7" borderId="20" xfId="0" applyFill="1" applyBorder="1" applyAlignment="1">
      <alignment horizontal="right" vertical="center"/>
    </xf>
    <xf numFmtId="0" fontId="0" fillId="7" borderId="25" xfId="0" applyFill="1" applyBorder="1" applyAlignment="1">
      <alignment horizontal="right" vertical="center"/>
    </xf>
    <xf numFmtId="0" fontId="2" fillId="7" borderId="21" xfId="0" applyFont="1" applyFill="1" applyBorder="1" applyAlignment="1">
      <alignment horizontal="left" vertical="center" wrapText="1"/>
    </xf>
    <xf numFmtId="0" fontId="0" fillId="7" borderId="26" xfId="0" applyFill="1" applyBorder="1" applyAlignment="1">
      <alignment horizontal="left" vertical="center" wrapText="1"/>
    </xf>
    <xf numFmtId="0" fontId="0" fillId="0" borderId="27" xfId="0" applyBorder="1" applyAlignment="1">
      <alignment horizontal="left" vertical="center" wrapText="1"/>
    </xf>
    <xf numFmtId="0" fontId="0" fillId="7" borderId="37" xfId="0" applyFill="1" applyBorder="1" applyAlignment="1">
      <alignment horizontal="left" vertical="center" wrapText="1"/>
    </xf>
    <xf numFmtId="0" fontId="0" fillId="7" borderId="36" xfId="0" applyFill="1" applyBorder="1" applyAlignment="1">
      <alignment vertical="center"/>
    </xf>
    <xf numFmtId="0" fontId="0" fillId="0" borderId="3" xfId="0" applyBorder="1" applyAlignment="1">
      <alignment horizontal="right" vertical="center"/>
    </xf>
    <xf numFmtId="0" fontId="0" fillId="0" borderId="0" xfId="0" applyAlignment="1">
      <alignment horizontal="right" vertical="center"/>
    </xf>
    <xf numFmtId="0" fontId="0" fillId="0" borderId="6" xfId="0" applyBorder="1" applyAlignment="1">
      <alignment horizontal="right" vertical="center"/>
    </xf>
    <xf numFmtId="0" fontId="0" fillId="0" borderId="31" xfId="0" applyBorder="1" applyAlignment="1">
      <alignment vertical="top" wrapText="1"/>
    </xf>
    <xf numFmtId="0" fontId="0" fillId="0" borderId="0" xfId="0" applyAlignment="1">
      <alignment vertical="top"/>
    </xf>
    <xf numFmtId="0" fontId="0" fillId="0" borderId="6" xfId="0" applyBorder="1" applyAlignment="1">
      <alignment vertical="top"/>
    </xf>
    <xf numFmtId="0" fontId="2" fillId="0" borderId="31" xfId="0" applyFont="1" applyBorder="1" applyAlignment="1">
      <alignment horizontal="left" vertical="center"/>
    </xf>
    <xf numFmtId="0" fontId="0" fillId="0" borderId="6" xfId="0" applyBorder="1" applyAlignment="1">
      <alignment horizontal="left" vertical="center"/>
    </xf>
    <xf numFmtId="0" fontId="0" fillId="0" borderId="13" xfId="0" applyBorder="1" applyAlignment="1">
      <alignment horizontal="left"/>
    </xf>
    <xf numFmtId="0" fontId="2" fillId="5" borderId="17" xfId="0" applyFont="1" applyFill="1" applyBorder="1" applyAlignment="1">
      <alignment horizontal="left" wrapText="1"/>
    </xf>
    <xf numFmtId="0" fontId="0" fillId="0" borderId="17" xfId="0" applyBorder="1"/>
    <xf numFmtId="0" fontId="0" fillId="5" borderId="34" xfId="0" applyFill="1" applyBorder="1" applyAlignment="1">
      <alignment horizontal="left" vertical="center" wrapText="1"/>
    </xf>
    <xf numFmtId="0" fontId="0" fillId="0" borderId="34" xfId="0" applyBorder="1" applyAlignment="1">
      <alignment vertical="center" wrapText="1"/>
    </xf>
    <xf numFmtId="0" fontId="0" fillId="5" borderId="5" xfId="0" applyFill="1" applyBorder="1" applyAlignment="1">
      <alignment horizontal="left" vertical="center" wrapText="1"/>
    </xf>
    <xf numFmtId="0" fontId="0" fillId="5" borderId="1" xfId="0" applyFill="1" applyBorder="1" applyAlignment="1">
      <alignment horizontal="left" vertical="center" wrapText="1"/>
    </xf>
    <xf numFmtId="0" fontId="0" fillId="0" borderId="1" xfId="0" applyBorder="1" applyAlignment="1">
      <alignment vertical="center"/>
    </xf>
    <xf numFmtId="0" fontId="6" fillId="9" borderId="21" xfId="0" applyFont="1" applyFill="1" applyBorder="1" applyAlignment="1">
      <alignment horizontal="left" vertical="center" wrapText="1"/>
    </xf>
    <xf numFmtId="0" fontId="4" fillId="7" borderId="20" xfId="0" applyFont="1" applyFill="1" applyBorder="1" applyAlignment="1">
      <alignment horizontal="right" vertical="center"/>
    </xf>
    <xf numFmtId="0" fontId="4" fillId="8" borderId="20" xfId="0" applyFont="1" applyFill="1" applyBorder="1" applyAlignment="1">
      <alignment horizontal="right" vertical="center"/>
    </xf>
    <xf numFmtId="0" fontId="0" fillId="8" borderId="25" xfId="0" applyFill="1" applyBorder="1" applyAlignment="1">
      <alignment horizontal="right" vertical="center"/>
    </xf>
    <xf numFmtId="0" fontId="4" fillId="0" borderId="20" xfId="0" applyFont="1" applyBorder="1" applyAlignment="1">
      <alignment horizontal="right" vertical="center"/>
    </xf>
    <xf numFmtId="0" fontId="7" fillId="7" borderId="32" xfId="0" applyFont="1" applyFill="1" applyBorder="1" applyAlignment="1">
      <alignment horizontal="left" vertical="center" wrapText="1"/>
    </xf>
    <xf numFmtId="0" fontId="0" fillId="0" borderId="21" xfId="0" applyBorder="1" applyAlignment="1">
      <alignment horizontal="left" vertical="center"/>
    </xf>
    <xf numFmtId="0" fontId="0" fillId="0" borderId="26" xfId="0" applyBorder="1" applyAlignment="1">
      <alignment horizontal="left" vertical="center"/>
    </xf>
    <xf numFmtId="0" fontId="0" fillId="0" borderId="21" xfId="0" applyBorder="1" applyAlignment="1">
      <alignment horizontal="left" vertical="center" wrapText="1"/>
    </xf>
    <xf numFmtId="0" fontId="2" fillId="0" borderId="21" xfId="0" applyFont="1" applyBorder="1" applyAlignment="1">
      <alignment horizontal="left" vertical="center"/>
    </xf>
    <xf numFmtId="0" fontId="4" fillId="7" borderId="21" xfId="0" applyFont="1" applyFill="1" applyBorder="1" applyAlignment="1">
      <alignment horizontal="left" vertical="center" wrapText="1"/>
    </xf>
    <xf numFmtId="0" fontId="6" fillId="7" borderId="20" xfId="0" applyFont="1" applyFill="1" applyBorder="1" applyAlignment="1">
      <alignment horizontal="left" vertical="center" wrapText="1"/>
    </xf>
    <xf numFmtId="0" fontId="0" fillId="7" borderId="25" xfId="0" applyFill="1" applyBorder="1" applyAlignment="1">
      <alignment horizontal="left" vertical="center" wrapText="1"/>
    </xf>
    <xf numFmtId="0" fontId="2" fillId="7" borderId="20" xfId="0" applyFont="1" applyFill="1" applyBorder="1" applyAlignment="1">
      <alignment horizontal="left" vertical="center"/>
    </xf>
    <xf numFmtId="0" fontId="0" fillId="7" borderId="25" xfId="0" applyFill="1" applyBorder="1" applyAlignment="1">
      <alignment horizontal="left" vertical="center"/>
    </xf>
    <xf numFmtId="0" fontId="6" fillId="8" borderId="21" xfId="0" applyFont="1" applyFill="1" applyBorder="1" applyAlignment="1">
      <alignment horizontal="left" vertical="center" wrapText="1"/>
    </xf>
    <xf numFmtId="0" fontId="0" fillId="8" borderId="26" xfId="0" applyFill="1" applyBorder="1" applyAlignment="1">
      <alignment horizontal="left" vertical="center" wrapText="1"/>
    </xf>
    <xf numFmtId="0" fontId="2" fillId="0" borderId="20" xfId="0" applyFont="1" applyBorder="1" applyAlignment="1">
      <alignment horizontal="right" vertical="center"/>
    </xf>
    <xf numFmtId="0" fontId="2" fillId="0" borderId="20" xfId="0" applyFont="1" applyBorder="1" applyAlignment="1">
      <alignment horizontal="left" vertical="center"/>
    </xf>
    <xf numFmtId="0" fontId="0" fillId="0" borderId="25" xfId="0" applyBorder="1" applyAlignment="1">
      <alignment horizontal="left" vertical="center"/>
    </xf>
    <xf numFmtId="0" fontId="2" fillId="0" borderId="20" xfId="0" applyFont="1" applyBorder="1" applyAlignment="1">
      <alignment horizontal="left" vertical="center" wrapText="1"/>
    </xf>
    <xf numFmtId="0" fontId="4" fillId="7" borderId="27" xfId="0" applyFont="1" applyFill="1" applyBorder="1" applyAlignment="1">
      <alignment horizontal="left" vertical="center" wrapText="1"/>
    </xf>
    <xf numFmtId="0" fontId="0" fillId="7" borderId="28" xfId="0" applyFill="1" applyBorder="1" applyAlignment="1">
      <alignment horizontal="left" vertical="center"/>
    </xf>
    <xf numFmtId="0" fontId="0" fillId="7" borderId="28" xfId="0" applyFill="1" applyBorder="1" applyAlignment="1">
      <alignment horizontal="left" vertical="center" wrapText="1"/>
    </xf>
    <xf numFmtId="0" fontId="0" fillId="7" borderId="29" xfId="0" applyFill="1" applyBorder="1" applyAlignment="1">
      <alignment horizontal="left" vertical="center"/>
    </xf>
    <xf numFmtId="0" fontId="0" fillId="7" borderId="28" xfId="0" applyFill="1" applyBorder="1" applyAlignment="1">
      <alignment vertical="center"/>
    </xf>
    <xf numFmtId="0" fontId="0" fillId="7" borderId="29" xfId="0" applyFill="1" applyBorder="1" applyAlignment="1">
      <alignment vertical="center"/>
    </xf>
    <xf numFmtId="0" fontId="4" fillId="8" borderId="27" xfId="0" applyFont="1" applyFill="1" applyBorder="1" applyAlignment="1">
      <alignment horizontal="left" vertical="center" wrapText="1"/>
    </xf>
    <xf numFmtId="0" fontId="0" fillId="8" borderId="28" xfId="0" applyFill="1" applyBorder="1" applyAlignment="1">
      <alignment horizontal="left" vertical="center"/>
    </xf>
    <xf numFmtId="0" fontId="0" fillId="8" borderId="29" xfId="0" applyFill="1" applyBorder="1" applyAlignment="1">
      <alignment horizontal="left" vertical="center"/>
    </xf>
    <xf numFmtId="0" fontId="0" fillId="0" borderId="28" xfId="0" applyBorder="1" applyAlignment="1">
      <alignment horizontal="left" vertical="center"/>
    </xf>
    <xf numFmtId="0" fontId="0" fillId="0" borderId="29" xfId="0" applyBorder="1" applyAlignment="1">
      <alignment horizontal="left" vertical="center"/>
    </xf>
    <xf numFmtId="0" fontId="0" fillId="0" borderId="29" xfId="0" applyBorder="1" applyAlignment="1">
      <alignment horizontal="left" vertical="center" wrapText="1"/>
    </xf>
    <xf numFmtId="0" fontId="0" fillId="0" borderId="29" xfId="0" applyBorder="1" applyAlignment="1">
      <alignment vertical="center"/>
    </xf>
    <xf numFmtId="0" fontId="2" fillId="0" borderId="14" xfId="0" applyFont="1" applyBorder="1" applyAlignment="1">
      <alignment horizontal="left"/>
    </xf>
    <xf numFmtId="0" fontId="7" fillId="7" borderId="27" xfId="0" applyFont="1" applyFill="1" applyBorder="1" applyAlignment="1">
      <alignment horizontal="left" vertical="center" wrapText="1"/>
    </xf>
    <xf numFmtId="0" fontId="6" fillId="0" borderId="21" xfId="0" applyFont="1" applyBorder="1" applyAlignment="1">
      <alignment horizontal="left" vertical="center" wrapText="1"/>
    </xf>
    <xf numFmtId="0" fontId="0" fillId="0" borderId="3" xfId="0" applyBorder="1" applyAlignment="1">
      <alignment vertical="center"/>
    </xf>
    <xf numFmtId="0" fontId="0" fillId="0" borderId="0" xfId="0" applyAlignment="1">
      <alignment vertical="center"/>
    </xf>
    <xf numFmtId="0" fontId="0" fillId="0" borderId="4" xfId="0" applyBorder="1" applyAlignment="1">
      <alignment vertical="center"/>
    </xf>
    <xf numFmtId="0" fontId="0" fillId="0" borderId="0" xfId="0" applyAlignment="1">
      <alignment vertical="center" wrapText="1"/>
    </xf>
    <xf numFmtId="0" fontId="0" fillId="0" borderId="0" xfId="0" applyAlignment="1">
      <alignment horizontal="left" vertical="center" wrapText="1"/>
    </xf>
    <xf numFmtId="0" fontId="0" fillId="0" borderId="4" xfId="0" applyBorder="1" applyAlignment="1">
      <alignment horizontal="left" vertical="center" wrapText="1"/>
    </xf>
    <xf numFmtId="0" fontId="0" fillId="0" borderId="3" xfId="0" applyBorder="1" applyAlignment="1">
      <alignment horizontal="left" vertical="top"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5"/>
  <sheetViews>
    <sheetView topLeftCell="A28" workbookViewId="0">
      <selection activeCell="B52" sqref="B52"/>
    </sheetView>
  </sheetViews>
  <sheetFormatPr defaultColWidth="9" defaultRowHeight="17.399999999999999" x14ac:dyDescent="0.4"/>
  <cols>
    <col min="1" max="1" width="22.69921875" customWidth="1"/>
    <col min="2" max="2" width="42.09765625" customWidth="1"/>
    <col min="3" max="3" width="2.8984375" customWidth="1"/>
    <col min="4" max="4" width="16.59765625" customWidth="1"/>
    <col min="5" max="5" width="21" customWidth="1"/>
    <col min="6" max="6" width="4.69921875" customWidth="1"/>
  </cols>
  <sheetData>
    <row r="1" spans="1:6" ht="21" x14ac:dyDescent="0.45">
      <c r="A1" s="3"/>
      <c r="B1" s="54" t="s">
        <v>0</v>
      </c>
      <c r="C1" s="53"/>
      <c r="D1" s="43" t="s">
        <v>1</v>
      </c>
      <c r="E1" s="53"/>
      <c r="F1" s="53"/>
    </row>
    <row r="2" spans="1:6" x14ac:dyDescent="0.4">
      <c r="A2" s="37"/>
      <c r="B2" s="37"/>
      <c r="C2" s="140"/>
      <c r="D2" s="55"/>
      <c r="E2" s="55"/>
      <c r="F2" s="55"/>
    </row>
    <row r="3" spans="1:6" x14ac:dyDescent="0.4">
      <c r="A3" s="3"/>
      <c r="B3" s="3"/>
      <c r="C3" s="53"/>
      <c r="D3" s="57" t="s">
        <v>2</v>
      </c>
      <c r="E3" s="57"/>
      <c r="F3" s="57"/>
    </row>
    <row r="4" spans="1:6" ht="37.5" customHeight="1" x14ac:dyDescent="0.4">
      <c r="A4" s="58"/>
      <c r="B4" s="59" t="s">
        <v>3</v>
      </c>
      <c r="C4" s="70"/>
      <c r="D4" s="141" t="s">
        <v>4</v>
      </c>
      <c r="E4" s="141"/>
      <c r="F4" s="141"/>
    </row>
    <row r="5" spans="1:6" ht="54.75" customHeight="1" x14ac:dyDescent="0.4">
      <c r="A5" s="153" t="s">
        <v>5</v>
      </c>
      <c r="B5" s="267" t="s">
        <v>6</v>
      </c>
      <c r="C5" s="215"/>
      <c r="D5" s="268" t="s">
        <v>7</v>
      </c>
      <c r="E5" s="269"/>
      <c r="F5" s="270"/>
    </row>
    <row r="6" spans="1:6" ht="15" customHeight="1" x14ac:dyDescent="0.4">
      <c r="A6" s="271"/>
      <c r="B6" s="272" t="s">
        <v>8</v>
      </c>
      <c r="C6" s="273"/>
      <c r="D6" s="273" t="s">
        <v>7</v>
      </c>
      <c r="E6" s="273"/>
      <c r="F6" s="273"/>
    </row>
    <row r="7" spans="1:6" ht="15" customHeight="1" x14ac:dyDescent="0.4">
      <c r="A7" s="271"/>
      <c r="B7" s="272" t="s">
        <v>9</v>
      </c>
      <c r="C7" s="273"/>
      <c r="D7" s="273" t="s">
        <v>10</v>
      </c>
      <c r="E7" s="273"/>
      <c r="F7" s="273"/>
    </row>
    <row r="8" spans="1:6" ht="69.75" customHeight="1" x14ac:dyDescent="0.4">
      <c r="A8" s="274"/>
      <c r="B8" s="275" t="s">
        <v>11</v>
      </c>
      <c r="C8" s="271"/>
      <c r="D8" s="276" t="s">
        <v>12</v>
      </c>
      <c r="E8" s="100"/>
      <c r="F8" s="100"/>
    </row>
    <row r="9" spans="1:6" ht="47.25" customHeight="1" x14ac:dyDescent="0.4">
      <c r="A9" s="274"/>
      <c r="B9" s="275" t="s">
        <v>13</v>
      </c>
      <c r="C9" s="271"/>
      <c r="D9" s="276" t="s">
        <v>14</v>
      </c>
      <c r="E9" s="100"/>
      <c r="F9" s="100"/>
    </row>
    <row r="10" spans="1:6" ht="15" customHeight="1" x14ac:dyDescent="0.4">
      <c r="A10" s="274"/>
      <c r="B10" s="277" t="s">
        <v>15</v>
      </c>
      <c r="C10" s="278"/>
      <c r="D10" s="279" t="s">
        <v>16</v>
      </c>
      <c r="E10" s="100"/>
      <c r="F10" s="100"/>
    </row>
    <row r="11" spans="1:6" ht="15" customHeight="1" x14ac:dyDescent="0.4">
      <c r="A11" s="274"/>
      <c r="B11" s="272" t="s">
        <v>17</v>
      </c>
      <c r="C11" s="280"/>
      <c r="D11" s="273" t="s">
        <v>18</v>
      </c>
      <c r="E11" s="273"/>
      <c r="F11" s="273"/>
    </row>
    <row r="12" spans="1:6" ht="15" customHeight="1" x14ac:dyDescent="0.4">
      <c r="A12" s="274"/>
      <c r="B12" s="272" t="s">
        <v>19</v>
      </c>
      <c r="C12" s="272"/>
      <c r="D12" s="273" t="s">
        <v>12</v>
      </c>
      <c r="E12" s="273"/>
      <c r="F12" s="273"/>
    </row>
    <row r="13" spans="1:6" ht="15" customHeight="1" x14ac:dyDescent="0.4">
      <c r="A13" s="274"/>
      <c r="B13" s="272" t="s">
        <v>20</v>
      </c>
      <c r="C13" s="281"/>
      <c r="D13" s="281" t="s">
        <v>21</v>
      </c>
      <c r="E13" s="273"/>
      <c r="F13" s="273"/>
    </row>
    <row r="14" spans="1:6" ht="15" customHeight="1" x14ac:dyDescent="0.4">
      <c r="A14" s="274"/>
      <c r="B14" s="281" t="s">
        <v>22</v>
      </c>
      <c r="C14" s="281"/>
      <c r="D14" s="281" t="s">
        <v>23</v>
      </c>
      <c r="E14" s="273"/>
      <c r="F14" s="273"/>
    </row>
    <row r="15" spans="1:6" ht="15" customHeight="1" x14ac:dyDescent="0.4">
      <c r="A15" s="274"/>
      <c r="B15" s="281" t="s">
        <v>24</v>
      </c>
      <c r="C15" s="281"/>
      <c r="D15" s="281" t="s">
        <v>25</v>
      </c>
      <c r="E15" s="273"/>
      <c r="F15" s="273"/>
    </row>
    <row r="16" spans="1:6" ht="15" customHeight="1" x14ac:dyDescent="0.4">
      <c r="A16" s="274"/>
      <c r="B16" s="281" t="s">
        <v>26</v>
      </c>
      <c r="C16" s="281"/>
      <c r="D16" s="281" t="s">
        <v>27</v>
      </c>
      <c r="E16" s="273"/>
      <c r="F16" s="273"/>
    </row>
    <row r="17" spans="1:6" ht="15" customHeight="1" x14ac:dyDescent="0.4">
      <c r="A17" s="274"/>
      <c r="B17" s="32"/>
      <c r="C17" s="142"/>
      <c r="D17" s="276"/>
      <c r="E17" s="100"/>
      <c r="F17" s="100"/>
    </row>
    <row r="18" spans="1:6" ht="15" customHeight="1" x14ac:dyDescent="0.4">
      <c r="A18" s="56" t="s">
        <v>28</v>
      </c>
      <c r="B18" s="10" t="s">
        <v>29</v>
      </c>
      <c r="C18" s="10"/>
      <c r="D18" s="282" t="s">
        <v>30</v>
      </c>
      <c r="E18" s="283"/>
      <c r="F18" s="283"/>
    </row>
    <row r="19" spans="1:6" x14ac:dyDescent="0.4">
      <c r="A19" s="274"/>
      <c r="B19" t="s">
        <v>31</v>
      </c>
      <c r="D19" s="284" t="s">
        <v>32</v>
      </c>
      <c r="E19" s="285"/>
      <c r="F19" s="285"/>
    </row>
    <row r="20" spans="1:6" x14ac:dyDescent="0.4">
      <c r="A20" s="274"/>
      <c r="B20" t="s">
        <v>33</v>
      </c>
      <c r="D20" s="284" t="s">
        <v>34</v>
      </c>
      <c r="E20" s="285"/>
      <c r="F20" s="285"/>
    </row>
    <row r="21" spans="1:6" x14ac:dyDescent="0.4">
      <c r="A21" s="274"/>
      <c r="B21" s="53" t="s">
        <v>35</v>
      </c>
      <c r="D21" s="286" t="s">
        <v>36</v>
      </c>
      <c r="E21" s="287"/>
      <c r="F21" s="287"/>
    </row>
    <row r="22" spans="1:6" x14ac:dyDescent="0.4">
      <c r="A22" s="274"/>
      <c r="B22" t="s">
        <v>37</v>
      </c>
      <c r="D22" s="286" t="s">
        <v>38</v>
      </c>
      <c r="E22" s="287"/>
      <c r="F22" s="287"/>
    </row>
    <row r="23" spans="1:6" x14ac:dyDescent="0.4">
      <c r="A23" s="274"/>
      <c r="B23" t="s">
        <v>39</v>
      </c>
      <c r="D23" s="286" t="s">
        <v>40</v>
      </c>
      <c r="E23" s="287"/>
      <c r="F23" s="287"/>
    </row>
    <row r="24" spans="1:6" x14ac:dyDescent="0.4">
      <c r="A24" s="274"/>
      <c r="B24" s="288" t="s">
        <v>41</v>
      </c>
      <c r="C24" s="288"/>
      <c r="D24" s="289" t="s">
        <v>42</v>
      </c>
      <c r="E24" s="289"/>
      <c r="F24" s="287"/>
    </row>
    <row r="25" spans="1:6" x14ac:dyDescent="0.4">
      <c r="A25" s="274"/>
      <c r="B25" s="16" t="s">
        <v>43</v>
      </c>
      <c r="C25" s="16"/>
      <c r="D25" s="290" t="s">
        <v>44</v>
      </c>
      <c r="E25" s="291"/>
      <c r="F25" s="291"/>
    </row>
    <row r="26" spans="1:6" x14ac:dyDescent="0.4">
      <c r="A26" s="274"/>
      <c r="B26" s="22" t="s">
        <v>45</v>
      </c>
      <c r="C26" s="22"/>
      <c r="D26" s="292" t="s">
        <v>46</v>
      </c>
      <c r="E26" s="293"/>
      <c r="F26" s="293"/>
    </row>
    <row r="27" spans="1:6" x14ac:dyDescent="0.4">
      <c r="A27" s="274"/>
      <c r="B27" s="294" t="s">
        <v>47</v>
      </c>
      <c r="C27" s="294"/>
      <c r="D27" s="294" t="s">
        <v>48</v>
      </c>
      <c r="E27" s="294"/>
      <c r="F27" s="294"/>
    </row>
    <row r="28" spans="1:6" x14ac:dyDescent="0.4">
      <c r="A28" s="274"/>
      <c r="B28" t="s">
        <v>49</v>
      </c>
      <c r="D28" s="286" t="s">
        <v>50</v>
      </c>
      <c r="E28" s="287"/>
      <c r="F28" s="287"/>
    </row>
    <row r="29" spans="1:6" x14ac:dyDescent="0.4">
      <c r="A29" s="274"/>
      <c r="B29" t="s">
        <v>51</v>
      </c>
      <c r="D29" s="286" t="s">
        <v>52</v>
      </c>
      <c r="E29" s="287"/>
      <c r="F29" s="287"/>
    </row>
    <row r="30" spans="1:6" x14ac:dyDescent="0.4">
      <c r="A30" s="274"/>
      <c r="B30" t="s">
        <v>53</v>
      </c>
      <c r="D30" s="286" t="s">
        <v>54</v>
      </c>
      <c r="E30" s="287"/>
      <c r="F30" s="287"/>
    </row>
    <row r="31" spans="1:6" x14ac:dyDescent="0.4">
      <c r="A31" s="274"/>
      <c r="B31" s="4" t="s">
        <v>55</v>
      </c>
      <c r="D31" s="160" t="s">
        <v>56</v>
      </c>
      <c r="E31" s="287"/>
      <c r="F31" s="287"/>
    </row>
    <row r="32" spans="1:6" x14ac:dyDescent="0.4">
      <c r="A32" s="295"/>
      <c r="B32" s="296" t="s">
        <v>57</v>
      </c>
      <c r="C32" s="44"/>
      <c r="D32" s="290" t="s">
        <v>58</v>
      </c>
      <c r="E32" s="291"/>
      <c r="F32" s="291"/>
    </row>
    <row r="33" spans="1:6" x14ac:dyDescent="0.4">
      <c r="A33" s="297"/>
      <c r="B33" s="298" t="s">
        <v>59</v>
      </c>
      <c r="C33" s="299"/>
      <c r="D33" s="300" t="s">
        <v>60</v>
      </c>
      <c r="E33" s="301"/>
      <c r="F33" s="301"/>
    </row>
    <row r="34" spans="1:6" x14ac:dyDescent="0.4">
      <c r="A34" s="302" t="s">
        <v>61</v>
      </c>
      <c r="B34" s="303" t="s">
        <v>62</v>
      </c>
      <c r="C34" s="304"/>
      <c r="D34" s="305" t="s">
        <v>63</v>
      </c>
      <c r="E34" s="306"/>
      <c r="F34" s="306"/>
    </row>
    <row r="35" spans="1:6" x14ac:dyDescent="0.4">
      <c r="A35" s="302"/>
      <c r="B35" s="303"/>
      <c r="C35" s="304"/>
      <c r="D35" s="305"/>
      <c r="E35" s="306"/>
      <c r="F35" s="306"/>
    </row>
    <row r="36" spans="1:6" x14ac:dyDescent="0.4">
      <c r="A36" s="56" t="s">
        <v>64</v>
      </c>
      <c r="B36" s="307" t="s">
        <v>65</v>
      </c>
      <c r="C36" s="307"/>
      <c r="D36" s="308" t="s">
        <v>66</v>
      </c>
      <c r="E36" s="308"/>
      <c r="F36" s="309"/>
    </row>
    <row r="37" spans="1:6" x14ac:dyDescent="0.4">
      <c r="A37" s="274"/>
      <c r="B37" s="281" t="s">
        <v>67</v>
      </c>
      <c r="C37" s="281"/>
      <c r="D37" s="310" t="s">
        <v>68</v>
      </c>
      <c r="E37" s="310"/>
      <c r="F37" s="310"/>
    </row>
    <row r="38" spans="1:6" x14ac:dyDescent="0.4">
      <c r="A38" s="274"/>
      <c r="B38" s="281" t="s">
        <v>69</v>
      </c>
      <c r="C38" s="281"/>
      <c r="D38" s="310" t="s">
        <v>70</v>
      </c>
      <c r="E38" s="310"/>
      <c r="F38" s="310"/>
    </row>
    <row r="39" spans="1:6" x14ac:dyDescent="0.4">
      <c r="A39" s="274"/>
      <c r="B39" s="281" t="s">
        <v>71</v>
      </c>
      <c r="C39" s="281"/>
      <c r="D39" s="281" t="s">
        <v>72</v>
      </c>
      <c r="E39" s="281"/>
      <c r="F39" s="281"/>
    </row>
    <row r="40" spans="1:6" x14ac:dyDescent="0.4">
      <c r="A40" s="274"/>
      <c r="B40" s="311" t="s">
        <v>73</v>
      </c>
      <c r="C40" s="4"/>
      <c r="D40" s="286" t="s">
        <v>74</v>
      </c>
      <c r="E40" s="287"/>
      <c r="F40" s="287"/>
    </row>
    <row r="41" spans="1:6" x14ac:dyDescent="0.4">
      <c r="A41" s="274"/>
      <c r="B41" s="311" t="s">
        <v>75</v>
      </c>
      <c r="C41" s="4"/>
      <c r="D41" s="286" t="s">
        <v>68</v>
      </c>
      <c r="E41" s="287"/>
      <c r="F41" s="287"/>
    </row>
    <row r="42" spans="1:6" x14ac:dyDescent="0.4">
      <c r="A42" s="274"/>
      <c r="B42" s="311" t="s">
        <v>76</v>
      </c>
      <c r="C42" s="4"/>
      <c r="D42" s="286" t="s">
        <v>77</v>
      </c>
      <c r="E42" s="287"/>
      <c r="F42" s="287"/>
    </row>
    <row r="43" spans="1:6" x14ac:dyDescent="0.4">
      <c r="A43" s="274"/>
      <c r="B43" s="311" t="s">
        <v>78</v>
      </c>
      <c r="C43" s="4"/>
      <c r="D43" s="286" t="s">
        <v>79</v>
      </c>
      <c r="E43" s="287"/>
      <c r="F43" s="287"/>
    </row>
    <row r="44" spans="1:6" x14ac:dyDescent="0.4">
      <c r="A44" s="274"/>
      <c r="B44" s="294" t="s">
        <v>80</v>
      </c>
      <c r="C44" s="294"/>
      <c r="D44" s="294" t="s">
        <v>81</v>
      </c>
      <c r="E44" s="312"/>
      <c r="F44" s="312"/>
    </row>
    <row r="45" spans="1:6" x14ac:dyDescent="0.4">
      <c r="A45" s="313" t="s">
        <v>82</v>
      </c>
      <c r="B45" s="10" t="s">
        <v>83</v>
      </c>
      <c r="C45" s="10"/>
      <c r="D45" s="314" t="s">
        <v>84</v>
      </c>
      <c r="E45" s="309"/>
      <c r="F45" s="309"/>
    </row>
    <row r="46" spans="1:6" x14ac:dyDescent="0.4">
      <c r="A46" s="274"/>
      <c r="B46" t="s">
        <v>85</v>
      </c>
      <c r="D46" s="286" t="s">
        <v>86</v>
      </c>
      <c r="E46" s="287"/>
      <c r="F46" s="287"/>
    </row>
    <row r="47" spans="1:6" x14ac:dyDescent="0.4">
      <c r="A47" s="274"/>
      <c r="B47" t="s">
        <v>87</v>
      </c>
      <c r="D47" s="286" t="s">
        <v>88</v>
      </c>
      <c r="E47" s="287"/>
      <c r="F47" s="287"/>
    </row>
    <row r="48" spans="1:6" ht="15.75" customHeight="1" x14ac:dyDescent="0.4">
      <c r="A48" s="274"/>
      <c r="B48" t="s">
        <v>89</v>
      </c>
      <c r="D48" s="286" t="s">
        <v>90</v>
      </c>
      <c r="E48" s="287"/>
      <c r="F48" s="287"/>
    </row>
    <row r="49" spans="1:6" x14ac:dyDescent="0.4">
      <c r="A49" s="274"/>
      <c r="B49" t="s">
        <v>91</v>
      </c>
      <c r="D49" s="286" t="s">
        <v>92</v>
      </c>
      <c r="E49" s="287"/>
      <c r="F49" s="287"/>
    </row>
    <row r="50" spans="1:6" x14ac:dyDescent="0.4">
      <c r="A50" s="274"/>
      <c r="B50" t="s">
        <v>93</v>
      </c>
      <c r="D50" s="286" t="s">
        <v>94</v>
      </c>
      <c r="E50" s="287"/>
      <c r="F50" s="287"/>
    </row>
    <row r="51" spans="1:6" x14ac:dyDescent="0.4">
      <c r="A51" s="274"/>
      <c r="B51" s="294" t="s">
        <v>95</v>
      </c>
      <c r="C51" s="294"/>
      <c r="D51" s="294" t="s">
        <v>96</v>
      </c>
      <c r="E51" s="312"/>
      <c r="F51" s="312"/>
    </row>
    <row r="52" spans="1:6" ht="69.599999999999994" x14ac:dyDescent="0.4">
      <c r="A52" s="315"/>
      <c r="B52" s="316" t="s">
        <v>97</v>
      </c>
      <c r="C52" s="317"/>
      <c r="D52" s="318" t="s">
        <v>98</v>
      </c>
      <c r="E52" s="301"/>
      <c r="F52" s="301"/>
    </row>
    <row r="53" spans="1:6" x14ac:dyDescent="0.4">
      <c r="A53" s="319" t="s">
        <v>99</v>
      </c>
      <c r="B53" s="181" t="s">
        <v>100</v>
      </c>
      <c r="C53" s="319"/>
      <c r="D53" s="320" t="s">
        <v>101</v>
      </c>
      <c r="E53" s="320"/>
      <c r="F53" s="320"/>
    </row>
    <row r="54" spans="1:6" x14ac:dyDescent="0.4">
      <c r="A54" s="321" t="s">
        <v>102</v>
      </c>
      <c r="B54" s="321"/>
      <c r="C54" s="321"/>
      <c r="D54" s="322"/>
      <c r="E54" s="322"/>
      <c r="F54" s="322"/>
    </row>
    <row r="55" spans="1:6" x14ac:dyDescent="0.4">
      <c r="D55" s="311"/>
    </row>
  </sheetData>
  <phoneticPr fontId="23" type="noConversion"/>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46"/>
  <sheetViews>
    <sheetView workbookViewId="0">
      <selection activeCell="K21" sqref="K21"/>
    </sheetView>
  </sheetViews>
  <sheetFormatPr defaultColWidth="9" defaultRowHeight="17.399999999999999" x14ac:dyDescent="0.4"/>
  <cols>
    <col min="1" max="1" width="21.296875" customWidth="1"/>
    <col min="2" max="2" width="54.296875" customWidth="1"/>
    <col min="3" max="3" width="8.8984375" hidden="1" customWidth="1"/>
    <col min="4" max="4" width="2.69921875" customWidth="1"/>
    <col min="5" max="5" width="8.09765625" style="1" customWidth="1"/>
    <col min="6" max="6" width="8.09765625" style="2" customWidth="1"/>
    <col min="7" max="7" width="9.8984375" style="3" customWidth="1"/>
    <col min="8" max="8" width="8.09765625" style="3" customWidth="1"/>
    <col min="9" max="10" width="8.09765625" customWidth="1"/>
    <col min="11" max="12" width="6" customWidth="1"/>
    <col min="13" max="13" width="73.296875" customWidth="1"/>
  </cols>
  <sheetData>
    <row r="1" spans="1:15" x14ac:dyDescent="0.4">
      <c r="A1" s="4" t="s">
        <v>444</v>
      </c>
    </row>
    <row r="2" spans="1:15" ht="52.2" x14ac:dyDescent="0.4">
      <c r="A2" s="5" t="s">
        <v>445</v>
      </c>
      <c r="B2" s="5"/>
      <c r="C2" s="5"/>
      <c r="D2" s="5"/>
      <c r="E2" s="6" t="s">
        <v>446</v>
      </c>
      <c r="F2" s="7" t="s">
        <v>447</v>
      </c>
      <c r="G2" s="8" t="s">
        <v>448</v>
      </c>
      <c r="H2" s="9"/>
      <c r="I2" s="9"/>
      <c r="J2" s="9"/>
      <c r="K2" s="8"/>
      <c r="L2" s="8"/>
      <c r="M2" s="38" t="s">
        <v>449</v>
      </c>
    </row>
    <row r="3" spans="1:15" x14ac:dyDescent="0.4">
      <c r="A3" s="10" t="s">
        <v>450</v>
      </c>
      <c r="B3" s="10"/>
      <c r="C3" s="10"/>
      <c r="D3" s="10"/>
      <c r="E3" s="11"/>
      <c r="F3" s="12"/>
      <c r="G3" s="13" t="s">
        <v>451</v>
      </c>
      <c r="H3" s="14" t="s">
        <v>451</v>
      </c>
      <c r="I3" s="14" t="s">
        <v>451</v>
      </c>
      <c r="J3" s="14" t="s">
        <v>451</v>
      </c>
      <c r="K3" s="39"/>
      <c r="L3" s="39"/>
      <c r="M3" s="40"/>
    </row>
    <row r="4" spans="1:15" ht="15" customHeight="1" x14ac:dyDescent="0.4">
      <c r="A4" t="s">
        <v>452</v>
      </c>
      <c r="G4" s="15" t="str">
        <f>+LEFT(DEC2HEX(2131,4),2)</f>
        <v>08</v>
      </c>
      <c r="H4" s="15" t="str">
        <f>+RIGHT(DEC2HEX(2131,4),2)</f>
        <v>53</v>
      </c>
      <c r="M4" s="428" t="s">
        <v>453</v>
      </c>
    </row>
    <row r="5" spans="1:15" x14ac:dyDescent="0.4">
      <c r="A5" t="s">
        <v>454</v>
      </c>
      <c r="G5" s="15" t="s">
        <v>36</v>
      </c>
      <c r="M5" s="428"/>
    </row>
    <row r="6" spans="1:15" x14ac:dyDescent="0.4">
      <c r="A6" t="s">
        <v>455</v>
      </c>
      <c r="G6" s="15" t="str">
        <f ca="1">+LEFT(DEC2HEX((15+COUNTA(G12:L45)),4),2)</f>
        <v>00</v>
      </c>
      <c r="H6" s="15" t="str">
        <f ca="1">+RIGHT(DEC2HEX((15+COUNTA(G12:L45)),4),2)</f>
        <v>D5</v>
      </c>
      <c r="M6" s="428"/>
    </row>
    <row r="7" spans="1:15" x14ac:dyDescent="0.4">
      <c r="A7" s="424" t="s">
        <v>456</v>
      </c>
      <c r="B7" s="16" t="s">
        <v>457</v>
      </c>
      <c r="C7" s="16"/>
      <c r="D7" s="16"/>
      <c r="E7" s="17"/>
      <c r="F7" s="18"/>
      <c r="G7" s="19">
        <v>1</v>
      </c>
      <c r="H7" s="20"/>
      <c r="I7" s="16"/>
      <c r="J7" s="16"/>
      <c r="K7" s="16"/>
      <c r="M7" s="428"/>
    </row>
    <row r="8" spans="1:15" x14ac:dyDescent="0.4">
      <c r="A8" s="425"/>
      <c r="B8" t="s">
        <v>458</v>
      </c>
      <c r="G8" s="15">
        <v>3</v>
      </c>
      <c r="M8" s="428"/>
    </row>
    <row r="9" spans="1:15" x14ac:dyDescent="0.4">
      <c r="A9" s="425"/>
      <c r="B9" s="4" t="s">
        <v>459</v>
      </c>
      <c r="G9" s="15">
        <v>0</v>
      </c>
      <c r="M9" s="428"/>
    </row>
    <row r="10" spans="1:15" x14ac:dyDescent="0.4">
      <c r="A10" s="426"/>
      <c r="B10" s="22" t="s">
        <v>460</v>
      </c>
      <c r="C10" s="22"/>
      <c r="D10" s="22"/>
      <c r="E10" s="23"/>
      <c r="F10" s="24"/>
      <c r="G10" s="25">
        <v>1</v>
      </c>
      <c r="H10" s="26"/>
      <c r="I10" s="22"/>
      <c r="J10" s="22"/>
      <c r="K10" s="22"/>
      <c r="L10" s="22"/>
      <c r="M10" s="429"/>
    </row>
    <row r="11" spans="1:15" x14ac:dyDescent="0.4">
      <c r="A11" s="27"/>
      <c r="B11" s="28" t="s">
        <v>461</v>
      </c>
      <c r="C11" s="28"/>
      <c r="D11" s="28"/>
      <c r="E11" s="29"/>
      <c r="F11" s="30"/>
      <c r="G11" s="31">
        <v>0</v>
      </c>
      <c r="H11" s="31">
        <v>0</v>
      </c>
      <c r="I11" s="28"/>
      <c r="J11" s="28"/>
      <c r="K11" s="28"/>
      <c r="L11" s="28"/>
      <c r="M11" s="430" t="s">
        <v>462</v>
      </c>
    </row>
    <row r="12" spans="1:15" x14ac:dyDescent="0.4">
      <c r="A12" s="427" t="s">
        <v>463</v>
      </c>
      <c r="B12" t="s">
        <v>464</v>
      </c>
      <c r="C12" s="33">
        <f ca="1">+IF(RANDBETWEEN(-1,1)=0,1,-1)</f>
        <v>1</v>
      </c>
      <c r="D12" s="33">
        <v>1</v>
      </c>
      <c r="E12" s="2">
        <f t="shared" ref="E12:E44" ca="1" si="0">+RANDBETWEEN(900,1000)*C12</f>
        <v>906</v>
      </c>
      <c r="F12" s="2">
        <f ca="1">+RANDBETWEEN(200,500)</f>
        <v>414</v>
      </c>
      <c r="G12" s="34" t="str">
        <f t="shared" ref="G12:G44" ca="1" si="1">+IF(MID(DEC2HEX(E12),7,2)="","00",MID(DEC2HEX(E12),7,2))</f>
        <v>00</v>
      </c>
      <c r="H12" s="34" t="str">
        <f ca="1">+RIGHT(DEC2HEX(E12,4),2)</f>
        <v>8A</v>
      </c>
      <c r="I12" s="50" t="str">
        <f ca="1">+LEFT(DEC2HEX(F12,4),2)</f>
        <v>01</v>
      </c>
      <c r="J12" s="51" t="str">
        <f ca="1">+RIGHT(DEC2HEX(F12,4),2)</f>
        <v>9E</v>
      </c>
      <c r="K12" s="34">
        <v>0</v>
      </c>
      <c r="L12" s="34">
        <v>0</v>
      </c>
      <c r="M12" s="375"/>
    </row>
    <row r="13" spans="1:15" x14ac:dyDescent="0.4">
      <c r="A13" s="425"/>
      <c r="B13" t="s">
        <v>465</v>
      </c>
      <c r="C13" s="33">
        <f t="shared" ref="C13:C45" ca="1" si="2">+IF(RANDBETWEEN(-1,1)=0,1,-1)</f>
        <v>-1</v>
      </c>
      <c r="D13" s="33">
        <v>2</v>
      </c>
      <c r="E13" s="2">
        <f t="shared" ca="1" si="0"/>
        <v>-996</v>
      </c>
      <c r="F13" s="2">
        <f t="shared" ref="F13:F44" ca="1" si="3">+RANDBETWEEN(200,500)</f>
        <v>422</v>
      </c>
      <c r="G13" s="34" t="str">
        <f t="shared" ca="1" si="1"/>
        <v>FC</v>
      </c>
      <c r="H13" s="34" t="str">
        <f ca="1">+RIGHT(DEC2HEX(E13,4),2)</f>
        <v>1C</v>
      </c>
      <c r="I13" s="46" t="str">
        <f ca="1">+LEFT(DEC2HEX(F13,4),2)</f>
        <v>01</v>
      </c>
      <c r="J13" s="47" t="str">
        <f ca="1">+RIGHT(DEC2HEX(F13,4),2)</f>
        <v>A6</v>
      </c>
      <c r="K13" s="34">
        <v>0</v>
      </c>
      <c r="L13" s="34">
        <v>0</v>
      </c>
      <c r="M13" s="375"/>
      <c r="O13" s="3"/>
    </row>
    <row r="14" spans="1:15" x14ac:dyDescent="0.4">
      <c r="A14" s="425"/>
      <c r="C14" s="33">
        <f t="shared" ca="1" si="2"/>
        <v>-1</v>
      </c>
      <c r="D14" s="33">
        <v>3</v>
      </c>
      <c r="E14" s="2">
        <f t="shared" ca="1" si="0"/>
        <v>-996</v>
      </c>
      <c r="F14" s="2">
        <f t="shared" ca="1" si="3"/>
        <v>237</v>
      </c>
      <c r="G14" s="34" t="str">
        <f t="shared" ca="1" si="1"/>
        <v>FC</v>
      </c>
      <c r="H14" s="34" t="str">
        <f ca="1">+RIGHT(DEC2HEX(E14,4),2)</f>
        <v>1C</v>
      </c>
      <c r="I14" s="46" t="str">
        <f ca="1">+LEFT(DEC2HEX(F14,4),2)</f>
        <v>00</v>
      </c>
      <c r="J14" s="47" t="str">
        <f ca="1">+RIGHT(DEC2HEX(F14,4),2)</f>
        <v>ED</v>
      </c>
      <c r="K14" s="34">
        <v>0</v>
      </c>
      <c r="L14" s="34">
        <v>0</v>
      </c>
      <c r="M14" s="375"/>
    </row>
    <row r="15" spans="1:15" x14ac:dyDescent="0.4">
      <c r="A15" s="425"/>
      <c r="C15" s="33">
        <f t="shared" ca="1" si="2"/>
        <v>1</v>
      </c>
      <c r="D15" s="33">
        <v>4</v>
      </c>
      <c r="E15" s="2">
        <f t="shared" ca="1" si="0"/>
        <v>1000</v>
      </c>
      <c r="F15" s="2">
        <f t="shared" ca="1" si="3"/>
        <v>284</v>
      </c>
      <c r="G15" s="34" t="str">
        <f t="shared" ca="1" si="1"/>
        <v>00</v>
      </c>
      <c r="H15" s="34" t="str">
        <f ca="1">+RIGHT(DEC2HEX(E15,4),2)</f>
        <v>E8</v>
      </c>
      <c r="I15" s="46" t="str">
        <f ca="1">+LEFT(DEC2HEX(F15,4),2)</f>
        <v>01</v>
      </c>
      <c r="J15" s="47" t="str">
        <f ca="1">+RIGHT(DEC2HEX(F15,4),2)</f>
        <v>1C</v>
      </c>
      <c r="K15" s="34">
        <v>0</v>
      </c>
      <c r="L15" s="34">
        <v>0</v>
      </c>
      <c r="M15" s="375"/>
      <c r="O15" t="str">
        <f>+MID(O14,7,2)</f>
        <v/>
      </c>
    </row>
    <row r="16" spans="1:15" x14ac:dyDescent="0.4">
      <c r="A16" s="425"/>
      <c r="C16" s="33">
        <f t="shared" ca="1" si="2"/>
        <v>-1</v>
      </c>
      <c r="D16" s="33">
        <v>5</v>
      </c>
      <c r="E16" s="2">
        <f t="shared" ca="1" si="0"/>
        <v>-994</v>
      </c>
      <c r="F16" s="2">
        <f t="shared" ca="1" si="3"/>
        <v>252</v>
      </c>
      <c r="G16" s="34" t="str">
        <f t="shared" ca="1" si="1"/>
        <v>FC</v>
      </c>
      <c r="H16" s="34" t="str">
        <f t="shared" ref="H16:H44" ca="1" si="4">+RIGHT(DEC2HEX(E16,4),2)</f>
        <v>1E</v>
      </c>
      <c r="I16" s="46" t="str">
        <f t="shared" ref="I16:I44" ca="1" si="5">+LEFT(DEC2HEX(F16,4),2)</f>
        <v>00</v>
      </c>
      <c r="J16" s="47" t="str">
        <f t="shared" ref="J16:J44" ca="1" si="6">+RIGHT(DEC2HEX(F16,4),2)</f>
        <v>FC</v>
      </c>
      <c r="K16" s="34">
        <v>0</v>
      </c>
      <c r="L16" s="34">
        <v>0</v>
      </c>
      <c r="M16" s="375"/>
    </row>
    <row r="17" spans="1:13" x14ac:dyDescent="0.4">
      <c r="A17" s="425"/>
      <c r="C17" s="33">
        <f t="shared" ca="1" si="2"/>
        <v>1</v>
      </c>
      <c r="D17" s="33">
        <v>6</v>
      </c>
      <c r="E17" s="2">
        <f t="shared" ca="1" si="0"/>
        <v>985</v>
      </c>
      <c r="F17" s="2">
        <f t="shared" ca="1" si="3"/>
        <v>307</v>
      </c>
      <c r="G17" s="34" t="str">
        <f t="shared" ca="1" si="1"/>
        <v>00</v>
      </c>
      <c r="H17" s="34" t="str">
        <f t="shared" ca="1" si="4"/>
        <v>D9</v>
      </c>
      <c r="I17" s="46" t="str">
        <f t="shared" ca="1" si="5"/>
        <v>01</v>
      </c>
      <c r="J17" s="47" t="str">
        <f t="shared" ca="1" si="6"/>
        <v>33</v>
      </c>
      <c r="K17" s="34">
        <v>0</v>
      </c>
      <c r="L17" s="34">
        <v>0</v>
      </c>
      <c r="M17" s="375"/>
    </row>
    <row r="18" spans="1:13" x14ac:dyDescent="0.4">
      <c r="A18" s="425"/>
      <c r="C18" s="33">
        <f t="shared" ca="1" si="2"/>
        <v>1</v>
      </c>
      <c r="D18" s="33">
        <v>7</v>
      </c>
      <c r="E18" s="2">
        <f t="shared" ca="1" si="0"/>
        <v>915</v>
      </c>
      <c r="F18" s="2">
        <f t="shared" ca="1" si="3"/>
        <v>265</v>
      </c>
      <c r="G18" s="34" t="str">
        <f t="shared" ca="1" si="1"/>
        <v>00</v>
      </c>
      <c r="H18" s="34" t="str">
        <f t="shared" ca="1" si="4"/>
        <v>93</v>
      </c>
      <c r="I18" s="46" t="str">
        <f t="shared" ca="1" si="5"/>
        <v>01</v>
      </c>
      <c r="J18" s="47" t="str">
        <f t="shared" ca="1" si="6"/>
        <v>09</v>
      </c>
      <c r="K18" s="34">
        <v>0</v>
      </c>
      <c r="L18" s="34">
        <v>0</v>
      </c>
      <c r="M18" s="375"/>
    </row>
    <row r="19" spans="1:13" x14ac:dyDescent="0.4">
      <c r="A19" s="425"/>
      <c r="C19" s="33">
        <f t="shared" ca="1" si="2"/>
        <v>1</v>
      </c>
      <c r="D19" s="33">
        <v>8</v>
      </c>
      <c r="E19" s="2">
        <f t="shared" ca="1" si="0"/>
        <v>951</v>
      </c>
      <c r="F19" s="2">
        <f t="shared" ca="1" si="3"/>
        <v>412</v>
      </c>
      <c r="G19" s="34" t="str">
        <f t="shared" ca="1" si="1"/>
        <v>00</v>
      </c>
      <c r="H19" s="34" t="str">
        <f t="shared" ca="1" si="4"/>
        <v>B7</v>
      </c>
      <c r="I19" s="46" t="str">
        <f t="shared" ca="1" si="5"/>
        <v>01</v>
      </c>
      <c r="J19" s="47" t="str">
        <f t="shared" ca="1" si="6"/>
        <v>9C</v>
      </c>
      <c r="K19" s="34">
        <v>0</v>
      </c>
      <c r="L19" s="34">
        <v>0</v>
      </c>
      <c r="M19" s="375"/>
    </row>
    <row r="20" spans="1:13" x14ac:dyDescent="0.4">
      <c r="A20" s="425"/>
      <c r="C20" s="33">
        <f t="shared" ca="1" si="2"/>
        <v>-1</v>
      </c>
      <c r="D20" s="33">
        <v>9</v>
      </c>
      <c r="E20" s="2">
        <f t="shared" ca="1" si="0"/>
        <v>-949</v>
      </c>
      <c r="F20" s="2">
        <f t="shared" ca="1" si="3"/>
        <v>373</v>
      </c>
      <c r="G20" s="34" t="str">
        <f t="shared" ca="1" si="1"/>
        <v>FC</v>
      </c>
      <c r="H20" s="34" t="str">
        <f t="shared" ca="1" si="4"/>
        <v>4B</v>
      </c>
      <c r="I20" s="46" t="str">
        <f t="shared" ca="1" si="5"/>
        <v>01</v>
      </c>
      <c r="J20" s="47" t="str">
        <f t="shared" ca="1" si="6"/>
        <v>75</v>
      </c>
      <c r="K20" s="34">
        <v>0</v>
      </c>
      <c r="L20" s="34">
        <v>0</v>
      </c>
      <c r="M20" s="375"/>
    </row>
    <row r="21" spans="1:13" x14ac:dyDescent="0.4">
      <c r="A21" s="425"/>
      <c r="C21" s="33">
        <f t="shared" ca="1" si="2"/>
        <v>-1</v>
      </c>
      <c r="D21" s="33">
        <v>10</v>
      </c>
      <c r="E21" s="2">
        <f t="shared" ca="1" si="0"/>
        <v>-971</v>
      </c>
      <c r="F21" s="2">
        <f t="shared" ca="1" si="3"/>
        <v>375</v>
      </c>
      <c r="G21" s="34" t="str">
        <f t="shared" ca="1" si="1"/>
        <v>FC</v>
      </c>
      <c r="H21" s="34" t="str">
        <f t="shared" ca="1" si="4"/>
        <v>35</v>
      </c>
      <c r="I21" s="46" t="str">
        <f t="shared" ca="1" si="5"/>
        <v>01</v>
      </c>
      <c r="J21" s="47" t="str">
        <f t="shared" ca="1" si="6"/>
        <v>77</v>
      </c>
      <c r="K21" s="34">
        <v>0</v>
      </c>
      <c r="L21" s="34">
        <v>0</v>
      </c>
      <c r="M21" s="375"/>
    </row>
    <row r="22" spans="1:13" x14ac:dyDescent="0.4">
      <c r="A22" s="425"/>
      <c r="C22" s="33">
        <f t="shared" ca="1" si="2"/>
        <v>1</v>
      </c>
      <c r="D22" s="33">
        <v>11</v>
      </c>
      <c r="E22" s="2">
        <f t="shared" ca="1" si="0"/>
        <v>956</v>
      </c>
      <c r="F22" s="2">
        <f t="shared" ca="1" si="3"/>
        <v>496</v>
      </c>
      <c r="G22" s="34" t="str">
        <f t="shared" ca="1" si="1"/>
        <v>00</v>
      </c>
      <c r="H22" s="34" t="str">
        <f t="shared" ca="1" si="4"/>
        <v>BC</v>
      </c>
      <c r="I22" s="46" t="str">
        <f t="shared" ca="1" si="5"/>
        <v>01</v>
      </c>
      <c r="J22" s="47" t="str">
        <f t="shared" ca="1" si="6"/>
        <v>F0</v>
      </c>
      <c r="K22" s="34">
        <v>0</v>
      </c>
      <c r="L22" s="34">
        <v>0</v>
      </c>
      <c r="M22" s="375"/>
    </row>
    <row r="23" spans="1:13" x14ac:dyDescent="0.4">
      <c r="A23" s="425"/>
      <c r="C23" s="33">
        <f t="shared" ca="1" si="2"/>
        <v>-1</v>
      </c>
      <c r="D23" s="33">
        <v>12</v>
      </c>
      <c r="E23" s="2">
        <f t="shared" ca="1" si="0"/>
        <v>-910</v>
      </c>
      <c r="F23" s="2">
        <f t="shared" ca="1" si="3"/>
        <v>475</v>
      </c>
      <c r="G23" s="34" t="str">
        <f t="shared" ca="1" si="1"/>
        <v>FC</v>
      </c>
      <c r="H23" s="34" t="str">
        <f t="shared" ca="1" si="4"/>
        <v>72</v>
      </c>
      <c r="I23" s="46" t="str">
        <f t="shared" ca="1" si="5"/>
        <v>01</v>
      </c>
      <c r="J23" s="47" t="str">
        <f t="shared" ca="1" si="6"/>
        <v>DB</v>
      </c>
      <c r="K23" s="34">
        <v>0</v>
      </c>
      <c r="L23" s="34">
        <v>0</v>
      </c>
      <c r="M23" s="375"/>
    </row>
    <row r="24" spans="1:13" x14ac:dyDescent="0.4">
      <c r="A24" s="425"/>
      <c r="C24" s="33">
        <f t="shared" ca="1" si="2"/>
        <v>-1</v>
      </c>
      <c r="D24" s="33">
        <v>13</v>
      </c>
      <c r="E24" s="2">
        <f t="shared" ca="1" si="0"/>
        <v>-993</v>
      </c>
      <c r="F24" s="2">
        <f t="shared" ca="1" si="3"/>
        <v>305</v>
      </c>
      <c r="G24" s="34" t="str">
        <f t="shared" ca="1" si="1"/>
        <v>FC</v>
      </c>
      <c r="H24" s="34" t="str">
        <f t="shared" ca="1" si="4"/>
        <v>1F</v>
      </c>
      <c r="I24" s="46" t="str">
        <f t="shared" ca="1" si="5"/>
        <v>01</v>
      </c>
      <c r="J24" s="47" t="str">
        <f t="shared" ca="1" si="6"/>
        <v>31</v>
      </c>
      <c r="K24" s="34">
        <v>0</v>
      </c>
      <c r="L24" s="34">
        <v>0</v>
      </c>
      <c r="M24" s="375"/>
    </row>
    <row r="25" spans="1:13" x14ac:dyDescent="0.4">
      <c r="A25" s="425"/>
      <c r="C25" s="33">
        <f t="shared" ca="1" si="2"/>
        <v>1</v>
      </c>
      <c r="D25" s="33">
        <v>14</v>
      </c>
      <c r="E25" s="2">
        <f t="shared" ca="1" si="0"/>
        <v>945</v>
      </c>
      <c r="F25" s="2">
        <f t="shared" ca="1" si="3"/>
        <v>366</v>
      </c>
      <c r="G25" s="34" t="str">
        <f t="shared" ca="1" si="1"/>
        <v>00</v>
      </c>
      <c r="H25" s="34" t="str">
        <f t="shared" ca="1" si="4"/>
        <v>B1</v>
      </c>
      <c r="I25" s="46" t="str">
        <f t="shared" ca="1" si="5"/>
        <v>01</v>
      </c>
      <c r="J25" s="47" t="str">
        <f t="shared" ca="1" si="6"/>
        <v>6E</v>
      </c>
      <c r="K25" s="34">
        <v>0</v>
      </c>
      <c r="L25" s="34">
        <v>0</v>
      </c>
      <c r="M25" s="375"/>
    </row>
    <row r="26" spans="1:13" x14ac:dyDescent="0.4">
      <c r="A26" s="425"/>
      <c r="C26" s="33">
        <f t="shared" ca="1" si="2"/>
        <v>1</v>
      </c>
      <c r="D26" s="33">
        <v>15</v>
      </c>
      <c r="E26" s="2">
        <f t="shared" ca="1" si="0"/>
        <v>971</v>
      </c>
      <c r="F26" s="2">
        <f t="shared" ca="1" si="3"/>
        <v>395</v>
      </c>
      <c r="G26" s="34" t="str">
        <f t="shared" ca="1" si="1"/>
        <v>00</v>
      </c>
      <c r="H26" s="34" t="str">
        <f t="shared" ca="1" si="4"/>
        <v>CB</v>
      </c>
      <c r="I26" s="46" t="str">
        <f t="shared" ca="1" si="5"/>
        <v>01</v>
      </c>
      <c r="J26" s="47" t="str">
        <f t="shared" ca="1" si="6"/>
        <v>8B</v>
      </c>
      <c r="K26" s="34">
        <v>0</v>
      </c>
      <c r="L26" s="34">
        <v>0</v>
      </c>
      <c r="M26" s="375"/>
    </row>
    <row r="27" spans="1:13" x14ac:dyDescent="0.4">
      <c r="A27" s="425"/>
      <c r="C27" s="33">
        <f t="shared" ca="1" si="2"/>
        <v>-1</v>
      </c>
      <c r="D27" s="33">
        <v>16</v>
      </c>
      <c r="E27" s="2">
        <f t="shared" ca="1" si="0"/>
        <v>-965</v>
      </c>
      <c r="F27" s="2">
        <f t="shared" ca="1" si="3"/>
        <v>411</v>
      </c>
      <c r="G27" s="34" t="str">
        <f t="shared" ca="1" si="1"/>
        <v>FC</v>
      </c>
      <c r="H27" s="34" t="str">
        <f t="shared" ca="1" si="4"/>
        <v>3B</v>
      </c>
      <c r="I27" s="46" t="str">
        <f t="shared" ca="1" si="5"/>
        <v>01</v>
      </c>
      <c r="J27" s="47" t="str">
        <f t="shared" ca="1" si="6"/>
        <v>9B</v>
      </c>
      <c r="K27" s="34">
        <v>0</v>
      </c>
      <c r="L27" s="34">
        <v>0</v>
      </c>
      <c r="M27" s="375"/>
    </row>
    <row r="28" spans="1:13" x14ac:dyDescent="0.4">
      <c r="A28" s="425"/>
      <c r="C28" s="33">
        <f t="shared" ca="1" si="2"/>
        <v>-1</v>
      </c>
      <c r="D28" s="33">
        <v>17</v>
      </c>
      <c r="E28" s="2">
        <f t="shared" ca="1" si="0"/>
        <v>-973</v>
      </c>
      <c r="F28" s="2">
        <f t="shared" ca="1" si="3"/>
        <v>498</v>
      </c>
      <c r="G28" s="34" t="str">
        <f t="shared" ca="1" si="1"/>
        <v>FC</v>
      </c>
      <c r="H28" s="34" t="str">
        <f t="shared" ca="1" si="4"/>
        <v>33</v>
      </c>
      <c r="I28" s="46" t="str">
        <f t="shared" ca="1" si="5"/>
        <v>01</v>
      </c>
      <c r="J28" s="47" t="str">
        <f t="shared" ca="1" si="6"/>
        <v>F2</v>
      </c>
      <c r="K28" s="34">
        <v>0</v>
      </c>
      <c r="L28" s="34">
        <v>0</v>
      </c>
      <c r="M28" s="375"/>
    </row>
    <row r="29" spans="1:13" x14ac:dyDescent="0.4">
      <c r="A29" s="425"/>
      <c r="C29" s="33">
        <f t="shared" ca="1" si="2"/>
        <v>-1</v>
      </c>
      <c r="D29" s="33">
        <v>18</v>
      </c>
      <c r="E29" s="2">
        <f t="shared" ca="1" si="0"/>
        <v>-922</v>
      </c>
      <c r="F29" s="2">
        <f t="shared" ca="1" si="3"/>
        <v>436</v>
      </c>
      <c r="G29" s="34" t="str">
        <f t="shared" ca="1" si="1"/>
        <v>FC</v>
      </c>
      <c r="H29" s="34" t="str">
        <f t="shared" ca="1" si="4"/>
        <v>66</v>
      </c>
      <c r="I29" s="46" t="str">
        <f t="shared" ca="1" si="5"/>
        <v>01</v>
      </c>
      <c r="J29" s="47" t="str">
        <f t="shared" ca="1" si="6"/>
        <v>B4</v>
      </c>
      <c r="K29" s="34">
        <v>0</v>
      </c>
      <c r="L29" s="34">
        <v>0</v>
      </c>
      <c r="M29" s="375"/>
    </row>
    <row r="30" spans="1:13" x14ac:dyDescent="0.4">
      <c r="A30" s="425"/>
      <c r="C30" s="33">
        <f t="shared" ca="1" si="2"/>
        <v>-1</v>
      </c>
      <c r="D30" s="33">
        <v>19</v>
      </c>
      <c r="E30" s="2">
        <f t="shared" ca="1" si="0"/>
        <v>-994</v>
      </c>
      <c r="F30" s="2">
        <f t="shared" ca="1" si="3"/>
        <v>440</v>
      </c>
      <c r="G30" s="34" t="str">
        <f t="shared" ca="1" si="1"/>
        <v>FC</v>
      </c>
      <c r="H30" s="34" t="str">
        <f t="shared" ca="1" si="4"/>
        <v>1E</v>
      </c>
      <c r="I30" s="46" t="str">
        <f t="shared" ca="1" si="5"/>
        <v>01</v>
      </c>
      <c r="J30" s="47" t="str">
        <f t="shared" ca="1" si="6"/>
        <v>B8</v>
      </c>
      <c r="K30" s="34">
        <v>0</v>
      </c>
      <c r="L30" s="34">
        <v>0</v>
      </c>
      <c r="M30" s="375"/>
    </row>
    <row r="31" spans="1:13" x14ac:dyDescent="0.4">
      <c r="A31" s="425"/>
      <c r="C31" s="33">
        <f t="shared" ca="1" si="2"/>
        <v>-1</v>
      </c>
      <c r="D31" s="33">
        <v>20</v>
      </c>
      <c r="E31" s="2">
        <f t="shared" ca="1" si="0"/>
        <v>-907</v>
      </c>
      <c r="F31" s="2">
        <f t="shared" ca="1" si="3"/>
        <v>376</v>
      </c>
      <c r="G31" s="34" t="str">
        <f t="shared" ca="1" si="1"/>
        <v>FC</v>
      </c>
      <c r="H31" s="34" t="str">
        <f t="shared" ca="1" si="4"/>
        <v>75</v>
      </c>
      <c r="I31" s="46" t="str">
        <f t="shared" ca="1" si="5"/>
        <v>01</v>
      </c>
      <c r="J31" s="47" t="str">
        <f t="shared" ca="1" si="6"/>
        <v>78</v>
      </c>
      <c r="K31" s="34">
        <v>0</v>
      </c>
      <c r="L31" s="34">
        <v>0</v>
      </c>
      <c r="M31" s="375"/>
    </row>
    <row r="32" spans="1:13" x14ac:dyDescent="0.4">
      <c r="A32" s="425"/>
      <c r="C32" s="33">
        <f t="shared" ca="1" si="2"/>
        <v>-1</v>
      </c>
      <c r="D32" s="33">
        <v>21</v>
      </c>
      <c r="E32" s="2">
        <f t="shared" ca="1" si="0"/>
        <v>-904</v>
      </c>
      <c r="F32" s="2">
        <f t="shared" ca="1" si="3"/>
        <v>488</v>
      </c>
      <c r="G32" s="34" t="str">
        <f t="shared" ca="1" si="1"/>
        <v>FC</v>
      </c>
      <c r="H32" s="34" t="str">
        <f t="shared" ca="1" si="4"/>
        <v>78</v>
      </c>
      <c r="I32" s="46" t="str">
        <f t="shared" ca="1" si="5"/>
        <v>01</v>
      </c>
      <c r="J32" s="47" t="str">
        <f t="shared" ca="1" si="6"/>
        <v>E8</v>
      </c>
      <c r="K32" s="34">
        <v>0</v>
      </c>
      <c r="L32" s="34">
        <v>0</v>
      </c>
      <c r="M32" s="375"/>
    </row>
    <row r="33" spans="1:13" x14ac:dyDescent="0.4">
      <c r="A33" s="425"/>
      <c r="C33" s="33">
        <f t="shared" ca="1" si="2"/>
        <v>1</v>
      </c>
      <c r="D33" s="33">
        <v>22</v>
      </c>
      <c r="E33" s="2">
        <f t="shared" ca="1" si="0"/>
        <v>955</v>
      </c>
      <c r="F33" s="2">
        <f t="shared" ca="1" si="3"/>
        <v>304</v>
      </c>
      <c r="G33" s="34" t="str">
        <f t="shared" ca="1" si="1"/>
        <v>00</v>
      </c>
      <c r="H33" s="34" t="str">
        <f t="shared" ca="1" si="4"/>
        <v>BB</v>
      </c>
      <c r="I33" s="46" t="str">
        <f t="shared" ca="1" si="5"/>
        <v>01</v>
      </c>
      <c r="J33" s="47" t="str">
        <f t="shared" ca="1" si="6"/>
        <v>30</v>
      </c>
      <c r="K33" s="34">
        <v>0</v>
      </c>
      <c r="L33" s="34">
        <v>0</v>
      </c>
      <c r="M33" s="375"/>
    </row>
    <row r="34" spans="1:13" x14ac:dyDescent="0.4">
      <c r="A34" s="425"/>
      <c r="C34" s="33">
        <f t="shared" ca="1" si="2"/>
        <v>-1</v>
      </c>
      <c r="D34" s="33">
        <v>23</v>
      </c>
      <c r="E34" s="2">
        <f t="shared" ca="1" si="0"/>
        <v>-978</v>
      </c>
      <c r="F34" s="2">
        <f t="shared" ca="1" si="3"/>
        <v>209</v>
      </c>
      <c r="G34" s="34" t="str">
        <f t="shared" ca="1" si="1"/>
        <v>FC</v>
      </c>
      <c r="H34" s="34" t="str">
        <f t="shared" ca="1" si="4"/>
        <v>2E</v>
      </c>
      <c r="I34" s="46" t="str">
        <f t="shared" ca="1" si="5"/>
        <v>00</v>
      </c>
      <c r="J34" s="47" t="str">
        <f t="shared" ca="1" si="6"/>
        <v>D1</v>
      </c>
      <c r="K34" s="34">
        <v>0</v>
      </c>
      <c r="L34" s="34">
        <v>0</v>
      </c>
      <c r="M34" s="375"/>
    </row>
    <row r="35" spans="1:13" x14ac:dyDescent="0.4">
      <c r="A35" s="425"/>
      <c r="C35" s="33">
        <f t="shared" ca="1" si="2"/>
        <v>1</v>
      </c>
      <c r="D35" s="33">
        <v>24</v>
      </c>
      <c r="E35" s="2">
        <f t="shared" ca="1" si="0"/>
        <v>993</v>
      </c>
      <c r="F35" s="2">
        <f t="shared" ca="1" si="3"/>
        <v>444</v>
      </c>
      <c r="G35" s="34" t="str">
        <f t="shared" ca="1" si="1"/>
        <v>00</v>
      </c>
      <c r="H35" s="34" t="str">
        <f t="shared" ca="1" si="4"/>
        <v>E1</v>
      </c>
      <c r="I35" s="46" t="str">
        <f t="shared" ca="1" si="5"/>
        <v>01</v>
      </c>
      <c r="J35" s="47" t="str">
        <f t="shared" ca="1" si="6"/>
        <v>BC</v>
      </c>
      <c r="K35" s="34">
        <v>0</v>
      </c>
      <c r="L35" s="34">
        <v>0</v>
      </c>
      <c r="M35" s="375"/>
    </row>
    <row r="36" spans="1:13" x14ac:dyDescent="0.4">
      <c r="A36" s="425"/>
      <c r="C36" s="33">
        <f t="shared" ca="1" si="2"/>
        <v>-1</v>
      </c>
      <c r="D36" s="33">
        <v>25</v>
      </c>
      <c r="E36" s="2">
        <f t="shared" ca="1" si="0"/>
        <v>-979</v>
      </c>
      <c r="F36" s="2">
        <f t="shared" ca="1" si="3"/>
        <v>439</v>
      </c>
      <c r="G36" s="34" t="str">
        <f t="shared" ca="1" si="1"/>
        <v>FC</v>
      </c>
      <c r="H36" s="34" t="str">
        <f t="shared" ca="1" si="4"/>
        <v>2D</v>
      </c>
      <c r="I36" s="46" t="str">
        <f t="shared" ca="1" si="5"/>
        <v>01</v>
      </c>
      <c r="J36" s="47" t="str">
        <f t="shared" ca="1" si="6"/>
        <v>B7</v>
      </c>
      <c r="K36" s="34">
        <v>0</v>
      </c>
      <c r="L36" s="34">
        <v>0</v>
      </c>
      <c r="M36" s="375"/>
    </row>
    <row r="37" spans="1:13" x14ac:dyDescent="0.4">
      <c r="A37" s="425"/>
      <c r="C37" s="33">
        <f t="shared" ca="1" si="2"/>
        <v>-1</v>
      </c>
      <c r="D37" s="33">
        <v>26</v>
      </c>
      <c r="E37" s="2">
        <f t="shared" ca="1" si="0"/>
        <v>-956</v>
      </c>
      <c r="F37" s="2">
        <f t="shared" ca="1" si="3"/>
        <v>386</v>
      </c>
      <c r="G37" s="34" t="str">
        <f t="shared" ca="1" si="1"/>
        <v>FC</v>
      </c>
      <c r="H37" s="34" t="str">
        <f t="shared" ca="1" si="4"/>
        <v>44</v>
      </c>
      <c r="I37" s="46" t="str">
        <f t="shared" ca="1" si="5"/>
        <v>01</v>
      </c>
      <c r="J37" s="47" t="str">
        <f t="shared" ca="1" si="6"/>
        <v>82</v>
      </c>
      <c r="K37" s="34">
        <v>0</v>
      </c>
      <c r="L37" s="34">
        <v>0</v>
      </c>
      <c r="M37" s="375"/>
    </row>
    <row r="38" spans="1:13" x14ac:dyDescent="0.4">
      <c r="A38" s="425"/>
      <c r="C38" s="33">
        <f t="shared" ca="1" si="2"/>
        <v>-1</v>
      </c>
      <c r="D38" s="33">
        <v>27</v>
      </c>
      <c r="E38" s="2">
        <f t="shared" ca="1" si="0"/>
        <v>-996</v>
      </c>
      <c r="F38" s="2">
        <f t="shared" ca="1" si="3"/>
        <v>486</v>
      </c>
      <c r="G38" s="34" t="str">
        <f t="shared" ca="1" si="1"/>
        <v>FC</v>
      </c>
      <c r="H38" s="34" t="str">
        <f t="shared" ca="1" si="4"/>
        <v>1C</v>
      </c>
      <c r="I38" s="46" t="str">
        <f t="shared" ca="1" si="5"/>
        <v>01</v>
      </c>
      <c r="J38" s="47" t="str">
        <f t="shared" ca="1" si="6"/>
        <v>E6</v>
      </c>
      <c r="K38" s="34">
        <v>0</v>
      </c>
      <c r="L38" s="34">
        <v>0</v>
      </c>
      <c r="M38" s="375"/>
    </row>
    <row r="39" spans="1:13" x14ac:dyDescent="0.4">
      <c r="A39" s="425"/>
      <c r="C39" s="33">
        <f t="shared" ca="1" si="2"/>
        <v>-1</v>
      </c>
      <c r="D39" s="33">
        <v>28</v>
      </c>
      <c r="E39" s="2">
        <f t="shared" ca="1" si="0"/>
        <v>-929</v>
      </c>
      <c r="F39" s="2">
        <f t="shared" ca="1" si="3"/>
        <v>285</v>
      </c>
      <c r="G39" s="34" t="str">
        <f t="shared" ca="1" si="1"/>
        <v>FC</v>
      </c>
      <c r="H39" s="34" t="str">
        <f t="shared" ca="1" si="4"/>
        <v>5F</v>
      </c>
      <c r="I39" s="46" t="str">
        <f t="shared" ca="1" si="5"/>
        <v>01</v>
      </c>
      <c r="J39" s="47" t="str">
        <f t="shared" ca="1" si="6"/>
        <v>1D</v>
      </c>
      <c r="K39" s="34">
        <v>0</v>
      </c>
      <c r="L39" s="34">
        <v>0</v>
      </c>
      <c r="M39" s="375"/>
    </row>
    <row r="40" spans="1:13" x14ac:dyDescent="0.4">
      <c r="A40" s="425"/>
      <c r="C40" s="33">
        <f t="shared" ca="1" si="2"/>
        <v>1</v>
      </c>
      <c r="D40" s="33">
        <v>29</v>
      </c>
      <c r="E40" s="2">
        <f t="shared" ca="1" si="0"/>
        <v>926</v>
      </c>
      <c r="F40" s="2">
        <f t="shared" ca="1" si="3"/>
        <v>325</v>
      </c>
      <c r="G40" s="34" t="str">
        <f t="shared" ca="1" si="1"/>
        <v>00</v>
      </c>
      <c r="H40" s="34" t="str">
        <f t="shared" ca="1" si="4"/>
        <v>9E</v>
      </c>
      <c r="I40" s="46" t="str">
        <f t="shared" ca="1" si="5"/>
        <v>01</v>
      </c>
      <c r="J40" s="47" t="str">
        <f t="shared" ca="1" si="6"/>
        <v>45</v>
      </c>
      <c r="K40" s="34">
        <v>0</v>
      </c>
      <c r="L40" s="34">
        <v>0</v>
      </c>
      <c r="M40" s="375"/>
    </row>
    <row r="41" spans="1:13" x14ac:dyDescent="0.4">
      <c r="A41" s="425"/>
      <c r="C41" s="33">
        <f t="shared" ca="1" si="2"/>
        <v>1</v>
      </c>
      <c r="D41" s="33">
        <v>30</v>
      </c>
      <c r="E41" s="2">
        <f t="shared" ca="1" si="0"/>
        <v>954</v>
      </c>
      <c r="F41" s="2">
        <f t="shared" ca="1" si="3"/>
        <v>271</v>
      </c>
      <c r="G41" s="34" t="str">
        <f t="shared" ca="1" si="1"/>
        <v>00</v>
      </c>
      <c r="H41" s="34" t="str">
        <f t="shared" ca="1" si="4"/>
        <v>BA</v>
      </c>
      <c r="I41" s="46" t="str">
        <f t="shared" ca="1" si="5"/>
        <v>01</v>
      </c>
      <c r="J41" s="47" t="str">
        <f t="shared" ca="1" si="6"/>
        <v>0F</v>
      </c>
      <c r="K41" s="34">
        <v>0</v>
      </c>
      <c r="L41" s="34">
        <v>0</v>
      </c>
      <c r="M41" s="375"/>
    </row>
    <row r="42" spans="1:13" x14ac:dyDescent="0.4">
      <c r="A42" s="425"/>
      <c r="C42" s="33">
        <f t="shared" ca="1" si="2"/>
        <v>-1</v>
      </c>
      <c r="D42" s="33">
        <v>31</v>
      </c>
      <c r="E42" s="2">
        <f t="shared" ca="1" si="0"/>
        <v>-905</v>
      </c>
      <c r="F42" s="2">
        <f t="shared" ca="1" si="3"/>
        <v>286</v>
      </c>
      <c r="G42" s="34" t="str">
        <f t="shared" ca="1" si="1"/>
        <v>FC</v>
      </c>
      <c r="H42" s="34" t="str">
        <f t="shared" ca="1" si="4"/>
        <v>77</v>
      </c>
      <c r="I42" s="46" t="str">
        <f t="shared" ca="1" si="5"/>
        <v>01</v>
      </c>
      <c r="J42" s="47" t="str">
        <f t="shared" ca="1" si="6"/>
        <v>1E</v>
      </c>
      <c r="K42" s="34">
        <v>0</v>
      </c>
      <c r="L42" s="34">
        <v>0</v>
      </c>
      <c r="M42" s="375"/>
    </row>
    <row r="43" spans="1:13" x14ac:dyDescent="0.4">
      <c r="A43" s="425"/>
      <c r="C43" s="33">
        <f t="shared" ca="1" si="2"/>
        <v>-1</v>
      </c>
      <c r="D43" s="33">
        <v>32</v>
      </c>
      <c r="E43" s="2">
        <f t="shared" ca="1" si="0"/>
        <v>-933</v>
      </c>
      <c r="F43" s="2">
        <f t="shared" ca="1" si="3"/>
        <v>215</v>
      </c>
      <c r="G43" s="34" t="str">
        <f t="shared" ca="1" si="1"/>
        <v>FC</v>
      </c>
      <c r="H43" s="34" t="str">
        <f t="shared" ca="1" si="4"/>
        <v>5B</v>
      </c>
      <c r="I43" s="46" t="str">
        <f t="shared" ca="1" si="5"/>
        <v>00</v>
      </c>
      <c r="J43" s="47" t="str">
        <f t="shared" ca="1" si="6"/>
        <v>D7</v>
      </c>
      <c r="K43" s="34">
        <v>0</v>
      </c>
      <c r="L43" s="34">
        <v>0</v>
      </c>
      <c r="M43" s="375"/>
    </row>
    <row r="44" spans="1:13" x14ac:dyDescent="0.4">
      <c r="A44" s="425"/>
      <c r="C44" s="33">
        <f t="shared" ca="1" si="2"/>
        <v>1</v>
      </c>
      <c r="D44" s="33">
        <v>33</v>
      </c>
      <c r="E44" s="2">
        <f t="shared" ca="1" si="0"/>
        <v>933</v>
      </c>
      <c r="F44" s="2">
        <f t="shared" ca="1" si="3"/>
        <v>429</v>
      </c>
      <c r="G44" s="34" t="str">
        <f t="shared" ca="1" si="1"/>
        <v>00</v>
      </c>
      <c r="H44" s="34" t="str">
        <f t="shared" ca="1" si="4"/>
        <v>A5</v>
      </c>
      <c r="I44" s="46" t="str">
        <f t="shared" ca="1" si="5"/>
        <v>01</v>
      </c>
      <c r="J44" s="47" t="str">
        <f t="shared" ca="1" si="6"/>
        <v>AD</v>
      </c>
      <c r="K44" s="34">
        <v>0</v>
      </c>
      <c r="L44" s="34">
        <v>0</v>
      </c>
      <c r="M44" s="375"/>
    </row>
    <row r="45" spans="1:13" x14ac:dyDescent="0.4">
      <c r="A45" s="425"/>
      <c r="C45" s="33">
        <f t="shared" ca="1" si="2"/>
        <v>-1</v>
      </c>
      <c r="D45" s="33"/>
      <c r="E45" s="2"/>
      <c r="G45" s="34"/>
      <c r="H45" s="34"/>
      <c r="I45" s="48"/>
      <c r="J45" s="49"/>
      <c r="K45" s="34"/>
      <c r="L45" s="42"/>
      <c r="M45" s="376"/>
    </row>
    <row r="46" spans="1:13" x14ac:dyDescent="0.4">
      <c r="A46" s="10"/>
      <c r="B46" s="10"/>
      <c r="C46" s="10"/>
      <c r="D46" s="10"/>
      <c r="E46" s="35"/>
      <c r="F46" s="36"/>
      <c r="G46" s="37"/>
      <c r="H46" s="37"/>
      <c r="I46" s="10"/>
      <c r="J46" s="10"/>
      <c r="K46" s="10"/>
    </row>
  </sheetData>
  <mergeCells count="4">
    <mergeCell ref="A7:A10"/>
    <mergeCell ref="A12:A45"/>
    <mergeCell ref="M4:M10"/>
    <mergeCell ref="M11:M45"/>
  </mergeCells>
  <phoneticPr fontId="23" type="noConversion"/>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J21"/>
  <sheetViews>
    <sheetView topLeftCell="B1" workbookViewId="0">
      <selection activeCell="H23" sqref="H23"/>
    </sheetView>
  </sheetViews>
  <sheetFormatPr defaultColWidth="9" defaultRowHeight="17.399999999999999" x14ac:dyDescent="0.4"/>
  <cols>
    <col min="1" max="1" width="31.296875" customWidth="1"/>
    <col min="2" max="2" width="67.09765625" customWidth="1"/>
    <col min="3" max="3" width="1.3984375" customWidth="1"/>
    <col min="4" max="5" width="8.09765625" style="3" customWidth="1"/>
    <col min="6" max="8" width="8.09765625" customWidth="1"/>
    <col min="9" max="9" width="2.296875" customWidth="1"/>
    <col min="10" max="10" width="73.296875" customWidth="1"/>
  </cols>
  <sheetData>
    <row r="1" spans="1:10" x14ac:dyDescent="0.4">
      <c r="A1" s="4" t="s">
        <v>466</v>
      </c>
      <c r="B1" s="43" t="s">
        <v>467</v>
      </c>
    </row>
    <row r="2" spans="1:10" ht="52.2" x14ac:dyDescent="0.4">
      <c r="A2" s="5" t="s">
        <v>445</v>
      </c>
      <c r="B2" s="5"/>
      <c r="C2" s="5"/>
      <c r="D2" s="8" t="s">
        <v>448</v>
      </c>
      <c r="E2" s="9"/>
      <c r="F2" s="9"/>
      <c r="G2" s="9"/>
      <c r="H2" s="9"/>
      <c r="I2" s="9"/>
      <c r="J2" s="38" t="s">
        <v>449</v>
      </c>
    </row>
    <row r="3" spans="1:10" x14ac:dyDescent="0.4">
      <c r="A3" s="10" t="s">
        <v>450</v>
      </c>
      <c r="B3" s="10"/>
      <c r="C3" s="10"/>
      <c r="D3" s="13" t="s">
        <v>451</v>
      </c>
      <c r="E3" s="14" t="s">
        <v>451</v>
      </c>
      <c r="F3" s="14" t="s">
        <v>451</v>
      </c>
      <c r="G3" s="14" t="s">
        <v>451</v>
      </c>
      <c r="H3" s="40"/>
      <c r="I3" s="40"/>
      <c r="J3" s="40"/>
    </row>
    <row r="4" spans="1:10" ht="15" customHeight="1" x14ac:dyDescent="0.4">
      <c r="A4" t="s">
        <v>452</v>
      </c>
      <c r="D4" s="15">
        <v>0</v>
      </c>
      <c r="E4" s="15">
        <v>0</v>
      </c>
      <c r="J4" s="428" t="s">
        <v>468</v>
      </c>
    </row>
    <row r="5" spans="1:10" x14ac:dyDescent="0.4">
      <c r="A5" t="s">
        <v>454</v>
      </c>
      <c r="D5" s="15" t="s">
        <v>36</v>
      </c>
      <c r="J5" s="428"/>
    </row>
    <row r="6" spans="1:10" x14ac:dyDescent="0.4">
      <c r="A6" t="s">
        <v>455</v>
      </c>
      <c r="D6" s="15" t="str">
        <f>+LEFT(DEC2HEX((15+COUNTA(D12:H20)),4),2)</f>
        <v>00</v>
      </c>
      <c r="E6" s="15" t="str">
        <f>+RIGHT(DEC2HEX((15+COUNTA(D12:H20)),4),2)</f>
        <v>1E</v>
      </c>
      <c r="J6" s="428"/>
    </row>
    <row r="7" spans="1:10" x14ac:dyDescent="0.4">
      <c r="A7" s="424" t="s">
        <v>456</v>
      </c>
      <c r="B7" s="44" t="s">
        <v>469</v>
      </c>
      <c r="C7" s="16"/>
      <c r="D7" s="19">
        <v>2</v>
      </c>
      <c r="E7" s="20"/>
      <c r="F7" s="16"/>
      <c r="G7" s="16"/>
      <c r="H7" s="16"/>
      <c r="I7" s="16"/>
      <c r="J7" s="428"/>
    </row>
    <row r="8" spans="1:10" x14ac:dyDescent="0.4">
      <c r="A8" s="425"/>
      <c r="B8" s="4" t="s">
        <v>470</v>
      </c>
      <c r="D8" s="15">
        <v>4</v>
      </c>
      <c r="J8" s="428"/>
    </row>
    <row r="9" spans="1:10" x14ac:dyDescent="0.4">
      <c r="A9" s="425"/>
      <c r="B9" s="4" t="s">
        <v>459</v>
      </c>
      <c r="D9" s="15">
        <v>0</v>
      </c>
      <c r="J9" s="428"/>
    </row>
    <row r="10" spans="1:10" x14ac:dyDescent="0.4">
      <c r="A10" s="426"/>
      <c r="B10" s="45" t="s">
        <v>471</v>
      </c>
      <c r="C10" s="22"/>
      <c r="D10" s="25">
        <v>1</v>
      </c>
      <c r="E10" s="26"/>
      <c r="F10" s="22"/>
      <c r="G10" s="22"/>
      <c r="H10" s="22"/>
      <c r="I10" s="22"/>
      <c r="J10" s="429"/>
    </row>
    <row r="11" spans="1:10" x14ac:dyDescent="0.4">
      <c r="A11" s="27"/>
      <c r="B11" s="28" t="s">
        <v>461</v>
      </c>
      <c r="C11" s="28"/>
      <c r="D11" s="31">
        <v>0</v>
      </c>
      <c r="E11" s="31">
        <v>0</v>
      </c>
      <c r="F11" s="28"/>
      <c r="G11" s="28"/>
      <c r="H11" s="28"/>
      <c r="I11" s="28"/>
      <c r="J11" s="430" t="s">
        <v>472</v>
      </c>
    </row>
    <row r="12" spans="1:10" x14ac:dyDescent="0.4">
      <c r="A12" s="427" t="s">
        <v>473</v>
      </c>
      <c r="B12" t="s">
        <v>474</v>
      </c>
      <c r="C12" s="33"/>
      <c r="D12" s="34">
        <v>0</v>
      </c>
      <c r="E12" s="34">
        <v>0</v>
      </c>
      <c r="F12" s="46">
        <v>0</v>
      </c>
      <c r="G12" s="47">
        <v>3</v>
      </c>
      <c r="H12" s="34">
        <v>2</v>
      </c>
      <c r="I12" s="34"/>
      <c r="J12" s="375"/>
    </row>
    <row r="13" spans="1:10" x14ac:dyDescent="0.4">
      <c r="A13" s="425"/>
      <c r="B13" t="s">
        <v>465</v>
      </c>
      <c r="C13" s="33"/>
      <c r="D13" s="34">
        <v>1</v>
      </c>
      <c r="E13" s="34">
        <v>1</v>
      </c>
      <c r="F13" s="46">
        <v>0</v>
      </c>
      <c r="G13" s="47">
        <v>2</v>
      </c>
      <c r="H13" s="34">
        <v>1</v>
      </c>
      <c r="I13" s="34"/>
      <c r="J13" s="375"/>
    </row>
    <row r="14" spans="1:10" x14ac:dyDescent="0.4">
      <c r="A14" s="425"/>
      <c r="C14" s="33"/>
      <c r="D14" s="34">
        <v>3</v>
      </c>
      <c r="E14" s="34">
        <v>3</v>
      </c>
      <c r="F14" s="46">
        <v>0</v>
      </c>
      <c r="G14" s="47">
        <v>4</v>
      </c>
      <c r="H14" s="34">
        <v>4</v>
      </c>
      <c r="I14" s="34"/>
      <c r="J14" s="375"/>
    </row>
    <row r="15" spans="1:10" x14ac:dyDescent="0.4">
      <c r="A15" s="425"/>
      <c r="C15" s="33"/>
      <c r="D15" s="34"/>
      <c r="E15" s="34"/>
      <c r="F15" s="46"/>
      <c r="G15" s="47"/>
      <c r="H15" s="34"/>
      <c r="I15" s="34"/>
      <c r="J15" s="375"/>
    </row>
    <row r="16" spans="1:10" x14ac:dyDescent="0.4">
      <c r="A16" s="425"/>
      <c r="C16" s="33"/>
      <c r="D16" s="34"/>
      <c r="E16" s="34"/>
      <c r="F16" s="46"/>
      <c r="G16" s="47"/>
      <c r="H16" s="34"/>
      <c r="I16" s="34"/>
      <c r="J16" s="375"/>
    </row>
    <row r="17" spans="1:10" x14ac:dyDescent="0.4">
      <c r="A17" s="425"/>
      <c r="C17" s="33"/>
      <c r="D17" s="34"/>
      <c r="E17" s="34"/>
      <c r="F17" s="46"/>
      <c r="G17" s="47"/>
      <c r="H17" s="34"/>
      <c r="I17" s="34"/>
      <c r="J17" s="375"/>
    </row>
    <row r="18" spans="1:10" x14ac:dyDescent="0.4">
      <c r="A18" s="425"/>
      <c r="C18" s="33"/>
      <c r="D18" s="34"/>
      <c r="E18" s="34"/>
      <c r="F18" s="46"/>
      <c r="G18" s="47"/>
      <c r="H18" s="34"/>
      <c r="I18" s="34"/>
      <c r="J18" s="375"/>
    </row>
    <row r="19" spans="1:10" x14ac:dyDescent="0.4">
      <c r="A19" s="425"/>
      <c r="C19" s="33"/>
      <c r="D19" s="34"/>
      <c r="E19" s="34"/>
      <c r="F19" s="46"/>
      <c r="G19" s="47"/>
      <c r="H19" s="34"/>
      <c r="I19" s="34"/>
      <c r="J19" s="375"/>
    </row>
    <row r="20" spans="1:10" x14ac:dyDescent="0.4">
      <c r="C20" s="33"/>
      <c r="D20" s="34"/>
      <c r="E20" s="34"/>
      <c r="F20" s="48"/>
      <c r="G20" s="49"/>
      <c r="H20" s="34"/>
      <c r="I20" s="42"/>
      <c r="J20" s="376"/>
    </row>
    <row r="21" spans="1:10" x14ac:dyDescent="0.4">
      <c r="A21" s="10"/>
      <c r="B21" s="10"/>
      <c r="C21" s="10"/>
      <c r="D21" s="37"/>
      <c r="E21" s="37"/>
      <c r="F21" s="10"/>
      <c r="G21" s="10"/>
      <c r="H21" s="10"/>
      <c r="I21" s="10"/>
    </row>
  </sheetData>
  <mergeCells count="4">
    <mergeCell ref="A7:A10"/>
    <mergeCell ref="A12:A19"/>
    <mergeCell ref="J4:J10"/>
    <mergeCell ref="J11:J20"/>
  </mergeCells>
  <phoneticPr fontId="23" type="noConversion"/>
  <pageMargins left="0.7" right="0.7" top="0.75" bottom="0.75" header="0.3" footer="0.3"/>
  <pageSetup paperSize="9" scale="58"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46"/>
  <sheetViews>
    <sheetView topLeftCell="D1" workbookViewId="0">
      <selection activeCell="M11" sqref="M11:M45"/>
    </sheetView>
  </sheetViews>
  <sheetFormatPr defaultColWidth="9" defaultRowHeight="17.399999999999999" x14ac:dyDescent="0.4"/>
  <cols>
    <col min="1" max="1" width="21.296875" customWidth="1"/>
    <col min="2" max="2" width="54.296875" customWidth="1"/>
    <col min="3" max="3" width="8.8984375" hidden="1" customWidth="1"/>
    <col min="4" max="4" width="2.69921875" customWidth="1"/>
    <col min="5" max="5" width="8.09765625" style="1" customWidth="1"/>
    <col min="6" max="6" width="8.09765625" style="2" customWidth="1"/>
    <col min="7" max="7" width="8" style="3" customWidth="1"/>
    <col min="8" max="8" width="8.09765625" style="3" customWidth="1"/>
    <col min="9" max="11" width="8.09765625" customWidth="1"/>
    <col min="12" max="12" width="9" customWidth="1"/>
    <col min="13" max="13" width="73.296875" customWidth="1"/>
  </cols>
  <sheetData>
    <row r="1" spans="1:15" x14ac:dyDescent="0.4">
      <c r="A1" s="4" t="s">
        <v>444</v>
      </c>
    </row>
    <row r="2" spans="1:15" ht="52.2" x14ac:dyDescent="0.4">
      <c r="A2" s="5" t="s">
        <v>445</v>
      </c>
      <c r="B2" s="5"/>
      <c r="C2" s="5"/>
      <c r="D2" s="5"/>
      <c r="E2" s="6" t="s">
        <v>446</v>
      </c>
      <c r="F2" s="7" t="s">
        <v>447</v>
      </c>
      <c r="G2" s="8" t="s">
        <v>448</v>
      </c>
      <c r="H2" s="9"/>
      <c r="I2" s="9"/>
      <c r="J2" s="9"/>
      <c r="K2" s="8"/>
      <c r="L2" s="8"/>
      <c r="M2" s="38" t="s">
        <v>449</v>
      </c>
    </row>
    <row r="3" spans="1:15" x14ac:dyDescent="0.4">
      <c r="A3" s="10" t="s">
        <v>475</v>
      </c>
      <c r="B3" s="10"/>
      <c r="C3" s="10"/>
      <c r="D3" s="10"/>
      <c r="E3" s="11"/>
      <c r="F3" s="12"/>
      <c r="G3" s="13" t="s">
        <v>451</v>
      </c>
      <c r="H3" s="14" t="s">
        <v>451</v>
      </c>
      <c r="I3" s="14" t="s">
        <v>451</v>
      </c>
      <c r="J3" s="14" t="s">
        <v>451</v>
      </c>
      <c r="K3" s="39"/>
      <c r="L3" s="39"/>
      <c r="M3" s="40"/>
    </row>
    <row r="4" spans="1:15" ht="15" customHeight="1" x14ac:dyDescent="0.4">
      <c r="A4" t="s">
        <v>452</v>
      </c>
      <c r="G4" s="15">
        <v>0</v>
      </c>
      <c r="H4" s="15">
        <v>0</v>
      </c>
      <c r="M4" s="428" t="s">
        <v>453</v>
      </c>
    </row>
    <row r="5" spans="1:15" x14ac:dyDescent="0.4">
      <c r="A5" t="s">
        <v>454</v>
      </c>
      <c r="G5" s="15" t="s">
        <v>36</v>
      </c>
      <c r="M5" s="428"/>
    </row>
    <row r="6" spans="1:15" x14ac:dyDescent="0.4">
      <c r="A6" t="s">
        <v>455</v>
      </c>
      <c r="G6" s="15" t="str">
        <f>+LEFT(DEC2HEX((15+COUNTA(G12:K45)),4),2)</f>
        <v>00</v>
      </c>
      <c r="H6" s="15" t="str">
        <f>+RIGHT(DEC2HEX((15+COUNTA(G12:L21)),4),2)</f>
        <v>4B</v>
      </c>
      <c r="M6" s="428"/>
    </row>
    <row r="7" spans="1:15" x14ac:dyDescent="0.4">
      <c r="A7" s="424" t="s">
        <v>456</v>
      </c>
      <c r="B7" s="16" t="s">
        <v>476</v>
      </c>
      <c r="C7" s="16"/>
      <c r="D7" s="16"/>
      <c r="E7" s="17"/>
      <c r="F7" s="18"/>
      <c r="G7" s="19">
        <v>2</v>
      </c>
      <c r="H7" s="20"/>
      <c r="I7" s="16"/>
      <c r="J7" s="16"/>
      <c r="K7" s="16"/>
      <c r="M7" s="428"/>
    </row>
    <row r="8" spans="1:15" x14ac:dyDescent="0.4">
      <c r="A8" s="425"/>
      <c r="B8" t="s">
        <v>458</v>
      </c>
      <c r="G8" s="15">
        <v>3</v>
      </c>
      <c r="M8" s="428"/>
    </row>
    <row r="9" spans="1:15" x14ac:dyDescent="0.4">
      <c r="A9" s="425"/>
      <c r="B9" s="4" t="s">
        <v>459</v>
      </c>
      <c r="G9" s="15">
        <v>0</v>
      </c>
      <c r="M9" s="428"/>
    </row>
    <row r="10" spans="1:15" x14ac:dyDescent="0.4">
      <c r="A10" s="426"/>
      <c r="B10" s="22" t="s">
        <v>460</v>
      </c>
      <c r="C10" s="22"/>
      <c r="D10" s="22"/>
      <c r="E10" s="23"/>
      <c r="F10" s="24"/>
      <c r="G10" s="25">
        <v>2</v>
      </c>
      <c r="H10" s="26"/>
      <c r="I10" s="22"/>
      <c r="J10" s="22"/>
      <c r="K10" s="22"/>
      <c r="L10" s="22"/>
      <c r="M10" s="429"/>
    </row>
    <row r="11" spans="1:15" x14ac:dyDescent="0.4">
      <c r="A11" s="27"/>
      <c r="B11" s="28" t="s">
        <v>461</v>
      </c>
      <c r="C11" s="28"/>
      <c r="D11" s="28"/>
      <c r="E11" s="29"/>
      <c r="F11" s="30"/>
      <c r="G11" s="31">
        <v>0</v>
      </c>
      <c r="H11" s="31">
        <v>0</v>
      </c>
      <c r="I11" s="28"/>
      <c r="J11" s="28"/>
      <c r="K11" s="28"/>
      <c r="L11" s="28"/>
      <c r="M11" s="430" t="s">
        <v>462</v>
      </c>
    </row>
    <row r="12" spans="1:15" x14ac:dyDescent="0.4">
      <c r="A12" s="427" t="s">
        <v>463</v>
      </c>
      <c r="B12" t="s">
        <v>464</v>
      </c>
      <c r="C12" s="33">
        <f ca="1">+IF(RANDBETWEEN(-1,1)=0,1,-1)</f>
        <v>-1</v>
      </c>
      <c r="D12" s="33">
        <v>1</v>
      </c>
      <c r="E12" s="2">
        <v>200</v>
      </c>
      <c r="F12" s="2">
        <f>28*2</f>
        <v>56</v>
      </c>
      <c r="G12" s="34" t="str">
        <f t="shared" ref="G12:G21" si="0">+IF(MID(DEC2HEX(E12),7,2)="","00",MID(DEC2HEX(E12),7,2))</f>
        <v>00</v>
      </c>
      <c r="H12" s="34" t="str">
        <f>+RIGHT(DEC2HEX(E12,4),2)</f>
        <v>C8</v>
      </c>
      <c r="I12" s="34" t="str">
        <f>+LEFT(DEC2HEX(F12,4),2)</f>
        <v>00</v>
      </c>
      <c r="J12" s="34" t="str">
        <f>+RIGHT(DEC2HEX(F12,4),2)</f>
        <v>38</v>
      </c>
      <c r="K12" s="34">
        <v>0</v>
      </c>
      <c r="L12" s="34">
        <v>0</v>
      </c>
      <c r="M12" s="375"/>
      <c r="O12" s="2"/>
    </row>
    <row r="13" spans="1:15" x14ac:dyDescent="0.4">
      <c r="A13" s="425"/>
      <c r="B13" t="s">
        <v>465</v>
      </c>
      <c r="C13" s="33">
        <f t="shared" ref="C13:C45" ca="1" si="1">+IF(RANDBETWEEN(-1,1)=0,1,-1)</f>
        <v>1</v>
      </c>
      <c r="D13" s="33">
        <v>2</v>
      </c>
      <c r="E13" s="2">
        <v>200</v>
      </c>
      <c r="F13" s="2">
        <f>28*2</f>
        <v>56</v>
      </c>
      <c r="G13" s="34" t="str">
        <f t="shared" si="0"/>
        <v>00</v>
      </c>
      <c r="H13" s="34" t="str">
        <f>+RIGHT(DEC2HEX(E13,4),2)</f>
        <v>C8</v>
      </c>
      <c r="I13" s="34" t="str">
        <f>+LEFT(DEC2HEX(F13,4),2)</f>
        <v>00</v>
      </c>
      <c r="J13" s="34" t="str">
        <f>+RIGHT(DEC2HEX(F13,4),2)</f>
        <v>38</v>
      </c>
      <c r="K13" s="34" t="s">
        <v>477</v>
      </c>
      <c r="L13" s="34">
        <v>0</v>
      </c>
      <c r="M13" s="375"/>
      <c r="O13" s="2"/>
    </row>
    <row r="14" spans="1:15" x14ac:dyDescent="0.4">
      <c r="A14" s="425"/>
      <c r="C14" s="33">
        <f t="shared" ca="1" si="1"/>
        <v>-1</v>
      </c>
      <c r="D14" s="33">
        <v>3</v>
      </c>
      <c r="E14" s="2">
        <v>200</v>
      </c>
      <c r="F14" s="2">
        <f>27*2</f>
        <v>54</v>
      </c>
      <c r="G14" s="34" t="str">
        <f t="shared" si="0"/>
        <v>00</v>
      </c>
      <c r="H14" s="34" t="str">
        <f>+RIGHT(DEC2HEX(E14,4),2)</f>
        <v>C8</v>
      </c>
      <c r="I14" s="34" t="str">
        <f>+LEFT(DEC2HEX(F14,4),2)</f>
        <v>00</v>
      </c>
      <c r="J14" s="34" t="str">
        <f>+RIGHT(DEC2HEX(F14,4),2)</f>
        <v>36</v>
      </c>
      <c r="K14" s="34" t="s">
        <v>18</v>
      </c>
      <c r="L14" s="34">
        <v>0</v>
      </c>
      <c r="M14" s="375"/>
      <c r="O14" s="2"/>
    </row>
    <row r="15" spans="1:15" x14ac:dyDescent="0.4">
      <c r="A15" s="425"/>
      <c r="C15" s="33">
        <f t="shared" ca="1" si="1"/>
        <v>1</v>
      </c>
      <c r="D15" s="33">
        <v>4</v>
      </c>
      <c r="E15" s="2">
        <v>200</v>
      </c>
      <c r="F15" s="2">
        <f>28*2</f>
        <v>56</v>
      </c>
      <c r="G15" s="34" t="str">
        <f t="shared" si="0"/>
        <v>00</v>
      </c>
      <c r="H15" s="34" t="str">
        <f>+RIGHT(DEC2HEX(E15,4),2)</f>
        <v>C8</v>
      </c>
      <c r="I15" s="34" t="str">
        <f>+LEFT(DEC2HEX(F15,4),2)</f>
        <v>00</v>
      </c>
      <c r="J15" s="34" t="str">
        <f>+RIGHT(DEC2HEX(F15,4),2)</f>
        <v>38</v>
      </c>
      <c r="K15" s="34">
        <v>0</v>
      </c>
      <c r="L15" s="34">
        <v>0</v>
      </c>
      <c r="M15" s="375"/>
      <c r="O15" s="2"/>
    </row>
    <row r="16" spans="1:15" x14ac:dyDescent="0.4">
      <c r="A16" s="425"/>
      <c r="C16" s="33">
        <f t="shared" ca="1" si="1"/>
        <v>-1</v>
      </c>
      <c r="D16" s="33">
        <v>5</v>
      </c>
      <c r="E16" s="2">
        <v>200</v>
      </c>
      <c r="F16" s="2">
        <f>28*2</f>
        <v>56</v>
      </c>
      <c r="G16" s="34" t="str">
        <f t="shared" si="0"/>
        <v>00</v>
      </c>
      <c r="H16" s="34" t="str">
        <f t="shared" ref="H16:H21" si="2">+RIGHT(DEC2HEX(E16,4),2)</f>
        <v>C8</v>
      </c>
      <c r="I16" s="34" t="str">
        <f t="shared" ref="I16:I21" si="3">+LEFT(DEC2HEX(F16,4),2)</f>
        <v>00</v>
      </c>
      <c r="J16" s="34" t="str">
        <f t="shared" ref="J16:J21" si="4">+RIGHT(DEC2HEX(F16,4),2)</f>
        <v>38</v>
      </c>
      <c r="K16" s="34" t="s">
        <v>477</v>
      </c>
      <c r="L16" s="34">
        <v>0</v>
      </c>
      <c r="M16" s="375"/>
      <c r="O16" s="2"/>
    </row>
    <row r="17" spans="1:15" x14ac:dyDescent="0.4">
      <c r="A17" s="425"/>
      <c r="C17" s="33">
        <f t="shared" ca="1" si="1"/>
        <v>-1</v>
      </c>
      <c r="D17" s="33">
        <v>6</v>
      </c>
      <c r="E17" s="2">
        <v>200</v>
      </c>
      <c r="F17" s="2">
        <f>28*2</f>
        <v>56</v>
      </c>
      <c r="G17" s="34" t="str">
        <f t="shared" si="0"/>
        <v>00</v>
      </c>
      <c r="H17" s="34" t="str">
        <f t="shared" si="2"/>
        <v>C8</v>
      </c>
      <c r="I17" s="34" t="str">
        <f t="shared" si="3"/>
        <v>00</v>
      </c>
      <c r="J17" s="34" t="str">
        <f t="shared" si="4"/>
        <v>38</v>
      </c>
      <c r="K17" s="34" t="s">
        <v>18</v>
      </c>
      <c r="L17" s="34">
        <v>0</v>
      </c>
      <c r="M17" s="375"/>
      <c r="O17" s="2"/>
    </row>
    <row r="18" spans="1:15" x14ac:dyDescent="0.4">
      <c r="A18" s="425"/>
      <c r="C18" s="33">
        <f t="shared" ca="1" si="1"/>
        <v>1</v>
      </c>
      <c r="D18" s="33">
        <v>7</v>
      </c>
      <c r="E18" s="2">
        <v>200</v>
      </c>
      <c r="F18" s="2">
        <f>28*2</f>
        <v>56</v>
      </c>
      <c r="G18" s="34" t="str">
        <f t="shared" si="0"/>
        <v>00</v>
      </c>
      <c r="H18" s="34" t="str">
        <f t="shared" si="2"/>
        <v>C8</v>
      </c>
      <c r="I18" s="34" t="str">
        <f t="shared" si="3"/>
        <v>00</v>
      </c>
      <c r="J18" s="34" t="str">
        <f t="shared" si="4"/>
        <v>38</v>
      </c>
      <c r="K18" s="34" t="s">
        <v>477</v>
      </c>
      <c r="L18" s="34">
        <v>0</v>
      </c>
      <c r="M18" s="375"/>
      <c r="O18" s="2"/>
    </row>
    <row r="19" spans="1:15" x14ac:dyDescent="0.4">
      <c r="A19" s="425"/>
      <c r="C19" s="33">
        <f t="shared" ca="1" si="1"/>
        <v>-1</v>
      </c>
      <c r="D19" s="33">
        <v>8</v>
      </c>
      <c r="E19" s="2">
        <v>200</v>
      </c>
      <c r="F19" s="2">
        <f>27*2</f>
        <v>54</v>
      </c>
      <c r="G19" s="34" t="str">
        <f t="shared" si="0"/>
        <v>00</v>
      </c>
      <c r="H19" s="34" t="str">
        <f t="shared" si="2"/>
        <v>C8</v>
      </c>
      <c r="I19" s="34" t="str">
        <f t="shared" si="3"/>
        <v>00</v>
      </c>
      <c r="J19" s="34" t="str">
        <f t="shared" si="4"/>
        <v>36</v>
      </c>
      <c r="K19" s="34" t="s">
        <v>18</v>
      </c>
      <c r="L19" s="34">
        <v>0</v>
      </c>
      <c r="M19" s="375"/>
      <c r="O19" s="2"/>
    </row>
    <row r="20" spans="1:15" x14ac:dyDescent="0.4">
      <c r="A20" s="425"/>
      <c r="C20" s="33">
        <f t="shared" ca="1" si="1"/>
        <v>1</v>
      </c>
      <c r="D20" s="33">
        <v>9</v>
      </c>
      <c r="E20" s="2">
        <v>200</v>
      </c>
      <c r="F20" s="2">
        <f>28*2</f>
        <v>56</v>
      </c>
      <c r="G20" s="34" t="str">
        <f t="shared" si="0"/>
        <v>00</v>
      </c>
      <c r="H20" s="34" t="str">
        <f t="shared" si="2"/>
        <v>C8</v>
      </c>
      <c r="I20" s="34" t="str">
        <f t="shared" si="3"/>
        <v>00</v>
      </c>
      <c r="J20" s="34" t="str">
        <f t="shared" si="4"/>
        <v>38</v>
      </c>
      <c r="K20" s="34" t="s">
        <v>477</v>
      </c>
      <c r="L20" s="34">
        <v>0</v>
      </c>
      <c r="M20" s="375"/>
      <c r="O20" s="2"/>
    </row>
    <row r="21" spans="1:15" x14ac:dyDescent="0.4">
      <c r="A21" s="425"/>
      <c r="C21" s="33">
        <f t="shared" ca="1" si="1"/>
        <v>-1</v>
      </c>
      <c r="D21" s="33">
        <v>10</v>
      </c>
      <c r="E21" s="2">
        <v>-900</v>
      </c>
      <c r="F21" s="2">
        <f>250*2</f>
        <v>500</v>
      </c>
      <c r="G21" s="34" t="str">
        <f t="shared" si="0"/>
        <v>FC</v>
      </c>
      <c r="H21" s="34" t="str">
        <f t="shared" si="2"/>
        <v>7C</v>
      </c>
      <c r="I21" s="34" t="str">
        <f t="shared" si="3"/>
        <v>01</v>
      </c>
      <c r="J21" s="34" t="str">
        <f t="shared" si="4"/>
        <v>F4</v>
      </c>
      <c r="K21" s="34">
        <v>0</v>
      </c>
      <c r="L21" s="34">
        <v>0</v>
      </c>
      <c r="M21" s="375"/>
      <c r="O21" s="2"/>
    </row>
    <row r="22" spans="1:15" x14ac:dyDescent="0.4">
      <c r="A22" s="425"/>
      <c r="C22" s="33">
        <f t="shared" ca="1" si="1"/>
        <v>1</v>
      </c>
      <c r="D22" s="33"/>
      <c r="E22" s="2"/>
      <c r="G22" s="34"/>
      <c r="H22" s="34"/>
      <c r="I22" s="34"/>
      <c r="J22" s="34"/>
      <c r="K22" s="34"/>
      <c r="L22" s="34"/>
      <c r="M22" s="375"/>
    </row>
    <row r="23" spans="1:15" x14ac:dyDescent="0.4">
      <c r="A23" s="425"/>
      <c r="C23" s="33">
        <f t="shared" ca="1" si="1"/>
        <v>-1</v>
      </c>
      <c r="D23" s="33"/>
      <c r="E23" s="2"/>
      <c r="G23" s="34"/>
      <c r="H23" s="34"/>
      <c r="I23" s="34"/>
      <c r="J23" s="34"/>
      <c r="K23" s="34"/>
      <c r="L23" s="34"/>
      <c r="M23" s="375"/>
    </row>
    <row r="24" spans="1:15" x14ac:dyDescent="0.4">
      <c r="A24" s="425"/>
      <c r="C24" s="33">
        <f t="shared" ca="1" si="1"/>
        <v>1</v>
      </c>
      <c r="D24" s="33"/>
      <c r="E24" s="2"/>
      <c r="G24" s="34"/>
      <c r="H24" s="34"/>
      <c r="I24" s="34"/>
      <c r="J24" s="34"/>
      <c r="K24" s="34"/>
      <c r="L24" s="34"/>
      <c r="M24" s="375"/>
    </row>
    <row r="25" spans="1:15" x14ac:dyDescent="0.4">
      <c r="A25" s="425"/>
      <c r="C25" s="33">
        <f t="shared" ca="1" si="1"/>
        <v>-1</v>
      </c>
      <c r="D25" s="33"/>
      <c r="E25" s="2"/>
      <c r="G25" s="34"/>
      <c r="H25" s="34"/>
      <c r="I25" s="34"/>
      <c r="J25" s="34"/>
      <c r="K25" s="34"/>
      <c r="L25" s="34"/>
      <c r="M25" s="375"/>
    </row>
    <row r="26" spans="1:15" x14ac:dyDescent="0.4">
      <c r="A26" s="425"/>
      <c r="C26" s="33">
        <f t="shared" ca="1" si="1"/>
        <v>-1</v>
      </c>
      <c r="D26" s="33"/>
      <c r="E26" s="2"/>
      <c r="G26" s="34"/>
      <c r="H26" s="34"/>
      <c r="I26" s="34"/>
      <c r="J26" s="34"/>
      <c r="K26" s="34"/>
      <c r="L26" s="34"/>
      <c r="M26" s="375"/>
    </row>
    <row r="27" spans="1:15" x14ac:dyDescent="0.4">
      <c r="A27" s="425"/>
      <c r="C27" s="33">
        <f t="shared" ca="1" si="1"/>
        <v>1</v>
      </c>
      <c r="D27" s="33"/>
      <c r="E27" s="2"/>
      <c r="G27" s="34"/>
      <c r="H27" s="34"/>
      <c r="I27" s="34"/>
      <c r="J27" s="34"/>
      <c r="K27" s="34"/>
      <c r="L27" s="34"/>
      <c r="M27" s="375"/>
    </row>
    <row r="28" spans="1:15" x14ac:dyDescent="0.4">
      <c r="A28" s="425"/>
      <c r="C28" s="33">
        <f t="shared" ca="1" si="1"/>
        <v>-1</v>
      </c>
      <c r="D28" s="33"/>
      <c r="E28" s="2"/>
      <c r="G28" s="34"/>
      <c r="H28" s="34"/>
      <c r="I28" s="34"/>
      <c r="J28" s="34"/>
      <c r="K28" s="34"/>
      <c r="L28" s="34"/>
      <c r="M28" s="375"/>
    </row>
    <row r="29" spans="1:15" x14ac:dyDescent="0.4">
      <c r="A29" s="425"/>
      <c r="C29" s="33">
        <f t="shared" ca="1" si="1"/>
        <v>-1</v>
      </c>
      <c r="D29" s="33"/>
      <c r="E29" s="2"/>
      <c r="G29" s="34"/>
      <c r="H29" s="34"/>
      <c r="I29" s="34"/>
      <c r="J29" s="34"/>
      <c r="K29" s="34"/>
      <c r="L29" s="34"/>
      <c r="M29" s="375"/>
    </row>
    <row r="30" spans="1:15" x14ac:dyDescent="0.4">
      <c r="A30" s="425"/>
      <c r="C30" s="33">
        <f t="shared" ca="1" si="1"/>
        <v>-1</v>
      </c>
      <c r="D30" s="33"/>
      <c r="E30" s="2"/>
      <c r="G30" s="34"/>
      <c r="H30" s="34"/>
      <c r="I30" s="34"/>
      <c r="J30" s="34"/>
      <c r="K30" s="34"/>
      <c r="L30" s="34"/>
      <c r="M30" s="375"/>
    </row>
    <row r="31" spans="1:15" x14ac:dyDescent="0.4">
      <c r="A31" s="425"/>
      <c r="C31" s="33">
        <f t="shared" ca="1" si="1"/>
        <v>-1</v>
      </c>
      <c r="D31" s="33"/>
      <c r="E31" s="2"/>
      <c r="G31" s="34"/>
      <c r="H31" s="34"/>
      <c r="I31" s="34"/>
      <c r="J31" s="34"/>
      <c r="K31" s="34"/>
      <c r="L31" s="34"/>
      <c r="M31" s="375"/>
    </row>
    <row r="32" spans="1:15" x14ac:dyDescent="0.4">
      <c r="A32" s="425"/>
      <c r="C32" s="33">
        <f t="shared" ca="1" si="1"/>
        <v>-1</v>
      </c>
      <c r="D32" s="33"/>
      <c r="E32" s="2"/>
      <c r="G32" s="34"/>
      <c r="H32" s="34"/>
      <c r="I32" s="34"/>
      <c r="J32" s="34"/>
      <c r="K32" s="34"/>
      <c r="L32" s="34"/>
      <c r="M32" s="375"/>
    </row>
    <row r="33" spans="1:13" x14ac:dyDescent="0.4">
      <c r="A33" s="425"/>
      <c r="C33" s="33">
        <f t="shared" ca="1" si="1"/>
        <v>1</v>
      </c>
      <c r="D33" s="33"/>
      <c r="E33" s="2"/>
      <c r="G33" s="34"/>
      <c r="H33" s="34"/>
      <c r="I33" s="34"/>
      <c r="J33" s="34"/>
      <c r="K33" s="34"/>
      <c r="L33" s="34"/>
      <c r="M33" s="375"/>
    </row>
    <row r="34" spans="1:13" x14ac:dyDescent="0.4">
      <c r="A34" s="425"/>
      <c r="C34" s="33">
        <f t="shared" ca="1" si="1"/>
        <v>-1</v>
      </c>
      <c r="D34" s="33"/>
      <c r="E34" s="2"/>
      <c r="G34" s="34"/>
      <c r="H34" s="34"/>
      <c r="I34" s="34"/>
      <c r="J34" s="34"/>
      <c r="K34" s="34"/>
      <c r="L34" s="34"/>
      <c r="M34" s="375"/>
    </row>
    <row r="35" spans="1:13" x14ac:dyDescent="0.4">
      <c r="A35" s="425"/>
      <c r="C35" s="33">
        <f t="shared" ca="1" si="1"/>
        <v>-1</v>
      </c>
      <c r="D35" s="33"/>
      <c r="E35" s="2"/>
      <c r="G35" s="34"/>
      <c r="H35" s="34"/>
      <c r="I35" s="34"/>
      <c r="J35" s="34"/>
      <c r="K35" s="34"/>
      <c r="L35" s="34"/>
      <c r="M35" s="375"/>
    </row>
    <row r="36" spans="1:13" x14ac:dyDescent="0.4">
      <c r="A36" s="425"/>
      <c r="C36" s="33">
        <f t="shared" ca="1" si="1"/>
        <v>-1</v>
      </c>
      <c r="D36" s="33"/>
      <c r="E36" s="2"/>
      <c r="G36" s="34"/>
      <c r="H36" s="34"/>
      <c r="I36" s="34"/>
      <c r="J36" s="34"/>
      <c r="K36" s="34"/>
      <c r="L36" s="34"/>
      <c r="M36" s="375"/>
    </row>
    <row r="37" spans="1:13" x14ac:dyDescent="0.4">
      <c r="A37" s="425"/>
      <c r="C37" s="33">
        <f t="shared" ca="1" si="1"/>
        <v>1</v>
      </c>
      <c r="D37" s="33"/>
      <c r="E37" s="2"/>
      <c r="G37" s="34"/>
      <c r="H37" s="34"/>
      <c r="I37" s="34"/>
      <c r="J37" s="34"/>
      <c r="K37" s="34"/>
      <c r="L37" s="34"/>
      <c r="M37" s="375"/>
    </row>
    <row r="38" spans="1:13" x14ac:dyDescent="0.4">
      <c r="A38" s="425"/>
      <c r="C38" s="33">
        <f t="shared" ca="1" si="1"/>
        <v>1</v>
      </c>
      <c r="D38" s="33"/>
      <c r="E38" s="2"/>
      <c r="G38" s="34"/>
      <c r="H38" s="34"/>
      <c r="I38" s="34"/>
      <c r="J38" s="34"/>
      <c r="K38" s="34"/>
      <c r="L38" s="34"/>
      <c r="M38" s="375"/>
    </row>
    <row r="39" spans="1:13" x14ac:dyDescent="0.4">
      <c r="A39" s="425"/>
      <c r="C39" s="33">
        <f t="shared" ca="1" si="1"/>
        <v>-1</v>
      </c>
      <c r="D39" s="33"/>
      <c r="E39" s="2"/>
      <c r="G39" s="34"/>
      <c r="H39" s="34"/>
      <c r="I39" s="34"/>
      <c r="J39" s="34"/>
      <c r="K39" s="34"/>
      <c r="L39" s="34"/>
      <c r="M39" s="375"/>
    </row>
    <row r="40" spans="1:13" x14ac:dyDescent="0.4">
      <c r="A40" s="425"/>
      <c r="C40" s="33">
        <f t="shared" ca="1" si="1"/>
        <v>1</v>
      </c>
      <c r="D40" s="33"/>
      <c r="E40" s="2"/>
      <c r="G40" s="34"/>
      <c r="H40" s="34"/>
      <c r="I40" s="34"/>
      <c r="J40" s="34"/>
      <c r="K40" s="34"/>
      <c r="L40" s="34"/>
      <c r="M40" s="375"/>
    </row>
    <row r="41" spans="1:13" x14ac:dyDescent="0.4">
      <c r="A41" s="425"/>
      <c r="C41" s="33">
        <f t="shared" ca="1" si="1"/>
        <v>1</v>
      </c>
      <c r="D41" s="33"/>
      <c r="E41" s="2"/>
      <c r="G41" s="34"/>
      <c r="H41" s="34"/>
      <c r="I41" s="34"/>
      <c r="J41" s="34"/>
      <c r="K41" s="34"/>
      <c r="L41" s="34"/>
      <c r="M41" s="375"/>
    </row>
    <row r="42" spans="1:13" x14ac:dyDescent="0.4">
      <c r="A42" s="425"/>
      <c r="C42" s="33">
        <f t="shared" ca="1" si="1"/>
        <v>1</v>
      </c>
      <c r="D42" s="33"/>
      <c r="E42" s="2"/>
      <c r="G42" s="34"/>
      <c r="H42" s="34"/>
      <c r="I42" s="34"/>
      <c r="J42" s="34"/>
      <c r="K42" s="34"/>
      <c r="L42" s="34"/>
      <c r="M42" s="375"/>
    </row>
    <row r="43" spans="1:13" x14ac:dyDescent="0.4">
      <c r="A43" s="425"/>
      <c r="C43" s="33">
        <f t="shared" ca="1" si="1"/>
        <v>-1</v>
      </c>
      <c r="D43" s="33"/>
      <c r="E43" s="2"/>
      <c r="G43" s="34"/>
      <c r="H43" s="34"/>
      <c r="I43" s="34"/>
      <c r="J43" s="34"/>
      <c r="K43" s="34"/>
      <c r="L43" s="34"/>
      <c r="M43" s="375"/>
    </row>
    <row r="44" spans="1:13" x14ac:dyDescent="0.4">
      <c r="A44" s="425"/>
      <c r="C44" s="33">
        <f t="shared" ca="1" si="1"/>
        <v>-1</v>
      </c>
      <c r="D44" s="33"/>
      <c r="E44" s="2"/>
      <c r="G44" s="34"/>
      <c r="H44" s="34"/>
      <c r="I44" s="34"/>
      <c r="J44" s="34"/>
      <c r="K44" s="34"/>
      <c r="L44" s="34"/>
      <c r="M44" s="375"/>
    </row>
    <row r="45" spans="1:13" x14ac:dyDescent="0.4">
      <c r="A45" s="425"/>
      <c r="C45" s="33">
        <f t="shared" ca="1" si="1"/>
        <v>1</v>
      </c>
      <c r="D45" s="33"/>
      <c r="E45" s="2"/>
      <c r="G45" s="34"/>
      <c r="H45" s="34"/>
      <c r="I45" s="34"/>
      <c r="J45" s="34"/>
      <c r="K45" s="34"/>
      <c r="L45" s="42"/>
      <c r="M45" s="376"/>
    </row>
    <row r="46" spans="1:13" x14ac:dyDescent="0.4">
      <c r="A46" s="10"/>
      <c r="B46" s="10"/>
      <c r="C46" s="10"/>
      <c r="D46" s="10"/>
      <c r="E46" s="35"/>
      <c r="F46" s="36"/>
      <c r="G46" s="37"/>
      <c r="H46" s="37"/>
      <c r="I46" s="10"/>
      <c r="J46" s="10"/>
      <c r="K46" s="10"/>
    </row>
  </sheetData>
  <mergeCells count="4">
    <mergeCell ref="A7:A10"/>
    <mergeCell ref="A12:A45"/>
    <mergeCell ref="M4:M10"/>
    <mergeCell ref="M11:M45"/>
  </mergeCells>
  <phoneticPr fontId="23" type="noConversion"/>
  <pageMargins left="0.7" right="0.7" top="0.75" bottom="0.75" header="0.3" footer="0.3"/>
  <pageSetup paperSize="9" orientation="portrait"/>
  <ignoredErrors>
    <ignoredError sqref="F19 F14"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3"/>
  <sheetViews>
    <sheetView workbookViewId="0">
      <pane ySplit="4" topLeftCell="A5" activePane="bottomLeft" state="frozen"/>
      <selection pane="bottomLeft" activeCell="D5" sqref="D5"/>
    </sheetView>
  </sheetViews>
  <sheetFormatPr defaultColWidth="9" defaultRowHeight="17.399999999999999" x14ac:dyDescent="0.4"/>
  <cols>
    <col min="1" max="1" width="4.09765625" style="3" customWidth="1"/>
    <col min="2" max="2" width="35.09765625" style="3" customWidth="1"/>
    <col min="3" max="3" width="28.296875" style="53" customWidth="1"/>
    <col min="4" max="4" width="16" style="53" customWidth="1"/>
    <col min="5" max="5" width="8.69921875" style="53" customWidth="1"/>
    <col min="6" max="6" width="10.59765625" style="53" customWidth="1"/>
    <col min="7" max="7" width="55.09765625" style="53" customWidth="1"/>
    <col min="8" max="8" width="18.09765625" style="53" customWidth="1"/>
    <col min="9" max="9" width="28.09765625" style="3" customWidth="1"/>
    <col min="10" max="10" width="29.8984375" customWidth="1"/>
  </cols>
  <sheetData>
    <row r="1" spans="1:10" ht="21" x14ac:dyDescent="0.45">
      <c r="B1" s="54" t="s">
        <v>103</v>
      </c>
      <c r="C1" s="43" t="s">
        <v>104</v>
      </c>
      <c r="D1" s="43"/>
    </row>
    <row r="2" spans="1:10" x14ac:dyDescent="0.4">
      <c r="A2" s="37"/>
      <c r="B2" s="37"/>
      <c r="C2" s="55" t="s">
        <v>105</v>
      </c>
      <c r="D2" s="55"/>
      <c r="E2" s="55"/>
      <c r="F2" s="55"/>
      <c r="G2" s="55"/>
      <c r="H2" s="55"/>
      <c r="I2" s="167"/>
      <c r="J2" s="140"/>
    </row>
    <row r="3" spans="1:10" x14ac:dyDescent="0.4">
      <c r="C3" s="57" t="s">
        <v>2</v>
      </c>
      <c r="D3" s="57"/>
      <c r="E3" s="57"/>
      <c r="F3" s="57"/>
      <c r="G3" s="57"/>
      <c r="H3" s="57"/>
      <c r="I3" s="169" t="s">
        <v>106</v>
      </c>
      <c r="J3" s="69"/>
    </row>
    <row r="4" spans="1:10" ht="47.25" customHeight="1" x14ac:dyDescent="0.4">
      <c r="A4" s="58"/>
      <c r="B4" s="59" t="s">
        <v>107</v>
      </c>
      <c r="C4" s="141" t="s">
        <v>108</v>
      </c>
      <c r="D4" s="141" t="s">
        <v>109</v>
      </c>
      <c r="E4" s="141" t="s">
        <v>110</v>
      </c>
      <c r="F4" s="141" t="s">
        <v>111</v>
      </c>
      <c r="G4" s="141" t="s">
        <v>112</v>
      </c>
      <c r="H4" s="141" t="s">
        <v>113</v>
      </c>
      <c r="I4" s="263" t="s">
        <v>114</v>
      </c>
      <c r="J4" s="59" t="s">
        <v>115</v>
      </c>
    </row>
    <row r="5" spans="1:10" s="21" customFormat="1" ht="162.75" customHeight="1" x14ac:dyDescent="0.4">
      <c r="A5" s="325"/>
      <c r="B5" s="327" t="s">
        <v>116</v>
      </c>
      <c r="C5" s="231" t="s">
        <v>117</v>
      </c>
      <c r="D5" s="231"/>
      <c r="E5" s="231" t="s">
        <v>7</v>
      </c>
      <c r="F5" s="231" t="s">
        <v>118</v>
      </c>
      <c r="G5" s="231" t="s">
        <v>119</v>
      </c>
      <c r="H5" s="231"/>
      <c r="I5" s="264"/>
      <c r="J5" s="265"/>
    </row>
    <row r="6" spans="1:10" s="21" customFormat="1" ht="88.5" customHeight="1" x14ac:dyDescent="0.4">
      <c r="A6" s="326"/>
      <c r="B6" s="323"/>
      <c r="C6" s="323" t="s">
        <v>120</v>
      </c>
      <c r="D6" s="323"/>
      <c r="E6" s="323"/>
      <c r="F6" s="323"/>
      <c r="G6" s="323"/>
      <c r="H6" s="323"/>
      <c r="I6" s="324"/>
      <c r="J6" s="324"/>
    </row>
    <row r="7" spans="1:10" s="21" customFormat="1" ht="81.75" customHeight="1" x14ac:dyDescent="0.4">
      <c r="A7" s="261"/>
      <c r="B7" s="262" t="s">
        <v>121</v>
      </c>
      <c r="C7" s="262" t="s">
        <v>122</v>
      </c>
      <c r="D7" s="262"/>
      <c r="E7" s="262"/>
      <c r="F7" s="262" t="s">
        <v>118</v>
      </c>
      <c r="G7" s="262" t="s">
        <v>123</v>
      </c>
      <c r="H7" s="262"/>
      <c r="I7" s="266"/>
      <c r="J7" s="224"/>
    </row>
    <row r="8" spans="1:10" x14ac:dyDescent="0.4">
      <c r="A8" s="74"/>
      <c r="B8" s="75"/>
      <c r="C8" s="208"/>
      <c r="D8" s="208"/>
      <c r="E8" s="208"/>
      <c r="F8" s="208"/>
      <c r="G8" s="208"/>
      <c r="H8" s="208"/>
      <c r="I8" s="165"/>
      <c r="J8" s="75"/>
    </row>
    <row r="9" spans="1:10" ht="18.75" customHeight="1" x14ac:dyDescent="0.4">
      <c r="A9" s="43"/>
      <c r="B9" s="43"/>
    </row>
    <row r="10" spans="1:10" x14ac:dyDescent="0.4">
      <c r="B10" s="43" t="s">
        <v>124</v>
      </c>
    </row>
    <row r="11" spans="1:10" x14ac:dyDescent="0.4">
      <c r="B11" s="53" t="s">
        <v>125</v>
      </c>
    </row>
    <row r="12" spans="1:10" x14ac:dyDescent="0.4">
      <c r="B12" s="53" t="s">
        <v>126</v>
      </c>
      <c r="I12" s="53"/>
    </row>
    <row r="13" spans="1:10" x14ac:dyDescent="0.4">
      <c r="B13" s="53" t="s">
        <v>127</v>
      </c>
    </row>
  </sheetData>
  <mergeCells count="3">
    <mergeCell ref="C6:J6"/>
    <mergeCell ref="A5:A6"/>
    <mergeCell ref="B5:B6"/>
  </mergeCells>
  <phoneticPr fontId="23"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J28"/>
  <sheetViews>
    <sheetView zoomScale="70" zoomScaleNormal="70" workbookViewId="0">
      <pane ySplit="4" topLeftCell="A22" activePane="bottomLeft" state="frozen"/>
      <selection pane="bottomLeft" activeCell="C12" sqref="C12:J12"/>
    </sheetView>
  </sheetViews>
  <sheetFormatPr defaultColWidth="9" defaultRowHeight="17.399999999999999" x14ac:dyDescent="0.4"/>
  <cols>
    <col min="1" max="1" width="4.09765625" style="3" customWidth="1"/>
    <col min="2" max="2" width="39.3984375" style="3" customWidth="1"/>
    <col min="3" max="3" width="29.296875" style="53" customWidth="1"/>
    <col min="4" max="4" width="22.69921875" style="53" customWidth="1"/>
    <col min="5" max="5" width="8.69921875" style="53" customWidth="1"/>
    <col min="6" max="6" width="23.8984375" style="53" customWidth="1"/>
    <col min="7" max="7" width="40" style="53" customWidth="1"/>
    <col min="8" max="8" width="12.8984375" style="53" customWidth="1"/>
    <col min="9" max="9" width="36.69921875" style="53" customWidth="1"/>
    <col min="10" max="10" width="41.3984375" customWidth="1"/>
  </cols>
  <sheetData>
    <row r="1" spans="1:10" ht="21" x14ac:dyDescent="0.45">
      <c r="B1" s="54" t="s">
        <v>128</v>
      </c>
      <c r="C1" s="43" t="s">
        <v>129</v>
      </c>
      <c r="D1" s="43"/>
      <c r="J1" s="251"/>
    </row>
    <row r="2" spans="1:10" x14ac:dyDescent="0.4">
      <c r="A2" s="37"/>
      <c r="B2" s="37"/>
      <c r="C2" s="55" t="s">
        <v>105</v>
      </c>
      <c r="D2" s="55"/>
      <c r="E2" s="55"/>
      <c r="F2" s="55"/>
      <c r="G2" s="55"/>
      <c r="H2" s="56"/>
      <c r="I2" s="140"/>
      <c r="J2" s="252"/>
    </row>
    <row r="3" spans="1:10" x14ac:dyDescent="0.4">
      <c r="C3" s="57" t="s">
        <v>2</v>
      </c>
      <c r="D3" s="57"/>
      <c r="E3" s="57"/>
      <c r="F3" s="57"/>
      <c r="G3" s="57"/>
      <c r="H3" s="353" t="s">
        <v>130</v>
      </c>
      <c r="I3" s="354"/>
      <c r="J3" s="253"/>
    </row>
    <row r="4" spans="1:10" ht="80.25" customHeight="1" x14ac:dyDescent="0.4">
      <c r="A4" s="58"/>
      <c r="B4" s="59" t="s">
        <v>107</v>
      </c>
      <c r="C4" s="60" t="s">
        <v>108</v>
      </c>
      <c r="D4" s="61" t="s">
        <v>131</v>
      </c>
      <c r="E4" s="61" t="s">
        <v>110</v>
      </c>
      <c r="F4" s="61" t="s">
        <v>111</v>
      </c>
      <c r="G4" s="62" t="s">
        <v>132</v>
      </c>
      <c r="H4" s="355" t="s">
        <v>114</v>
      </c>
      <c r="I4" s="356"/>
      <c r="J4" s="254" t="s">
        <v>115</v>
      </c>
    </row>
    <row r="5" spans="1:10" ht="91.5" customHeight="1" x14ac:dyDescent="0.4">
      <c r="A5" s="340"/>
      <c r="B5" s="332" t="s">
        <v>133</v>
      </c>
      <c r="C5" s="230" t="s">
        <v>117</v>
      </c>
      <c r="D5" s="231" t="s">
        <v>134</v>
      </c>
      <c r="E5" s="231" t="s">
        <v>30</v>
      </c>
      <c r="F5" s="231" t="s">
        <v>135</v>
      </c>
      <c r="G5" s="232" t="s">
        <v>136</v>
      </c>
      <c r="H5" s="233"/>
      <c r="I5" s="232" t="s">
        <v>137</v>
      </c>
      <c r="J5" s="255"/>
    </row>
    <row r="6" spans="1:10" ht="62.25" customHeight="1" x14ac:dyDescent="0.4">
      <c r="A6" s="341"/>
      <c r="B6" s="333"/>
      <c r="C6" s="346" t="s">
        <v>138</v>
      </c>
      <c r="D6" s="347"/>
      <c r="E6" s="347"/>
      <c r="F6" s="347"/>
      <c r="G6" s="347"/>
      <c r="H6" s="347"/>
      <c r="I6" s="347"/>
      <c r="J6" s="348"/>
    </row>
    <row r="7" spans="1:10" ht="94.8" customHeight="1" x14ac:dyDescent="0.4">
      <c r="A7" s="328"/>
      <c r="B7" s="334" t="s">
        <v>139</v>
      </c>
      <c r="C7" s="234" t="s">
        <v>117</v>
      </c>
      <c r="D7" s="88" t="s">
        <v>134</v>
      </c>
      <c r="E7" s="88" t="s">
        <v>32</v>
      </c>
      <c r="F7" s="88" t="s">
        <v>140</v>
      </c>
      <c r="G7" s="199" t="s">
        <v>141</v>
      </c>
      <c r="H7" s="87"/>
      <c r="I7" s="199" t="s">
        <v>142</v>
      </c>
      <c r="J7" s="256" t="s">
        <v>143</v>
      </c>
    </row>
    <row r="8" spans="1:10" ht="102" customHeight="1" x14ac:dyDescent="0.4">
      <c r="A8" s="329"/>
      <c r="B8" s="335"/>
      <c r="C8" s="343" t="s">
        <v>144</v>
      </c>
      <c r="D8" s="344"/>
      <c r="E8" s="344"/>
      <c r="F8" s="344"/>
      <c r="G8" s="344"/>
      <c r="H8" s="344"/>
      <c r="I8" s="344"/>
      <c r="J8" s="345"/>
    </row>
    <row r="9" spans="1:10" ht="129.75" customHeight="1" x14ac:dyDescent="0.4">
      <c r="A9" s="328"/>
      <c r="B9" s="336" t="s">
        <v>145</v>
      </c>
      <c r="C9" s="235" t="s">
        <v>117</v>
      </c>
      <c r="D9" s="236" t="s">
        <v>134</v>
      </c>
      <c r="E9" s="236" t="s">
        <v>36</v>
      </c>
      <c r="F9" s="236" t="s">
        <v>146</v>
      </c>
      <c r="G9" s="237" t="s">
        <v>147</v>
      </c>
      <c r="H9" s="102" t="s">
        <v>148</v>
      </c>
      <c r="I9" s="199" t="s">
        <v>149</v>
      </c>
      <c r="J9" s="256" t="s">
        <v>150</v>
      </c>
    </row>
    <row r="10" spans="1:10" ht="123.75" customHeight="1" x14ac:dyDescent="0.4">
      <c r="A10" s="329"/>
      <c r="B10" s="337"/>
      <c r="C10" s="343" t="s">
        <v>151</v>
      </c>
      <c r="D10" s="344"/>
      <c r="E10" s="344"/>
      <c r="F10" s="344"/>
      <c r="G10" s="344"/>
      <c r="H10" s="344"/>
      <c r="I10" s="344"/>
      <c r="J10" s="345"/>
    </row>
    <row r="11" spans="1:10" ht="116.25" customHeight="1" x14ac:dyDescent="0.4">
      <c r="A11" s="328"/>
      <c r="B11" s="334" t="s">
        <v>152</v>
      </c>
      <c r="C11" s="238" t="s">
        <v>153</v>
      </c>
      <c r="D11" s="239" t="s">
        <v>134</v>
      </c>
      <c r="E11" s="239" t="s">
        <v>38</v>
      </c>
      <c r="F11" s="239" t="s">
        <v>146</v>
      </c>
      <c r="G11" s="240" t="s">
        <v>154</v>
      </c>
      <c r="H11" s="87" t="s">
        <v>148</v>
      </c>
      <c r="I11" s="199" t="s">
        <v>155</v>
      </c>
      <c r="J11" s="256" t="s">
        <v>156</v>
      </c>
    </row>
    <row r="12" spans="1:10" ht="69" customHeight="1" x14ac:dyDescent="0.4">
      <c r="A12" s="329"/>
      <c r="B12" s="335"/>
      <c r="C12" s="343" t="s">
        <v>157</v>
      </c>
      <c r="D12" s="344"/>
      <c r="E12" s="344"/>
      <c r="F12" s="344"/>
      <c r="G12" s="344"/>
      <c r="H12" s="344"/>
      <c r="I12" s="344"/>
      <c r="J12" s="345"/>
    </row>
    <row r="13" spans="1:10" ht="118.5" customHeight="1" x14ac:dyDescent="0.4">
      <c r="A13" s="342"/>
      <c r="B13" s="338" t="s">
        <v>158</v>
      </c>
      <c r="C13" s="241" t="s">
        <v>159</v>
      </c>
      <c r="D13" s="107" t="s">
        <v>134</v>
      </c>
      <c r="E13" s="100" t="s">
        <v>34</v>
      </c>
      <c r="F13" s="100" t="s">
        <v>160</v>
      </c>
      <c r="G13" s="242" t="s">
        <v>161</v>
      </c>
      <c r="H13" s="99"/>
      <c r="I13" s="245" t="s">
        <v>162</v>
      </c>
      <c r="J13" s="257" t="s">
        <v>163</v>
      </c>
    </row>
    <row r="14" spans="1:10" ht="66.75" customHeight="1" x14ac:dyDescent="0.4">
      <c r="A14" s="342"/>
      <c r="B14" s="333"/>
      <c r="C14" s="346" t="s">
        <v>164</v>
      </c>
      <c r="D14" s="347"/>
      <c r="E14" s="347"/>
      <c r="F14" s="347"/>
      <c r="G14" s="347"/>
      <c r="H14" s="347"/>
      <c r="I14" s="347"/>
      <c r="J14" s="348"/>
    </row>
    <row r="15" spans="1:10" ht="127.5" customHeight="1" x14ac:dyDescent="0.4">
      <c r="A15" s="328"/>
      <c r="B15" s="334" t="s">
        <v>165</v>
      </c>
      <c r="C15" s="234" t="s">
        <v>166</v>
      </c>
      <c r="D15" s="67" t="s">
        <v>134</v>
      </c>
      <c r="E15" s="88" t="s">
        <v>40</v>
      </c>
      <c r="F15" s="88" t="s">
        <v>167</v>
      </c>
      <c r="G15" s="199" t="s">
        <v>168</v>
      </c>
      <c r="H15" s="87"/>
      <c r="I15" s="199"/>
      <c r="J15" s="258" t="s">
        <v>169</v>
      </c>
    </row>
    <row r="16" spans="1:10" ht="54" customHeight="1" x14ac:dyDescent="0.4">
      <c r="A16" s="329"/>
      <c r="B16" s="335"/>
      <c r="C16" s="349" t="s">
        <v>170</v>
      </c>
      <c r="D16" s="344"/>
      <c r="E16" s="344"/>
      <c r="F16" s="344"/>
      <c r="G16" s="344"/>
      <c r="H16" s="344"/>
      <c r="I16" s="344"/>
      <c r="J16" s="345"/>
    </row>
    <row r="17" spans="1:10" ht="60" customHeight="1" x14ac:dyDescent="0.4">
      <c r="B17" s="98" t="s">
        <v>171</v>
      </c>
      <c r="C17" s="243" t="s">
        <v>166</v>
      </c>
      <c r="D17" s="100" t="s">
        <v>134</v>
      </c>
      <c r="E17" s="100" t="s">
        <v>54</v>
      </c>
      <c r="F17" s="100" t="s">
        <v>167</v>
      </c>
      <c r="G17" s="244" t="s">
        <v>172</v>
      </c>
      <c r="H17" s="99" t="s">
        <v>173</v>
      </c>
      <c r="I17" s="244"/>
      <c r="J17" s="259"/>
    </row>
    <row r="18" spans="1:10" ht="69" customHeight="1" x14ac:dyDescent="0.4">
      <c r="A18" s="328"/>
      <c r="B18" s="334" t="s">
        <v>41</v>
      </c>
      <c r="C18" s="234" t="s">
        <v>117</v>
      </c>
      <c r="D18" s="88" t="s">
        <v>134</v>
      </c>
      <c r="E18" s="88" t="s">
        <v>42</v>
      </c>
      <c r="F18" s="88" t="s">
        <v>174</v>
      </c>
      <c r="G18" s="199" t="s">
        <v>175</v>
      </c>
      <c r="H18" s="87"/>
      <c r="I18" s="199" t="s">
        <v>176</v>
      </c>
      <c r="J18" s="256" t="s">
        <v>177</v>
      </c>
    </row>
    <row r="19" spans="1:10" ht="51" customHeight="1" x14ac:dyDescent="0.4">
      <c r="A19" s="329"/>
      <c r="B19" s="335"/>
      <c r="C19" s="343" t="s">
        <v>178</v>
      </c>
      <c r="D19" s="344"/>
      <c r="E19" s="344"/>
      <c r="F19" s="344"/>
      <c r="G19" s="344"/>
      <c r="H19" s="344"/>
      <c r="I19" s="344"/>
      <c r="J19" s="345"/>
    </row>
    <row r="20" spans="1:10" s="21" customFormat="1" ht="211.5" customHeight="1" x14ac:dyDescent="0.4">
      <c r="A20" s="330"/>
      <c r="B20" s="334" t="s">
        <v>15</v>
      </c>
      <c r="C20" s="241" t="s">
        <v>117</v>
      </c>
      <c r="D20" s="107" t="s">
        <v>134</v>
      </c>
      <c r="E20" s="107" t="s">
        <v>16</v>
      </c>
      <c r="F20" s="107" t="s">
        <v>167</v>
      </c>
      <c r="G20" s="245" t="s">
        <v>179</v>
      </c>
      <c r="H20" s="106"/>
      <c r="I20" s="245"/>
      <c r="J20" s="257" t="s">
        <v>180</v>
      </c>
    </row>
    <row r="21" spans="1:10" s="21" customFormat="1" ht="144" customHeight="1" x14ac:dyDescent="0.4">
      <c r="A21" s="331"/>
      <c r="B21" s="339"/>
      <c r="C21" s="350" t="s">
        <v>181</v>
      </c>
      <c r="D21" s="351"/>
      <c r="E21" s="351"/>
      <c r="F21" s="351"/>
      <c r="G21" s="351"/>
      <c r="H21" s="351"/>
      <c r="I21" s="351"/>
      <c r="J21" s="352"/>
    </row>
    <row r="22" spans="1:10" s="181" customFormat="1" ht="34.5" customHeight="1" x14ac:dyDescent="0.4">
      <c r="A22" s="246"/>
      <c r="B22" s="247" t="s">
        <v>182</v>
      </c>
      <c r="C22" s="248"/>
      <c r="D22" s="247"/>
      <c r="E22" s="247"/>
      <c r="F22" s="247"/>
      <c r="G22" s="249" t="s">
        <v>183</v>
      </c>
      <c r="H22" s="248"/>
      <c r="I22" s="249"/>
      <c r="J22" s="249" t="s">
        <v>184</v>
      </c>
    </row>
    <row r="23" spans="1:10" x14ac:dyDescent="0.4">
      <c r="A23" s="74"/>
      <c r="B23" s="75"/>
      <c r="C23" s="76"/>
      <c r="D23" s="75"/>
      <c r="E23" s="75"/>
      <c r="F23" s="75"/>
      <c r="G23" s="250"/>
      <c r="H23" s="207"/>
      <c r="I23" s="209"/>
      <c r="J23" s="260"/>
    </row>
    <row r="24" spans="1:10" ht="18.75" customHeight="1" x14ac:dyDescent="0.4">
      <c r="A24" s="43"/>
      <c r="B24" s="43"/>
    </row>
    <row r="25" spans="1:10" x14ac:dyDescent="0.4">
      <c r="B25" s="43" t="s">
        <v>185</v>
      </c>
    </row>
    <row r="26" spans="1:10" x14ac:dyDescent="0.4">
      <c r="B26" s="53" t="s">
        <v>125</v>
      </c>
    </row>
    <row r="27" spans="1:10" x14ac:dyDescent="0.4">
      <c r="B27" s="53" t="s">
        <v>126</v>
      </c>
    </row>
    <row r="28" spans="1:10" x14ac:dyDescent="0.4">
      <c r="B28" s="53" t="s">
        <v>127</v>
      </c>
      <c r="I28" s="210"/>
    </row>
  </sheetData>
  <mergeCells count="26">
    <mergeCell ref="H3:I3"/>
    <mergeCell ref="H4:I4"/>
    <mergeCell ref="C6:J6"/>
    <mergeCell ref="C8:J8"/>
    <mergeCell ref="C10:J10"/>
    <mergeCell ref="C12:J12"/>
    <mergeCell ref="C14:J14"/>
    <mergeCell ref="C16:J16"/>
    <mergeCell ref="C19:J19"/>
    <mergeCell ref="C21:J21"/>
    <mergeCell ref="A15:A16"/>
    <mergeCell ref="A18:A19"/>
    <mergeCell ref="A20:A21"/>
    <mergeCell ref="B5:B6"/>
    <mergeCell ref="B7:B8"/>
    <mergeCell ref="B9:B10"/>
    <mergeCell ref="B11:B12"/>
    <mergeCell ref="B13:B14"/>
    <mergeCell ref="B15:B16"/>
    <mergeCell ref="B18:B19"/>
    <mergeCell ref="B20:B21"/>
    <mergeCell ref="A5:A6"/>
    <mergeCell ref="A7:A8"/>
    <mergeCell ref="A9:A10"/>
    <mergeCell ref="A11:A12"/>
    <mergeCell ref="A13:A14"/>
  </mergeCells>
  <phoneticPr fontId="23" type="noConversion"/>
  <pageMargins left="0.25" right="0.25" top="0.75" bottom="0.75" header="0.3" footer="0.3"/>
  <pageSetup paperSize="9" scale="39" fitToHeight="0" orientation="landscape"/>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K14"/>
  <sheetViews>
    <sheetView zoomScale="70" zoomScaleNormal="70" workbookViewId="0">
      <pane ySplit="4" topLeftCell="A5" activePane="bottomLeft" state="frozen"/>
      <selection pane="bottomLeft" activeCell="E7" sqref="E7:E9"/>
    </sheetView>
  </sheetViews>
  <sheetFormatPr defaultColWidth="9" defaultRowHeight="17.399999999999999" x14ac:dyDescent="0.4"/>
  <cols>
    <col min="1" max="1" width="4.09765625" style="3" customWidth="1"/>
    <col min="2" max="2" width="31" style="3" customWidth="1"/>
    <col min="3" max="3" width="14.59765625" style="53" customWidth="1"/>
    <col min="4" max="4" width="16" style="53" customWidth="1"/>
    <col min="5" max="5" width="11.69921875" style="53" customWidth="1"/>
    <col min="6" max="6" width="10.59765625" style="53" customWidth="1"/>
    <col min="7" max="7" width="24.296875" style="53" customWidth="1"/>
    <col min="8" max="8" width="27.09765625" style="53" customWidth="1"/>
    <col min="9" max="9" width="31.8984375" style="53" customWidth="1"/>
    <col min="10" max="10" width="28.8984375" style="3" customWidth="1"/>
    <col min="11" max="11" width="36.69921875" customWidth="1"/>
  </cols>
  <sheetData>
    <row r="1" spans="1:11" ht="21" x14ac:dyDescent="0.45">
      <c r="B1" s="54" t="s">
        <v>186</v>
      </c>
      <c r="C1" s="43" t="s">
        <v>187</v>
      </c>
      <c r="D1" s="43"/>
    </row>
    <row r="2" spans="1:11" x14ac:dyDescent="0.4">
      <c r="A2" s="37"/>
      <c r="B2" s="37"/>
      <c r="C2" s="55" t="s">
        <v>105</v>
      </c>
      <c r="D2" s="55"/>
      <c r="E2" s="55"/>
      <c r="F2" s="55"/>
      <c r="G2" s="55"/>
      <c r="H2" s="55"/>
      <c r="I2" s="168"/>
      <c r="J2" s="167"/>
      <c r="K2" s="56"/>
    </row>
    <row r="3" spans="1:11" x14ac:dyDescent="0.4">
      <c r="C3" s="57" t="s">
        <v>2</v>
      </c>
      <c r="D3" s="57"/>
      <c r="E3" s="57"/>
      <c r="F3" s="57"/>
      <c r="G3" s="57"/>
      <c r="H3" s="57"/>
      <c r="I3" s="57"/>
      <c r="J3" s="169" t="s">
        <v>106</v>
      </c>
      <c r="K3" s="69"/>
    </row>
    <row r="4" spans="1:11" ht="44.25" customHeight="1" x14ac:dyDescent="0.4">
      <c r="A4" s="58"/>
      <c r="B4" s="59" t="s">
        <v>107</v>
      </c>
      <c r="C4" s="141" t="s">
        <v>188</v>
      </c>
      <c r="D4" s="141" t="s">
        <v>109</v>
      </c>
      <c r="E4" s="141" t="s">
        <v>110</v>
      </c>
      <c r="F4" s="141" t="s">
        <v>111</v>
      </c>
      <c r="G4" s="61" t="s">
        <v>189</v>
      </c>
      <c r="H4" s="141" t="s">
        <v>190</v>
      </c>
      <c r="I4" s="141"/>
      <c r="J4" s="219" t="s">
        <v>114</v>
      </c>
      <c r="K4" s="70" t="s">
        <v>115</v>
      </c>
    </row>
    <row r="5" spans="1:11" ht="124.5" customHeight="1" x14ac:dyDescent="0.4">
      <c r="A5" s="359"/>
      <c r="B5" s="327" t="s">
        <v>43</v>
      </c>
      <c r="C5" s="171" t="s">
        <v>117</v>
      </c>
      <c r="D5" s="171"/>
      <c r="E5" s="171" t="s">
        <v>44</v>
      </c>
      <c r="F5" s="216" t="s">
        <v>191</v>
      </c>
      <c r="G5" s="171" t="s">
        <v>192</v>
      </c>
      <c r="H5" s="171" t="s">
        <v>193</v>
      </c>
      <c r="I5" s="171"/>
      <c r="J5" s="220"/>
      <c r="K5" s="221"/>
    </row>
    <row r="6" spans="1:11" ht="51.75" customHeight="1" x14ac:dyDescent="0.4">
      <c r="A6" s="329"/>
      <c r="B6" s="323"/>
      <c r="C6" s="357" t="s">
        <v>194</v>
      </c>
      <c r="D6" s="357"/>
      <c r="E6" s="357"/>
      <c r="F6" s="357"/>
      <c r="G6" s="357"/>
      <c r="H6" s="357"/>
      <c r="I6" s="357"/>
      <c r="J6" s="358"/>
      <c r="K6" s="358"/>
    </row>
    <row r="7" spans="1:11" ht="92.25" customHeight="1" x14ac:dyDescent="0.4">
      <c r="A7" s="360"/>
      <c r="B7" s="362" t="s">
        <v>195</v>
      </c>
      <c r="C7" s="362" t="s">
        <v>122</v>
      </c>
      <c r="D7" s="217"/>
      <c r="E7" s="362"/>
      <c r="F7" s="362"/>
      <c r="G7" s="362" t="s">
        <v>196</v>
      </c>
      <c r="H7" s="362" t="s">
        <v>197</v>
      </c>
      <c r="I7" s="222" t="s">
        <v>198</v>
      </c>
      <c r="J7" s="223"/>
      <c r="K7" s="224" t="s">
        <v>199</v>
      </c>
    </row>
    <row r="8" spans="1:11" ht="85.5" customHeight="1" x14ac:dyDescent="0.4">
      <c r="A8" s="360"/>
      <c r="B8" s="362"/>
      <c r="C8" s="362"/>
      <c r="D8" s="217"/>
      <c r="E8" s="362"/>
      <c r="F8" s="362"/>
      <c r="G8" s="362"/>
      <c r="H8" s="362"/>
      <c r="I8" s="225" t="s">
        <v>200</v>
      </c>
      <c r="J8" s="226"/>
      <c r="K8" s="183" t="s">
        <v>201</v>
      </c>
    </row>
    <row r="9" spans="1:11" ht="18.75" customHeight="1" x14ac:dyDescent="0.4">
      <c r="A9" s="361"/>
      <c r="B9" s="363"/>
      <c r="C9" s="363"/>
      <c r="D9" s="218"/>
      <c r="E9" s="363"/>
      <c r="F9" s="363"/>
      <c r="G9" s="363"/>
      <c r="H9" s="363"/>
      <c r="I9" s="227"/>
      <c r="J9" s="228"/>
      <c r="K9" s="229"/>
    </row>
    <row r="10" spans="1:11" ht="18.75" customHeight="1" x14ac:dyDescent="0.4">
      <c r="A10" s="43"/>
      <c r="B10" s="43"/>
    </row>
    <row r="11" spans="1:11" x14ac:dyDescent="0.4">
      <c r="B11" s="43" t="s">
        <v>185</v>
      </c>
    </row>
    <row r="12" spans="1:11" x14ac:dyDescent="0.4">
      <c r="B12" s="53" t="s">
        <v>125</v>
      </c>
    </row>
    <row r="13" spans="1:11" x14ac:dyDescent="0.4">
      <c r="B13" s="53" t="s">
        <v>126</v>
      </c>
      <c r="J13" s="53"/>
    </row>
    <row r="14" spans="1:11" x14ac:dyDescent="0.4">
      <c r="B14" s="53" t="s">
        <v>127</v>
      </c>
      <c r="I14" s="210"/>
    </row>
  </sheetData>
  <mergeCells count="10">
    <mergeCell ref="C6:K6"/>
    <mergeCell ref="A5:A6"/>
    <mergeCell ref="A7:A9"/>
    <mergeCell ref="B5:B6"/>
    <mergeCell ref="B7:B9"/>
    <mergeCell ref="C7:C9"/>
    <mergeCell ref="E7:E9"/>
    <mergeCell ref="F7:F9"/>
    <mergeCell ref="G7:G9"/>
    <mergeCell ref="H7:H9"/>
  </mergeCells>
  <phoneticPr fontId="23" type="noConversion"/>
  <pageMargins left="0.25" right="0.25" top="0.75" bottom="0.75" header="0.3" footer="0.3"/>
  <pageSetup paperSize="9" scale="39" fitToHeight="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J21"/>
  <sheetViews>
    <sheetView workbookViewId="0">
      <pane ySplit="4" topLeftCell="A8" activePane="bottomLeft" state="frozen"/>
      <selection pane="bottomLeft" activeCell="C10" sqref="C10:J10"/>
    </sheetView>
  </sheetViews>
  <sheetFormatPr defaultColWidth="9" defaultRowHeight="17.399999999999999" x14ac:dyDescent="0.4"/>
  <cols>
    <col min="1" max="1" width="4.09765625" style="3" customWidth="1"/>
    <col min="2" max="2" width="37.3984375" style="3" customWidth="1"/>
    <col min="3" max="3" width="28.59765625" style="53" customWidth="1"/>
    <col min="4" max="4" width="22" style="53" customWidth="1"/>
    <col min="5" max="5" width="8.69921875" style="53" customWidth="1"/>
    <col min="6" max="6" width="17.296875" style="53" customWidth="1"/>
    <col min="7" max="7" width="49.8984375" style="53" customWidth="1"/>
    <col min="8" max="8" width="31.59765625" style="53" customWidth="1"/>
    <col min="9" max="9" width="16.09765625" style="53" customWidth="1"/>
    <col min="10" max="10" width="45.59765625" customWidth="1"/>
  </cols>
  <sheetData>
    <row r="1" spans="1:10" ht="21" x14ac:dyDescent="0.45">
      <c r="B1" s="54" t="s">
        <v>202</v>
      </c>
      <c r="C1" s="43" t="s">
        <v>203</v>
      </c>
      <c r="D1" s="43"/>
    </row>
    <row r="2" spans="1:10" x14ac:dyDescent="0.4">
      <c r="A2" s="37"/>
      <c r="B2" s="37"/>
      <c r="C2" s="55" t="s">
        <v>105</v>
      </c>
      <c r="D2" s="55"/>
      <c r="E2" s="55"/>
      <c r="F2" s="55"/>
      <c r="G2" s="55"/>
      <c r="H2" s="168"/>
      <c r="I2" s="168"/>
      <c r="J2" s="211"/>
    </row>
    <row r="3" spans="1:10" x14ac:dyDescent="0.4">
      <c r="C3" s="57" t="s">
        <v>2</v>
      </c>
      <c r="D3" s="57"/>
      <c r="E3" s="57"/>
      <c r="F3" s="57"/>
      <c r="G3" s="57"/>
      <c r="H3" s="353" t="s">
        <v>106</v>
      </c>
      <c r="I3" s="354"/>
      <c r="J3" s="69"/>
    </row>
    <row r="4" spans="1:10" ht="44.25" customHeight="1" x14ac:dyDescent="0.4">
      <c r="A4" s="58"/>
      <c r="B4" s="59" t="s">
        <v>107</v>
      </c>
      <c r="C4" s="60" t="s">
        <v>108</v>
      </c>
      <c r="D4" s="61" t="s">
        <v>204</v>
      </c>
      <c r="E4" s="61" t="s">
        <v>110</v>
      </c>
      <c r="F4" s="61" t="s">
        <v>111</v>
      </c>
      <c r="G4" s="62" t="s">
        <v>205</v>
      </c>
      <c r="H4" s="355" t="s">
        <v>114</v>
      </c>
      <c r="I4" s="356"/>
      <c r="J4" s="70" t="s">
        <v>115</v>
      </c>
    </row>
    <row r="5" spans="1:10" ht="129.75" customHeight="1" x14ac:dyDescent="0.4">
      <c r="A5" s="182"/>
      <c r="B5" s="183" t="s">
        <v>206</v>
      </c>
      <c r="C5" s="184" t="s">
        <v>122</v>
      </c>
      <c r="D5" s="183" t="s">
        <v>207</v>
      </c>
      <c r="E5" s="183" t="s">
        <v>68</v>
      </c>
      <c r="F5" s="183" t="s">
        <v>208</v>
      </c>
      <c r="G5" s="185" t="s">
        <v>209</v>
      </c>
      <c r="H5" s="183" t="s">
        <v>210</v>
      </c>
      <c r="I5" s="185"/>
      <c r="J5" s="183"/>
    </row>
    <row r="6" spans="1:10" s="181" customFormat="1" ht="73.5" customHeight="1" x14ac:dyDescent="0.4">
      <c r="A6" s="186"/>
      <c r="B6" s="187" t="s">
        <v>211</v>
      </c>
      <c r="C6" s="188" t="s">
        <v>122</v>
      </c>
      <c r="D6" s="187" t="s">
        <v>212</v>
      </c>
      <c r="E6" s="187" t="s">
        <v>70</v>
      </c>
      <c r="F6" s="187" t="s">
        <v>213</v>
      </c>
      <c r="G6" s="189" t="s">
        <v>214</v>
      </c>
      <c r="H6" s="187" t="s">
        <v>215</v>
      </c>
      <c r="I6" s="189"/>
      <c r="J6" s="187"/>
    </row>
    <row r="7" spans="1:10" s="21" customFormat="1" ht="66.75" customHeight="1" x14ac:dyDescent="0.4">
      <c r="A7" s="190"/>
      <c r="B7" s="191" t="s">
        <v>65</v>
      </c>
      <c r="C7" s="192" t="s">
        <v>117</v>
      </c>
      <c r="D7" s="193" t="s">
        <v>216</v>
      </c>
      <c r="E7" s="193" t="s">
        <v>66</v>
      </c>
      <c r="F7" s="193" t="s">
        <v>213</v>
      </c>
      <c r="G7" s="194" t="s">
        <v>217</v>
      </c>
      <c r="H7" s="193"/>
      <c r="I7" s="194"/>
      <c r="J7" s="193" t="s">
        <v>218</v>
      </c>
    </row>
    <row r="8" spans="1:10" s="21" customFormat="1" ht="69" customHeight="1" x14ac:dyDescent="0.4">
      <c r="A8" s="195"/>
      <c r="B8" s="196" t="s">
        <v>219</v>
      </c>
      <c r="C8" s="197" t="s">
        <v>122</v>
      </c>
      <c r="D8" s="196" t="s">
        <v>216</v>
      </c>
      <c r="E8" s="196" t="s">
        <v>81</v>
      </c>
      <c r="F8" s="196" t="s">
        <v>213</v>
      </c>
      <c r="G8" s="198" t="s">
        <v>220</v>
      </c>
      <c r="H8" s="197"/>
      <c r="I8" s="212"/>
      <c r="J8" s="196"/>
    </row>
    <row r="9" spans="1:10" s="21" customFormat="1" ht="73.5" customHeight="1" x14ac:dyDescent="0.4">
      <c r="A9" s="330"/>
      <c r="B9" s="334" t="s">
        <v>221</v>
      </c>
      <c r="C9" s="87" t="s">
        <v>117</v>
      </c>
      <c r="D9" s="88" t="s">
        <v>216</v>
      </c>
      <c r="E9" s="88" t="s">
        <v>74</v>
      </c>
      <c r="F9" s="88" t="s">
        <v>118</v>
      </c>
      <c r="G9" s="199" t="s">
        <v>222</v>
      </c>
      <c r="H9" s="88" t="s">
        <v>223</v>
      </c>
      <c r="I9" s="213"/>
      <c r="J9" s="214"/>
    </row>
    <row r="10" spans="1:10" s="21" customFormat="1" ht="53.25" customHeight="1" x14ac:dyDescent="0.4">
      <c r="A10" s="326"/>
      <c r="B10" s="335"/>
      <c r="C10" s="368" t="s">
        <v>224</v>
      </c>
      <c r="D10" s="358"/>
      <c r="E10" s="358"/>
      <c r="F10" s="358"/>
      <c r="G10" s="358"/>
      <c r="H10" s="358"/>
      <c r="I10" s="358"/>
      <c r="J10" s="358"/>
    </row>
    <row r="11" spans="1:10" s="21" customFormat="1" ht="72" customHeight="1" x14ac:dyDescent="0.4">
      <c r="A11" s="364"/>
      <c r="B11" s="366" t="s">
        <v>225</v>
      </c>
      <c r="C11" s="200" t="s">
        <v>122</v>
      </c>
      <c r="D11" s="201" t="s">
        <v>226</v>
      </c>
      <c r="E11" s="202" t="s">
        <v>68</v>
      </c>
      <c r="F11" s="202" t="s">
        <v>227</v>
      </c>
      <c r="G11" s="203" t="s">
        <v>222</v>
      </c>
      <c r="H11" s="203" t="s">
        <v>228</v>
      </c>
      <c r="I11" s="202"/>
      <c r="J11" s="202"/>
    </row>
    <row r="12" spans="1:10" s="21" customFormat="1" ht="144" customHeight="1" x14ac:dyDescent="0.4">
      <c r="A12" s="365"/>
      <c r="B12" s="367"/>
      <c r="C12" s="369" t="s">
        <v>229</v>
      </c>
      <c r="D12" s="370"/>
      <c r="E12" s="370"/>
      <c r="F12" s="370"/>
      <c r="G12" s="370"/>
      <c r="H12" s="370"/>
      <c r="I12" s="370"/>
      <c r="J12" s="370"/>
    </row>
    <row r="13" spans="1:10" s="21" customFormat="1" ht="66" customHeight="1" x14ac:dyDescent="0.4">
      <c r="A13" s="195"/>
      <c r="B13" s="204" t="s">
        <v>230</v>
      </c>
      <c r="C13" s="205" t="s">
        <v>122</v>
      </c>
      <c r="D13" s="196" t="s">
        <v>216</v>
      </c>
      <c r="E13" s="196" t="s">
        <v>72</v>
      </c>
      <c r="F13" s="196" t="s">
        <v>213</v>
      </c>
      <c r="G13" s="198" t="s">
        <v>231</v>
      </c>
      <c r="H13" s="196"/>
      <c r="I13" s="198"/>
      <c r="J13" s="196" t="s">
        <v>232</v>
      </c>
    </row>
    <row r="14" spans="1:10" s="21" customFormat="1" ht="52.5" customHeight="1" x14ac:dyDescent="0.4">
      <c r="A14" s="330"/>
      <c r="B14" s="334" t="s">
        <v>233</v>
      </c>
      <c r="C14" s="87" t="s">
        <v>234</v>
      </c>
      <c r="D14" s="88" t="s">
        <v>235</v>
      </c>
      <c r="E14" s="88" t="s">
        <v>79</v>
      </c>
      <c r="F14" s="88" t="s">
        <v>236</v>
      </c>
      <c r="G14" s="199" t="s">
        <v>237</v>
      </c>
      <c r="H14" s="88" t="s">
        <v>238</v>
      </c>
      <c r="I14" s="199" t="s">
        <v>239</v>
      </c>
      <c r="J14" s="214"/>
    </row>
    <row r="15" spans="1:10" s="21" customFormat="1" ht="258.75" customHeight="1" x14ac:dyDescent="0.4">
      <c r="A15" s="326"/>
      <c r="B15" s="335"/>
      <c r="C15" s="368" t="s">
        <v>240</v>
      </c>
      <c r="D15" s="357"/>
      <c r="E15" s="357"/>
      <c r="F15" s="357"/>
      <c r="G15" s="357"/>
      <c r="H15" s="357"/>
      <c r="I15" s="357"/>
      <c r="J15" s="357"/>
    </row>
    <row r="16" spans="1:10" ht="55.5" customHeight="1" x14ac:dyDescent="0.4">
      <c r="A16" s="74"/>
      <c r="B16" s="206" t="s">
        <v>241</v>
      </c>
      <c r="C16" s="207"/>
      <c r="D16" s="208"/>
      <c r="E16" s="208"/>
      <c r="F16" s="208"/>
      <c r="G16" s="209"/>
      <c r="H16" s="208"/>
      <c r="I16" s="209"/>
      <c r="J16" s="74"/>
    </row>
    <row r="17" spans="1:9" ht="18.75" customHeight="1" x14ac:dyDescent="0.4">
      <c r="A17" s="43"/>
      <c r="B17" s="43"/>
    </row>
    <row r="18" spans="1:9" x14ac:dyDescent="0.4">
      <c r="B18" s="43" t="s">
        <v>124</v>
      </c>
    </row>
    <row r="19" spans="1:9" x14ac:dyDescent="0.4">
      <c r="B19" s="53" t="s">
        <v>125</v>
      </c>
    </row>
    <row r="20" spans="1:9" x14ac:dyDescent="0.4">
      <c r="B20" s="53" t="s">
        <v>126</v>
      </c>
    </row>
    <row r="21" spans="1:9" x14ac:dyDescent="0.4">
      <c r="B21" s="53" t="s">
        <v>127</v>
      </c>
      <c r="H21" s="210"/>
      <c r="I21" s="210"/>
    </row>
  </sheetData>
  <mergeCells count="11">
    <mergeCell ref="H3:I3"/>
    <mergeCell ref="H4:I4"/>
    <mergeCell ref="C10:J10"/>
    <mergeCell ref="C12:J12"/>
    <mergeCell ref="C15:J15"/>
    <mergeCell ref="A9:A10"/>
    <mergeCell ref="A11:A12"/>
    <mergeCell ref="A14:A15"/>
    <mergeCell ref="B9:B10"/>
    <mergeCell ref="B11:B12"/>
    <mergeCell ref="B14:B15"/>
  </mergeCells>
  <phoneticPr fontId="23" type="noConversion"/>
  <pageMargins left="0.25" right="0.25" top="0.75" bottom="0.75" header="0.3" footer="0.3"/>
  <pageSetup paperSize="9" scale="29" fitToHeight="0"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1"/>
  <sheetViews>
    <sheetView zoomScale="70" zoomScaleNormal="70" workbookViewId="0">
      <selection activeCell="K41" sqref="K41"/>
    </sheetView>
  </sheetViews>
  <sheetFormatPr defaultColWidth="9" defaultRowHeight="17.399999999999999" x14ac:dyDescent="0.4"/>
  <cols>
    <col min="1" max="1" width="4.59765625" customWidth="1"/>
    <col min="2" max="2" width="32.296875" style="3" customWidth="1"/>
    <col min="3" max="3" width="16.09765625" style="3" customWidth="1"/>
    <col min="4" max="4" width="14.69921875" style="3" customWidth="1"/>
    <col min="5" max="5" width="19.59765625" style="3" customWidth="1"/>
    <col min="6" max="6" width="8.3984375" style="3" customWidth="1"/>
    <col min="7" max="7" width="19" style="3" customWidth="1"/>
    <col min="8" max="8" width="47.8984375" customWidth="1"/>
    <col min="9" max="9" width="11.59765625" customWidth="1"/>
    <col min="10" max="10" width="10.59765625" customWidth="1"/>
    <col min="11" max="11" width="29.59765625" customWidth="1"/>
    <col min="12" max="12" width="42.59765625" customWidth="1"/>
    <col min="13" max="13" width="24.69921875" customWidth="1"/>
  </cols>
  <sheetData>
    <row r="1" spans="1:12" ht="21" x14ac:dyDescent="0.45">
      <c r="A1" s="3"/>
      <c r="B1" s="54" t="s">
        <v>242</v>
      </c>
      <c r="C1" s="53"/>
      <c r="D1" s="43" t="s">
        <v>187</v>
      </c>
      <c r="E1" s="43"/>
      <c r="F1" s="53"/>
      <c r="G1" s="53"/>
      <c r="H1" s="53"/>
      <c r="I1" s="53"/>
      <c r="J1" s="3"/>
      <c r="K1" s="54"/>
    </row>
    <row r="2" spans="1:12" x14ac:dyDescent="0.4">
      <c r="A2" s="37"/>
      <c r="B2" s="37"/>
      <c r="C2" s="140"/>
      <c r="D2" s="55" t="s">
        <v>105</v>
      </c>
      <c r="E2" s="55"/>
      <c r="F2" s="55"/>
      <c r="G2" s="55"/>
      <c r="H2" s="55"/>
      <c r="I2" s="55"/>
      <c r="J2" s="167"/>
      <c r="K2" s="168"/>
      <c r="L2" s="166"/>
    </row>
    <row r="3" spans="1:12" x14ac:dyDescent="0.4">
      <c r="A3" s="3"/>
      <c r="C3" s="53"/>
      <c r="D3" s="57" t="s">
        <v>2</v>
      </c>
      <c r="E3" s="57"/>
      <c r="F3" s="57"/>
      <c r="G3" s="57"/>
      <c r="H3" s="57"/>
      <c r="I3" s="353" t="s">
        <v>130</v>
      </c>
      <c r="J3" s="379"/>
      <c r="K3" s="379"/>
    </row>
    <row r="4" spans="1:12" ht="47.25" customHeight="1" x14ac:dyDescent="0.4">
      <c r="A4" s="58"/>
      <c r="B4" s="59" t="s">
        <v>107</v>
      </c>
      <c r="C4" s="70"/>
      <c r="D4" s="141" t="s">
        <v>188</v>
      </c>
      <c r="E4" s="141" t="s">
        <v>109</v>
      </c>
      <c r="F4" s="141" t="s">
        <v>110</v>
      </c>
      <c r="G4" s="141" t="s">
        <v>111</v>
      </c>
      <c r="H4" s="141" t="s">
        <v>243</v>
      </c>
      <c r="I4" s="380" t="s">
        <v>114</v>
      </c>
      <c r="J4" s="381"/>
      <c r="K4" s="381"/>
      <c r="L4" s="170" t="s">
        <v>244</v>
      </c>
    </row>
    <row r="5" spans="1:12" s="21" customFormat="1" ht="71.25" customHeight="1" x14ac:dyDescent="0.4">
      <c r="A5" s="325"/>
      <c r="B5" s="377" t="s">
        <v>57</v>
      </c>
      <c r="C5" s="41" t="s">
        <v>245</v>
      </c>
      <c r="D5" s="100" t="s">
        <v>159</v>
      </c>
      <c r="E5" s="100" t="s">
        <v>246</v>
      </c>
      <c r="F5" s="100" t="s">
        <v>58</v>
      </c>
      <c r="G5" s="100" t="s">
        <v>247</v>
      </c>
      <c r="H5" s="100" t="s">
        <v>248</v>
      </c>
      <c r="I5" s="382" t="s">
        <v>249</v>
      </c>
      <c r="J5" s="383"/>
      <c r="K5" s="383"/>
    </row>
    <row r="6" spans="1:12" s="21" customFormat="1" ht="71.25" customHeight="1" x14ac:dyDescent="0.4">
      <c r="A6" s="372"/>
      <c r="B6" s="341"/>
      <c r="C6" s="143" t="s">
        <v>250</v>
      </c>
      <c r="D6" s="144" t="s">
        <v>117</v>
      </c>
      <c r="E6" s="144" t="s">
        <v>251</v>
      </c>
      <c r="F6" s="144" t="s">
        <v>58</v>
      </c>
      <c r="G6" s="144" t="s">
        <v>252</v>
      </c>
      <c r="H6" s="144" t="s">
        <v>253</v>
      </c>
      <c r="I6" s="384" t="s">
        <v>254</v>
      </c>
      <c r="J6" s="351"/>
      <c r="K6" s="351"/>
    </row>
    <row r="7" spans="1:12" s="21" customFormat="1" ht="66" customHeight="1" x14ac:dyDescent="0.4">
      <c r="A7" s="373"/>
      <c r="B7" s="378"/>
      <c r="C7" s="38" t="s">
        <v>255</v>
      </c>
      <c r="D7" s="145" t="s">
        <v>117</v>
      </c>
      <c r="E7" s="146" t="s">
        <v>256</v>
      </c>
      <c r="F7" s="146" t="s">
        <v>58</v>
      </c>
      <c r="G7" s="145" t="s">
        <v>167</v>
      </c>
      <c r="H7" s="145" t="s">
        <v>257</v>
      </c>
      <c r="I7" s="385"/>
      <c r="J7" s="386"/>
      <c r="K7" s="386"/>
      <c r="L7" s="172"/>
    </row>
    <row r="8" spans="1:12" ht="15" customHeight="1" x14ac:dyDescent="0.4">
      <c r="B8" s="147"/>
      <c r="C8"/>
      <c r="D8"/>
      <c r="E8"/>
      <c r="F8"/>
      <c r="G8"/>
    </row>
    <row r="9" spans="1:12" ht="54" customHeight="1" x14ac:dyDescent="0.4">
      <c r="B9" s="148" t="s">
        <v>258</v>
      </c>
      <c r="C9" s="148" t="s">
        <v>259</v>
      </c>
      <c r="D9" s="148" t="s">
        <v>260</v>
      </c>
      <c r="E9" s="148" t="s">
        <v>261</v>
      </c>
      <c r="F9" s="149" t="s">
        <v>262</v>
      </c>
      <c r="G9" s="149" t="s">
        <v>263</v>
      </c>
      <c r="H9" s="149" t="s">
        <v>264</v>
      </c>
      <c r="I9" s="173" t="s">
        <v>265</v>
      </c>
      <c r="J9" s="174" t="s">
        <v>266</v>
      </c>
      <c r="K9" s="174"/>
    </row>
    <row r="10" spans="1:12" x14ac:dyDescent="0.4">
      <c r="B10" s="325" t="s">
        <v>267</v>
      </c>
      <c r="C10" s="150">
        <v>60</v>
      </c>
      <c r="D10" s="151">
        <v>4</v>
      </c>
      <c r="E10" s="150" t="str">
        <f>+DEC2HEX(+D10*50)</f>
        <v>C8</v>
      </c>
      <c r="F10" s="152"/>
      <c r="G10" s="153" t="s">
        <v>268</v>
      </c>
      <c r="H10" s="154"/>
      <c r="I10" s="152" t="s">
        <v>63</v>
      </c>
      <c r="J10" s="154"/>
      <c r="K10" s="374" t="s">
        <v>269</v>
      </c>
    </row>
    <row r="11" spans="1:12" x14ac:dyDescent="0.4">
      <c r="B11" s="372"/>
      <c r="C11" s="155">
        <v>100</v>
      </c>
      <c r="D11" s="156">
        <v>2.4</v>
      </c>
      <c r="E11" s="155" t="str">
        <f t="shared" ref="E11:E30" si="0">+DEC2HEX(+D11*50)</f>
        <v>78</v>
      </c>
      <c r="F11" s="26"/>
      <c r="G11" s="157" t="s">
        <v>270</v>
      </c>
      <c r="H11" s="22"/>
      <c r="I11" s="26" t="s">
        <v>271</v>
      </c>
      <c r="J11" s="22"/>
      <c r="K11" s="375"/>
    </row>
    <row r="12" spans="1:12" x14ac:dyDescent="0.4">
      <c r="B12" s="331"/>
      <c r="C12" s="158">
        <v>150</v>
      </c>
      <c r="D12" s="158">
        <v>1.6</v>
      </c>
      <c r="E12" s="158" t="str">
        <f t="shared" si="0"/>
        <v>50</v>
      </c>
      <c r="F12" s="159">
        <v>27</v>
      </c>
      <c r="G12" s="160" t="s">
        <v>272</v>
      </c>
      <c r="H12" s="160" t="s">
        <v>273</v>
      </c>
      <c r="I12" s="175" t="s">
        <v>274</v>
      </c>
      <c r="J12" s="176">
        <f t="shared" ref="J12:J38" si="1">+$J$39*($J$40^F12)</f>
        <v>1046.4197387069939</v>
      </c>
      <c r="K12" s="375"/>
    </row>
    <row r="13" spans="1:12" x14ac:dyDescent="0.4">
      <c r="B13" s="371" t="s">
        <v>275</v>
      </c>
      <c r="C13" s="161">
        <v>60</v>
      </c>
      <c r="D13" s="161">
        <v>2</v>
      </c>
      <c r="E13" s="161" t="str">
        <f t="shared" si="0"/>
        <v>64</v>
      </c>
      <c r="F13" s="159">
        <v>26</v>
      </c>
      <c r="G13" s="160" t="s">
        <v>276</v>
      </c>
      <c r="H13" s="160" t="s">
        <v>277</v>
      </c>
      <c r="I13" s="175" t="s">
        <v>278</v>
      </c>
      <c r="J13" s="176">
        <f t="shared" si="1"/>
        <v>987.69159638588894</v>
      </c>
      <c r="K13" s="375"/>
    </row>
    <row r="14" spans="1:12" x14ac:dyDescent="0.4">
      <c r="B14" s="372"/>
      <c r="C14" s="155">
        <v>100</v>
      </c>
      <c r="D14" s="155">
        <v>1.2</v>
      </c>
      <c r="E14" s="155" t="str">
        <f t="shared" si="0"/>
        <v>3C</v>
      </c>
      <c r="F14" s="159">
        <v>25</v>
      </c>
      <c r="G14" t="s">
        <v>279</v>
      </c>
      <c r="H14" t="s">
        <v>280</v>
      </c>
      <c r="I14" s="3" t="s">
        <v>281</v>
      </c>
      <c r="J14" s="177">
        <f t="shared" si="1"/>
        <v>932.25944951757367</v>
      </c>
      <c r="K14" s="375"/>
    </row>
    <row r="15" spans="1:12" x14ac:dyDescent="0.4">
      <c r="B15" s="331"/>
      <c r="C15" s="158">
        <v>150</v>
      </c>
      <c r="D15" s="158">
        <v>0.8</v>
      </c>
      <c r="E15" s="158" t="str">
        <f t="shared" si="0"/>
        <v>28</v>
      </c>
      <c r="F15" s="162">
        <v>24</v>
      </c>
      <c r="G15" s="160" t="s">
        <v>282</v>
      </c>
      <c r="H15" s="160" t="s">
        <v>283</v>
      </c>
      <c r="I15" s="175" t="s">
        <v>284</v>
      </c>
      <c r="J15" s="176">
        <f t="shared" si="1"/>
        <v>879.93831717816033</v>
      </c>
      <c r="K15" s="375"/>
    </row>
    <row r="16" spans="1:12" x14ac:dyDescent="0.4">
      <c r="B16" s="371" t="s">
        <v>285</v>
      </c>
      <c r="C16" s="155">
        <v>60</v>
      </c>
      <c r="D16" s="155">
        <v>3</v>
      </c>
      <c r="E16" s="155" t="str">
        <f t="shared" si="0"/>
        <v>96</v>
      </c>
      <c r="F16" s="162">
        <v>23</v>
      </c>
      <c r="G16" t="s">
        <v>286</v>
      </c>
      <c r="H16" t="s">
        <v>287</v>
      </c>
      <c r="I16" s="3" t="s">
        <v>288</v>
      </c>
      <c r="J16" s="177">
        <f t="shared" si="1"/>
        <v>830.55360011530422</v>
      </c>
      <c r="K16" s="375"/>
    </row>
    <row r="17" spans="1:11" x14ac:dyDescent="0.4">
      <c r="B17" s="372"/>
      <c r="C17" s="155">
        <v>100</v>
      </c>
      <c r="D17" s="155">
        <v>1.8</v>
      </c>
      <c r="E17" s="155" t="str">
        <f t="shared" si="0"/>
        <v>5A</v>
      </c>
      <c r="F17" s="162">
        <v>22</v>
      </c>
      <c r="G17" s="160" t="s">
        <v>289</v>
      </c>
      <c r="H17" s="160" t="s">
        <v>290</v>
      </c>
      <c r="I17" s="175" t="s">
        <v>291</v>
      </c>
      <c r="J17" s="176">
        <f t="shared" si="1"/>
        <v>783.94049809837475</v>
      </c>
      <c r="K17" s="375"/>
    </row>
    <row r="18" spans="1:11" x14ac:dyDescent="0.4">
      <c r="B18" s="331"/>
      <c r="C18" s="155">
        <v>150</v>
      </c>
      <c r="D18" s="155">
        <v>1.2</v>
      </c>
      <c r="E18" s="155" t="str">
        <f t="shared" si="0"/>
        <v>3C</v>
      </c>
      <c r="F18" s="162">
        <v>21</v>
      </c>
      <c r="G18" t="s">
        <v>292</v>
      </c>
      <c r="H18" t="s">
        <v>293</v>
      </c>
      <c r="I18" s="3" t="s">
        <v>294</v>
      </c>
      <c r="J18" s="177">
        <f t="shared" si="1"/>
        <v>739.94345996863933</v>
      </c>
      <c r="K18" s="375"/>
    </row>
    <row r="19" spans="1:11" x14ac:dyDescent="0.4">
      <c r="A19" s="16"/>
      <c r="B19" s="371" t="s">
        <v>295</v>
      </c>
      <c r="C19" s="161">
        <v>60</v>
      </c>
      <c r="D19" s="161">
        <v>1</v>
      </c>
      <c r="E19" s="161" t="str">
        <f t="shared" si="0"/>
        <v>32</v>
      </c>
      <c r="F19" s="162">
        <v>20</v>
      </c>
      <c r="G19" s="163" t="s">
        <v>296</v>
      </c>
      <c r="H19" s="160" t="s">
        <v>70</v>
      </c>
      <c r="I19" s="175" t="s">
        <v>297</v>
      </c>
      <c r="J19" s="176">
        <f t="shared" si="1"/>
        <v>698.4156645542439</v>
      </c>
      <c r="K19" s="375"/>
    </row>
    <row r="20" spans="1:11" x14ac:dyDescent="0.4">
      <c r="B20" s="372"/>
      <c r="C20" s="155">
        <v>100</v>
      </c>
      <c r="D20" s="155">
        <v>0.6</v>
      </c>
      <c r="E20" s="155" t="str">
        <f t="shared" si="0"/>
        <v>1E</v>
      </c>
      <c r="F20" s="162">
        <v>19</v>
      </c>
      <c r="G20" s="163" t="s">
        <v>298</v>
      </c>
      <c r="H20" s="163" t="s">
        <v>299</v>
      </c>
      <c r="I20" s="178" t="s">
        <v>300</v>
      </c>
      <c r="J20" s="176">
        <f t="shared" si="1"/>
        <v>659.21853071776547</v>
      </c>
      <c r="K20" s="375"/>
    </row>
    <row r="21" spans="1:11" x14ac:dyDescent="0.4">
      <c r="A21" s="22"/>
      <c r="B21" s="331"/>
      <c r="C21" s="158">
        <v>150</v>
      </c>
      <c r="D21" s="158">
        <v>0.4</v>
      </c>
      <c r="E21" s="158" t="str">
        <f t="shared" si="0"/>
        <v>14</v>
      </c>
      <c r="F21" s="162">
        <v>18</v>
      </c>
      <c r="G21" t="s">
        <v>301</v>
      </c>
      <c r="H21" t="s">
        <v>302</v>
      </c>
      <c r="I21" s="3" t="s">
        <v>303</v>
      </c>
      <c r="J21" s="177">
        <f t="shared" si="1"/>
        <v>622.22125490133214</v>
      </c>
      <c r="K21" s="375"/>
    </row>
    <row r="22" spans="1:11" x14ac:dyDescent="0.4">
      <c r="B22" s="371" t="s">
        <v>304</v>
      </c>
      <c r="C22" s="155">
        <v>60</v>
      </c>
      <c r="D22" s="155">
        <v>1.5</v>
      </c>
      <c r="E22" s="155" t="str">
        <f t="shared" si="0"/>
        <v>4B</v>
      </c>
      <c r="F22" s="162">
        <v>17</v>
      </c>
      <c r="G22" s="163" t="s">
        <v>305</v>
      </c>
      <c r="H22" s="163" t="s">
        <v>306</v>
      </c>
      <c r="I22" s="178" t="s">
        <v>307</v>
      </c>
      <c r="J22" s="176">
        <f t="shared" si="1"/>
        <v>587.30037462606617</v>
      </c>
      <c r="K22" s="375"/>
    </row>
    <row r="23" spans="1:11" x14ac:dyDescent="0.4">
      <c r="B23" s="372"/>
      <c r="C23" s="155">
        <v>100</v>
      </c>
      <c r="D23" s="155">
        <v>0.9</v>
      </c>
      <c r="E23" s="155" t="str">
        <f t="shared" si="0"/>
        <v>2D</v>
      </c>
      <c r="F23" s="162">
        <v>16</v>
      </c>
      <c r="G23" t="s">
        <v>308</v>
      </c>
      <c r="H23" t="s">
        <v>309</v>
      </c>
      <c r="I23" s="3" t="s">
        <v>310</v>
      </c>
      <c r="J23" s="177">
        <f t="shared" si="1"/>
        <v>554.33935648921727</v>
      </c>
      <c r="K23" s="375"/>
    </row>
    <row r="24" spans="1:11" x14ac:dyDescent="0.4">
      <c r="B24" s="331"/>
      <c r="C24" s="155">
        <v>150</v>
      </c>
      <c r="D24" s="155">
        <v>0.6</v>
      </c>
      <c r="E24" s="155" t="str">
        <f t="shared" si="0"/>
        <v>1E</v>
      </c>
      <c r="F24" s="162">
        <v>15</v>
      </c>
      <c r="G24" s="163" t="s">
        <v>272</v>
      </c>
      <c r="H24" s="163" t="s">
        <v>311</v>
      </c>
      <c r="I24" s="178" t="s">
        <v>312</v>
      </c>
      <c r="J24" s="176">
        <f t="shared" si="1"/>
        <v>523.22820728410431</v>
      </c>
      <c r="K24" s="375"/>
    </row>
    <row r="25" spans="1:11" x14ac:dyDescent="0.4">
      <c r="B25" s="371" t="s">
        <v>313</v>
      </c>
      <c r="C25" s="161">
        <v>60</v>
      </c>
      <c r="D25" s="161">
        <v>0.5</v>
      </c>
      <c r="E25" s="161" t="str">
        <f t="shared" si="0"/>
        <v>19</v>
      </c>
      <c r="F25" s="162">
        <v>14</v>
      </c>
      <c r="G25" s="163" t="s">
        <v>276</v>
      </c>
      <c r="H25" s="163" t="s">
        <v>18</v>
      </c>
      <c r="I25" s="178" t="s">
        <v>314</v>
      </c>
      <c r="J25" s="176">
        <f t="shared" si="1"/>
        <v>493.86310694514589</v>
      </c>
      <c r="K25" s="375"/>
    </row>
    <row r="26" spans="1:11" x14ac:dyDescent="0.4">
      <c r="B26" s="372"/>
      <c r="C26" s="155">
        <v>100</v>
      </c>
      <c r="D26" s="155">
        <v>0.3</v>
      </c>
      <c r="E26" s="155" t="str">
        <f t="shared" si="0"/>
        <v>F</v>
      </c>
      <c r="F26" s="162">
        <v>13</v>
      </c>
      <c r="G26" t="s">
        <v>279</v>
      </c>
      <c r="H26" t="s">
        <v>315</v>
      </c>
      <c r="I26" s="3" t="s">
        <v>316</v>
      </c>
      <c r="J26" s="177">
        <f t="shared" si="1"/>
        <v>466.14606209309068</v>
      </c>
      <c r="K26" s="375"/>
    </row>
    <row r="27" spans="1:11" x14ac:dyDescent="0.4">
      <c r="B27" s="331"/>
      <c r="C27" s="158">
        <v>150</v>
      </c>
      <c r="D27" s="158">
        <v>0.2</v>
      </c>
      <c r="E27" s="158" t="str">
        <f t="shared" si="0"/>
        <v>A</v>
      </c>
      <c r="F27" s="162">
        <v>12</v>
      </c>
      <c r="G27" s="163" t="s">
        <v>282</v>
      </c>
      <c r="H27" s="163" t="s">
        <v>317</v>
      </c>
      <c r="I27" s="178" t="s">
        <v>318</v>
      </c>
      <c r="J27" s="176">
        <f t="shared" si="1"/>
        <v>439.98457902430545</v>
      </c>
      <c r="K27" s="375"/>
    </row>
    <row r="28" spans="1:11" x14ac:dyDescent="0.4">
      <c r="B28" s="371" t="s">
        <v>319</v>
      </c>
      <c r="C28" s="155">
        <v>60</v>
      </c>
      <c r="D28" s="155">
        <v>0.25</v>
      </c>
      <c r="E28" s="155" t="str">
        <f t="shared" si="0"/>
        <v>C</v>
      </c>
      <c r="F28" s="162">
        <v>11</v>
      </c>
      <c r="G28" s="164" t="s">
        <v>286</v>
      </c>
      <c r="H28" t="s">
        <v>320</v>
      </c>
      <c r="I28" s="3" t="s">
        <v>321</v>
      </c>
      <c r="J28" s="177">
        <f t="shared" si="1"/>
        <v>415.29135505286217</v>
      </c>
      <c r="K28" s="375"/>
    </row>
    <row r="29" spans="1:11" x14ac:dyDescent="0.4">
      <c r="B29" s="372"/>
      <c r="C29" s="155">
        <v>100</v>
      </c>
      <c r="D29" s="155">
        <v>0.15</v>
      </c>
      <c r="E29" s="155" t="str">
        <f t="shared" si="0"/>
        <v>7</v>
      </c>
      <c r="F29" s="162">
        <v>10</v>
      </c>
      <c r="G29" s="163" t="s">
        <v>289</v>
      </c>
      <c r="H29" s="163" t="s">
        <v>322</v>
      </c>
      <c r="I29" s="178" t="s">
        <v>323</v>
      </c>
      <c r="J29" s="176">
        <f t="shared" si="1"/>
        <v>391.9839871754121</v>
      </c>
      <c r="K29" s="375"/>
    </row>
    <row r="30" spans="1:11" x14ac:dyDescent="0.4">
      <c r="B30" s="373"/>
      <c r="C30" s="165">
        <v>150</v>
      </c>
      <c r="D30" s="165">
        <v>0.1</v>
      </c>
      <c r="E30" s="165" t="str">
        <f t="shared" si="0"/>
        <v>5</v>
      </c>
      <c r="F30" s="162">
        <v>9</v>
      </c>
      <c r="G30" s="164" t="s">
        <v>292</v>
      </c>
      <c r="H30" t="s">
        <v>324</v>
      </c>
      <c r="I30" s="3" t="s">
        <v>325</v>
      </c>
      <c r="J30" s="177">
        <f t="shared" si="1"/>
        <v>369.98469708664038</v>
      </c>
      <c r="K30" s="375"/>
    </row>
    <row r="31" spans="1:11" x14ac:dyDescent="0.4">
      <c r="E31" s="3" t="s">
        <v>326</v>
      </c>
      <c r="F31" s="162">
        <v>8</v>
      </c>
      <c r="G31" s="163" t="s">
        <v>296</v>
      </c>
      <c r="H31" s="163" t="s">
        <v>68</v>
      </c>
      <c r="I31" s="178" t="s">
        <v>327</v>
      </c>
      <c r="J31" s="176">
        <f t="shared" si="1"/>
        <v>349.22007162765976</v>
      </c>
      <c r="K31" s="375"/>
    </row>
    <row r="32" spans="1:11" x14ac:dyDescent="0.4">
      <c r="B32" s="53"/>
      <c r="E32" s="3" t="s">
        <v>328</v>
      </c>
      <c r="F32" s="162">
        <v>7</v>
      </c>
      <c r="G32" s="163" t="s">
        <v>298</v>
      </c>
      <c r="H32" s="163" t="s">
        <v>329</v>
      </c>
      <c r="I32" s="178" t="s">
        <v>330</v>
      </c>
      <c r="J32" s="176">
        <f t="shared" si="1"/>
        <v>329.6208178012003</v>
      </c>
      <c r="K32" s="375"/>
    </row>
    <row r="33" spans="2:11" x14ac:dyDescent="0.4">
      <c r="B33" s="53"/>
      <c r="F33" s="162">
        <v>6</v>
      </c>
      <c r="G33" s="164" t="s">
        <v>301</v>
      </c>
      <c r="H33" t="s">
        <v>331</v>
      </c>
      <c r="I33" s="3" t="s">
        <v>332</v>
      </c>
      <c r="J33" s="177">
        <f t="shared" si="1"/>
        <v>311.12153153606579</v>
      </c>
      <c r="K33" s="375"/>
    </row>
    <row r="34" spans="2:11" x14ac:dyDescent="0.4">
      <c r="B34" s="53"/>
      <c r="F34" s="162">
        <v>5</v>
      </c>
      <c r="G34" s="163" t="s">
        <v>305</v>
      </c>
      <c r="H34" s="163" t="s">
        <v>333</v>
      </c>
      <c r="I34" s="178" t="s">
        <v>334</v>
      </c>
      <c r="J34" s="176">
        <f t="shared" si="1"/>
        <v>293.66047942920522</v>
      </c>
      <c r="K34" s="375"/>
    </row>
    <row r="35" spans="2:11" x14ac:dyDescent="0.4">
      <c r="F35" s="162">
        <v>4</v>
      </c>
      <c r="G35" s="164" t="s">
        <v>308</v>
      </c>
      <c r="H35" t="s">
        <v>335</v>
      </c>
      <c r="I35" s="3" t="s">
        <v>336</v>
      </c>
      <c r="J35" s="177">
        <f t="shared" si="1"/>
        <v>277.17939273705963</v>
      </c>
      <c r="K35" s="375"/>
    </row>
    <row r="36" spans="2:11" x14ac:dyDescent="0.4">
      <c r="F36" s="162">
        <v>3</v>
      </c>
      <c r="G36" s="163" t="s">
        <v>272</v>
      </c>
      <c r="H36" s="163" t="s">
        <v>337</v>
      </c>
      <c r="I36" s="178" t="s">
        <v>338</v>
      </c>
      <c r="J36" s="176">
        <f t="shared" si="1"/>
        <v>261.623272928718</v>
      </c>
      <c r="K36" s="375"/>
    </row>
    <row r="37" spans="2:11" x14ac:dyDescent="0.4">
      <c r="F37" s="162">
        <v>2</v>
      </c>
      <c r="G37" s="160" t="s">
        <v>276</v>
      </c>
      <c r="H37" s="160" t="s">
        <v>339</v>
      </c>
      <c r="I37" s="175" t="s">
        <v>340</v>
      </c>
      <c r="J37" s="176">
        <f t="shared" si="1"/>
        <v>246.94020815200005</v>
      </c>
      <c r="K37" s="375"/>
    </row>
    <row r="38" spans="2:11" x14ac:dyDescent="0.4">
      <c r="F38" s="162">
        <v>1</v>
      </c>
      <c r="G38" t="s">
        <v>279</v>
      </c>
      <c r="H38" t="s">
        <v>341</v>
      </c>
      <c r="I38" s="179" t="s">
        <v>342</v>
      </c>
      <c r="J38" s="177">
        <f t="shared" si="1"/>
        <v>233.08120000000002</v>
      </c>
      <c r="K38" s="375"/>
    </row>
    <row r="39" spans="2:11" x14ac:dyDescent="0.4">
      <c r="F39" s="162">
        <v>0</v>
      </c>
      <c r="G39" s="160" t="s">
        <v>282</v>
      </c>
      <c r="H39" s="160" t="s">
        <v>343</v>
      </c>
      <c r="I39" s="175" t="s">
        <v>344</v>
      </c>
      <c r="J39" s="160">
        <v>220</v>
      </c>
      <c r="K39" s="376"/>
    </row>
    <row r="40" spans="2:11" x14ac:dyDescent="0.4">
      <c r="F40" s="166" t="s">
        <v>345</v>
      </c>
      <c r="G40" s="166"/>
      <c r="H40" s="166"/>
      <c r="I40" s="180"/>
      <c r="J40" s="166">
        <v>1.0594600000000001</v>
      </c>
      <c r="K40" s="166"/>
    </row>
    <row r="41" spans="2:11" x14ac:dyDescent="0.4">
      <c r="I41" t="s">
        <v>346</v>
      </c>
    </row>
  </sheetData>
  <mergeCells count="15">
    <mergeCell ref="I3:K3"/>
    <mergeCell ref="I4:K4"/>
    <mergeCell ref="I5:K5"/>
    <mergeCell ref="I6:K6"/>
    <mergeCell ref="I7:K7"/>
    <mergeCell ref="A5:A7"/>
    <mergeCell ref="B5:B7"/>
    <mergeCell ref="B10:B12"/>
    <mergeCell ref="B13:B15"/>
    <mergeCell ref="B16:B18"/>
    <mergeCell ref="B19:B21"/>
    <mergeCell ref="B22:B24"/>
    <mergeCell ref="B25:B27"/>
    <mergeCell ref="B28:B30"/>
    <mergeCell ref="K10:K39"/>
  </mergeCells>
  <phoneticPr fontId="23" type="noConversion"/>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I42"/>
  <sheetViews>
    <sheetView zoomScale="70" zoomScaleNormal="70" workbookViewId="0">
      <pane ySplit="4" topLeftCell="A17" activePane="bottomLeft" state="frozen"/>
      <selection pane="bottomLeft" activeCell="B7" sqref="B7:B8"/>
    </sheetView>
  </sheetViews>
  <sheetFormatPr defaultColWidth="9" defaultRowHeight="17.399999999999999" x14ac:dyDescent="0.4"/>
  <cols>
    <col min="1" max="1" width="4.09765625" style="3" customWidth="1"/>
    <col min="2" max="2" width="44.59765625" style="3" customWidth="1"/>
    <col min="3" max="3" width="37.8984375" style="53" customWidth="1"/>
    <col min="4" max="4" width="18.69921875" style="53" customWidth="1"/>
    <col min="5" max="5" width="8.69921875" style="53" customWidth="1"/>
    <col min="6" max="6" width="15.8984375" style="53" customWidth="1"/>
    <col min="7" max="7" width="49.09765625" style="53" customWidth="1"/>
    <col min="8" max="8" width="46.69921875" style="53" customWidth="1"/>
    <col min="9" max="9" width="23.59765625" customWidth="1"/>
  </cols>
  <sheetData>
    <row r="1" spans="1:9" ht="21" x14ac:dyDescent="0.45">
      <c r="B1" s="54" t="s">
        <v>347</v>
      </c>
      <c r="C1" s="43" t="s">
        <v>1</v>
      </c>
      <c r="D1" s="43"/>
    </row>
    <row r="2" spans="1:9" x14ac:dyDescent="0.4">
      <c r="A2" s="37"/>
      <c r="B2" s="37"/>
      <c r="C2" s="55" t="s">
        <v>105</v>
      </c>
      <c r="D2" s="55"/>
      <c r="E2" s="55"/>
      <c r="F2" s="55"/>
      <c r="G2" s="55"/>
      <c r="H2" s="56"/>
      <c r="I2" s="56"/>
    </row>
    <row r="3" spans="1:9" x14ac:dyDescent="0.4">
      <c r="C3" s="57" t="s">
        <v>2</v>
      </c>
      <c r="D3" s="57"/>
      <c r="E3" s="57"/>
      <c r="F3" s="57"/>
      <c r="G3" s="57"/>
      <c r="H3" s="421" t="s">
        <v>106</v>
      </c>
      <c r="I3" s="379"/>
    </row>
    <row r="4" spans="1:9" ht="41.25" customHeight="1" x14ac:dyDescent="0.4">
      <c r="A4" s="58"/>
      <c r="B4" s="59"/>
      <c r="C4" s="60" t="s">
        <v>108</v>
      </c>
      <c r="D4" s="61" t="s">
        <v>109</v>
      </c>
      <c r="E4" s="61" t="s">
        <v>110</v>
      </c>
      <c r="F4" s="61" t="s">
        <v>111</v>
      </c>
      <c r="G4" s="62" t="s">
        <v>189</v>
      </c>
      <c r="H4" s="63" t="s">
        <v>348</v>
      </c>
      <c r="I4" s="70" t="s">
        <v>349</v>
      </c>
    </row>
    <row r="5" spans="1:9" s="79" customFormat="1" ht="55.5" customHeight="1" x14ac:dyDescent="0.4">
      <c r="A5" s="82"/>
      <c r="B5" s="392" t="s">
        <v>350</v>
      </c>
      <c r="C5" s="83" t="s">
        <v>351</v>
      </c>
      <c r="D5" s="84"/>
      <c r="E5" s="84" t="s">
        <v>96</v>
      </c>
      <c r="F5" s="84" t="s">
        <v>167</v>
      </c>
      <c r="G5" s="84" t="s">
        <v>352</v>
      </c>
      <c r="H5" s="85"/>
      <c r="I5" s="85"/>
    </row>
    <row r="6" spans="1:9" s="79" customFormat="1" ht="45.75" customHeight="1" x14ac:dyDescent="0.4">
      <c r="A6" s="86"/>
      <c r="B6" s="367"/>
      <c r="C6" s="422" t="s">
        <v>353</v>
      </c>
      <c r="D6" s="412"/>
      <c r="E6" s="412"/>
      <c r="F6" s="412"/>
      <c r="G6" s="412"/>
      <c r="H6" s="412"/>
      <c r="I6" s="413"/>
    </row>
    <row r="7" spans="1:9" s="21" customFormat="1" ht="57.75" customHeight="1" x14ac:dyDescent="0.4">
      <c r="A7" s="405"/>
      <c r="B7" s="393" t="s">
        <v>87</v>
      </c>
      <c r="C7" s="87" t="s">
        <v>159</v>
      </c>
      <c r="D7" s="88" t="s">
        <v>354</v>
      </c>
      <c r="E7" s="88" t="s">
        <v>355</v>
      </c>
      <c r="F7" s="88" t="s">
        <v>356</v>
      </c>
      <c r="G7" s="88" t="s">
        <v>357</v>
      </c>
      <c r="H7" s="89" t="s">
        <v>358</v>
      </c>
      <c r="I7" s="130"/>
    </row>
    <row r="8" spans="1:9" s="21" customFormat="1" ht="86.25" customHeight="1" x14ac:dyDescent="0.4">
      <c r="A8" s="406"/>
      <c r="B8" s="394"/>
      <c r="C8" s="368" t="s">
        <v>359</v>
      </c>
      <c r="D8" s="357"/>
      <c r="E8" s="357"/>
      <c r="F8" s="357"/>
      <c r="G8" s="357"/>
      <c r="H8" s="358"/>
      <c r="I8" s="420"/>
    </row>
    <row r="9" spans="1:9" s="21" customFormat="1" ht="64.5" customHeight="1" x14ac:dyDescent="0.4">
      <c r="A9" s="407"/>
      <c r="B9" s="395" t="s">
        <v>360</v>
      </c>
      <c r="C9" s="87" t="s">
        <v>159</v>
      </c>
      <c r="D9" s="67" t="s">
        <v>361</v>
      </c>
      <c r="E9" s="88" t="s">
        <v>362</v>
      </c>
      <c r="F9" s="88" t="s">
        <v>363</v>
      </c>
      <c r="G9" s="88" t="s">
        <v>364</v>
      </c>
      <c r="H9" s="89" t="s">
        <v>365</v>
      </c>
      <c r="I9" s="130"/>
    </row>
    <row r="10" spans="1:9" s="21" customFormat="1" ht="72" customHeight="1" x14ac:dyDescent="0.4">
      <c r="A10" s="406"/>
      <c r="B10" s="394"/>
      <c r="C10" s="368" t="s">
        <v>366</v>
      </c>
      <c r="D10" s="357"/>
      <c r="E10" s="357"/>
      <c r="F10" s="357"/>
      <c r="G10" s="357"/>
      <c r="H10" s="357"/>
      <c r="I10" s="419"/>
    </row>
    <row r="11" spans="1:9" s="21" customFormat="1" ht="50.25" customHeight="1" x14ac:dyDescent="0.4">
      <c r="A11" s="404"/>
      <c r="B11" s="396" t="s">
        <v>83</v>
      </c>
      <c r="C11" s="87" t="s">
        <v>159</v>
      </c>
      <c r="D11" s="67" t="s">
        <v>367</v>
      </c>
      <c r="E11" s="88" t="s">
        <v>368</v>
      </c>
      <c r="F11" s="88" t="s">
        <v>167</v>
      </c>
      <c r="G11" s="88" t="s">
        <v>369</v>
      </c>
      <c r="H11" s="89"/>
      <c r="I11" s="130"/>
    </row>
    <row r="12" spans="1:9" s="21" customFormat="1" ht="35.25" customHeight="1" x14ac:dyDescent="0.4">
      <c r="A12" s="326"/>
      <c r="B12" s="394"/>
      <c r="C12" s="368" t="s">
        <v>370</v>
      </c>
      <c r="D12" s="357"/>
      <c r="E12" s="357"/>
      <c r="F12" s="357"/>
      <c r="G12" s="357"/>
      <c r="H12" s="357"/>
      <c r="I12" s="419"/>
    </row>
    <row r="13" spans="1:9" s="21" customFormat="1" ht="54" customHeight="1" x14ac:dyDescent="0.4">
      <c r="A13" s="407"/>
      <c r="B13" s="395" t="s">
        <v>371</v>
      </c>
      <c r="C13" s="87" t="s">
        <v>159</v>
      </c>
      <c r="D13" s="67" t="s">
        <v>372</v>
      </c>
      <c r="E13" s="88" t="s">
        <v>373</v>
      </c>
      <c r="F13" s="88" t="s">
        <v>167</v>
      </c>
      <c r="G13" s="88" t="s">
        <v>374</v>
      </c>
      <c r="H13" s="89"/>
      <c r="I13" s="130"/>
    </row>
    <row r="14" spans="1:9" s="21" customFormat="1" ht="138.75" customHeight="1" x14ac:dyDescent="0.4">
      <c r="A14" s="406"/>
      <c r="B14" s="394"/>
      <c r="C14" s="368" t="s">
        <v>375</v>
      </c>
      <c r="D14" s="357"/>
      <c r="E14" s="357"/>
      <c r="F14" s="357"/>
      <c r="G14" s="357"/>
      <c r="H14" s="357"/>
      <c r="I14" s="419"/>
    </row>
    <row r="15" spans="1:9" s="21" customFormat="1" ht="85.5" customHeight="1" x14ac:dyDescent="0.4">
      <c r="A15" s="92"/>
      <c r="B15" s="93" t="s">
        <v>376</v>
      </c>
      <c r="C15" s="94" t="s">
        <v>159</v>
      </c>
      <c r="D15" s="95" t="s">
        <v>377</v>
      </c>
      <c r="E15" s="95" t="s">
        <v>378</v>
      </c>
      <c r="F15" s="95" t="s">
        <v>167</v>
      </c>
      <c r="G15" s="95" t="s">
        <v>379</v>
      </c>
      <c r="H15" s="96"/>
      <c r="I15" s="131"/>
    </row>
    <row r="16" spans="1:9" s="21" customFormat="1" ht="44.25" customHeight="1" x14ac:dyDescent="0.4">
      <c r="A16" s="97"/>
      <c r="B16" s="98" t="s">
        <v>93</v>
      </c>
      <c r="C16" s="99" t="s">
        <v>159</v>
      </c>
      <c r="D16" s="100" t="s">
        <v>380</v>
      </c>
      <c r="E16" s="100" t="s">
        <v>381</v>
      </c>
      <c r="F16" s="100" t="s">
        <v>167</v>
      </c>
      <c r="G16" s="100" t="s">
        <v>382</v>
      </c>
      <c r="H16" s="101"/>
      <c r="I16" s="132"/>
    </row>
    <row r="17" spans="1:9" s="21" customFormat="1" ht="59.25" customHeight="1" x14ac:dyDescent="0.4">
      <c r="A17" s="91"/>
      <c r="B17" s="90" t="s">
        <v>51</v>
      </c>
      <c r="C17" s="102" t="s">
        <v>117</v>
      </c>
      <c r="D17" s="103"/>
      <c r="E17" s="103" t="s">
        <v>52</v>
      </c>
      <c r="F17" s="103" t="s">
        <v>167</v>
      </c>
      <c r="G17" s="103" t="s">
        <v>383</v>
      </c>
      <c r="H17" s="104"/>
      <c r="I17" s="133"/>
    </row>
    <row r="18" spans="1:9" s="21" customFormat="1" ht="99" customHeight="1" x14ac:dyDescent="0.4">
      <c r="A18" s="330"/>
      <c r="B18" s="395" t="s">
        <v>384</v>
      </c>
      <c r="C18" s="102" t="s">
        <v>117</v>
      </c>
      <c r="D18" s="105" t="s">
        <v>385</v>
      </c>
      <c r="E18" s="103" t="s">
        <v>50</v>
      </c>
      <c r="F18" s="103" t="s">
        <v>386</v>
      </c>
      <c r="G18" s="103" t="s">
        <v>387</v>
      </c>
      <c r="H18" s="104" t="s">
        <v>388</v>
      </c>
      <c r="I18" s="134"/>
    </row>
    <row r="19" spans="1:9" s="21" customFormat="1" ht="58.5" customHeight="1" x14ac:dyDescent="0.4">
      <c r="A19" s="326"/>
      <c r="B19" s="335"/>
      <c r="C19" s="368" t="s">
        <v>389</v>
      </c>
      <c r="D19" s="357"/>
      <c r="E19" s="357"/>
      <c r="F19" s="357"/>
      <c r="G19" s="357"/>
      <c r="H19" s="357"/>
      <c r="I19" s="419"/>
    </row>
    <row r="20" spans="1:9" s="21" customFormat="1" ht="85.5" customHeight="1" x14ac:dyDescent="0.4">
      <c r="A20" s="330"/>
      <c r="B20" s="396" t="s">
        <v>390</v>
      </c>
      <c r="C20" s="106" t="s">
        <v>117</v>
      </c>
      <c r="D20" s="107"/>
      <c r="E20" s="107" t="s">
        <v>60</v>
      </c>
      <c r="F20" s="107" t="s">
        <v>391</v>
      </c>
      <c r="G20" s="107" t="s">
        <v>392</v>
      </c>
      <c r="H20" s="108" t="s">
        <v>393</v>
      </c>
      <c r="I20" s="135"/>
    </row>
    <row r="21" spans="1:9" s="21" customFormat="1" ht="74.25" customHeight="1" x14ac:dyDescent="0.4">
      <c r="A21" s="326"/>
      <c r="B21" s="394"/>
      <c r="C21" s="368" t="s">
        <v>394</v>
      </c>
      <c r="D21" s="357"/>
      <c r="E21" s="357"/>
      <c r="F21" s="357"/>
      <c r="G21" s="357"/>
      <c r="H21" s="358"/>
      <c r="I21" s="420"/>
    </row>
    <row r="22" spans="1:9" s="80" customFormat="1" ht="138" customHeight="1" x14ac:dyDescent="0.4">
      <c r="A22" s="404"/>
      <c r="B22" s="334" t="s">
        <v>395</v>
      </c>
      <c r="C22" s="87" t="s">
        <v>117</v>
      </c>
      <c r="D22" s="88"/>
      <c r="E22" s="88" t="s">
        <v>12</v>
      </c>
      <c r="F22" s="88" t="s">
        <v>118</v>
      </c>
      <c r="G22" s="88" t="s">
        <v>396</v>
      </c>
      <c r="H22" s="89"/>
      <c r="I22" s="130"/>
    </row>
    <row r="23" spans="1:9" s="80" customFormat="1" ht="115.5" customHeight="1" x14ac:dyDescent="0.4">
      <c r="A23" s="326"/>
      <c r="B23" s="335"/>
      <c r="C23" s="368" t="s">
        <v>397</v>
      </c>
      <c r="D23" s="357"/>
      <c r="E23" s="357"/>
      <c r="F23" s="357"/>
      <c r="G23" s="357"/>
      <c r="H23" s="357"/>
      <c r="I23" s="419"/>
    </row>
    <row r="24" spans="1:9" s="80" customFormat="1" ht="66" customHeight="1" x14ac:dyDescent="0.4">
      <c r="A24" s="404"/>
      <c r="B24" s="334" t="s">
        <v>398</v>
      </c>
      <c r="C24" s="87" t="s">
        <v>117</v>
      </c>
      <c r="D24" s="88" t="s">
        <v>399</v>
      </c>
      <c r="E24" s="88" t="s">
        <v>14</v>
      </c>
      <c r="F24" s="88" t="s">
        <v>118</v>
      </c>
      <c r="G24" s="88" t="s">
        <v>400</v>
      </c>
      <c r="H24" s="89"/>
      <c r="I24" s="130"/>
    </row>
    <row r="25" spans="1:9" s="80" customFormat="1" ht="127.5" customHeight="1" x14ac:dyDescent="0.4">
      <c r="A25" s="326"/>
      <c r="B25" s="335"/>
      <c r="C25" s="368" t="s">
        <v>401</v>
      </c>
      <c r="D25" s="357"/>
      <c r="E25" s="357"/>
      <c r="F25" s="357"/>
      <c r="G25" s="357"/>
      <c r="H25" s="357"/>
      <c r="I25" s="419"/>
    </row>
    <row r="26" spans="1:9" s="21" customFormat="1" ht="52.5" customHeight="1" x14ac:dyDescent="0.4">
      <c r="A26" s="109"/>
      <c r="B26" s="110" t="s">
        <v>24</v>
      </c>
      <c r="C26" s="111" t="s">
        <v>117</v>
      </c>
      <c r="D26" s="112"/>
      <c r="E26" s="112" t="s">
        <v>25</v>
      </c>
      <c r="F26" s="112" t="s">
        <v>167</v>
      </c>
      <c r="G26" s="112" t="s">
        <v>402</v>
      </c>
      <c r="H26" s="113"/>
      <c r="I26" s="113"/>
    </row>
    <row r="27" spans="1:9" s="52" customFormat="1" ht="45" customHeight="1" x14ac:dyDescent="0.4">
      <c r="A27" s="388"/>
      <c r="B27" s="397" t="s">
        <v>403</v>
      </c>
      <c r="C27" s="114" t="s">
        <v>117</v>
      </c>
      <c r="D27" s="115"/>
      <c r="E27" s="115" t="s">
        <v>23</v>
      </c>
      <c r="F27" s="116" t="s">
        <v>167</v>
      </c>
      <c r="G27" s="116" t="s">
        <v>404</v>
      </c>
      <c r="H27" s="117"/>
      <c r="I27" s="136"/>
    </row>
    <row r="28" spans="1:9" s="52" customFormat="1" ht="51" customHeight="1" x14ac:dyDescent="0.4">
      <c r="A28" s="365"/>
      <c r="B28" s="367"/>
      <c r="C28" s="408" t="s">
        <v>405</v>
      </c>
      <c r="D28" s="409"/>
      <c r="E28" s="409"/>
      <c r="F28" s="409"/>
      <c r="G28" s="409"/>
      <c r="H28" s="118"/>
      <c r="I28" s="137"/>
    </row>
    <row r="29" spans="1:9" s="52" customFormat="1" ht="48.75" customHeight="1" x14ac:dyDescent="0.4">
      <c r="A29" s="388"/>
      <c r="B29" s="398" t="s">
        <v>406</v>
      </c>
      <c r="C29" s="119" t="s">
        <v>117</v>
      </c>
      <c r="D29" s="120"/>
      <c r="E29" s="121" t="s">
        <v>12</v>
      </c>
      <c r="F29" s="120" t="s">
        <v>118</v>
      </c>
      <c r="G29" s="122" t="s">
        <v>407</v>
      </c>
      <c r="H29" s="123"/>
      <c r="I29" s="138"/>
    </row>
    <row r="30" spans="1:9" s="52" customFormat="1" ht="78.75" customHeight="1" x14ac:dyDescent="0.4">
      <c r="A30" s="365"/>
      <c r="B30" s="399"/>
      <c r="C30" s="410" t="s">
        <v>408</v>
      </c>
      <c r="D30" s="409"/>
      <c r="E30" s="409"/>
      <c r="F30" s="409"/>
      <c r="G30" s="409"/>
      <c r="H30" s="409"/>
      <c r="I30" s="411"/>
    </row>
    <row r="31" spans="1:9" s="52" customFormat="1" ht="46.5" customHeight="1" x14ac:dyDescent="0.4">
      <c r="A31" s="388"/>
      <c r="B31" s="400" t="s">
        <v>17</v>
      </c>
      <c r="C31" s="120" t="s">
        <v>117</v>
      </c>
      <c r="D31" s="120"/>
      <c r="E31" s="120" t="s">
        <v>18</v>
      </c>
      <c r="F31" s="120" t="s">
        <v>167</v>
      </c>
      <c r="G31" s="120" t="s">
        <v>409</v>
      </c>
      <c r="H31" s="124"/>
      <c r="I31" s="138"/>
    </row>
    <row r="32" spans="1:9" s="52" customFormat="1" ht="46.5" customHeight="1" x14ac:dyDescent="0.4">
      <c r="A32" s="365"/>
      <c r="B32" s="401"/>
      <c r="C32" s="410" t="s">
        <v>410</v>
      </c>
      <c r="D32" s="412"/>
      <c r="E32" s="412"/>
      <c r="F32" s="412"/>
      <c r="G32" s="412"/>
      <c r="H32" s="412"/>
      <c r="I32" s="413"/>
    </row>
    <row r="33" spans="1:9" s="81" customFormat="1" ht="55.5" customHeight="1" x14ac:dyDescent="0.4">
      <c r="A33" s="389"/>
      <c r="B33" s="402" t="s">
        <v>411</v>
      </c>
      <c r="C33" s="125" t="s">
        <v>412</v>
      </c>
      <c r="D33" s="126" t="s">
        <v>413</v>
      </c>
      <c r="E33" s="127" t="s">
        <v>96</v>
      </c>
      <c r="F33" s="126" t="s">
        <v>118</v>
      </c>
      <c r="G33" s="126" t="s">
        <v>414</v>
      </c>
      <c r="H33" s="128"/>
      <c r="I33" s="139"/>
    </row>
    <row r="34" spans="1:9" s="81" customFormat="1" ht="48.75" customHeight="1" x14ac:dyDescent="0.4">
      <c r="A34" s="390"/>
      <c r="B34" s="403"/>
      <c r="C34" s="414" t="s">
        <v>415</v>
      </c>
      <c r="D34" s="415"/>
      <c r="E34" s="415"/>
      <c r="F34" s="415"/>
      <c r="G34" s="415"/>
      <c r="H34" s="415"/>
      <c r="I34" s="416"/>
    </row>
    <row r="35" spans="1:9" s="52" customFormat="1" ht="117.75" customHeight="1" x14ac:dyDescent="0.4">
      <c r="A35" s="391"/>
      <c r="B35" s="387" t="s">
        <v>416</v>
      </c>
      <c r="C35" s="72" t="s">
        <v>417</v>
      </c>
      <c r="D35" s="65" t="s">
        <v>418</v>
      </c>
      <c r="E35" s="129" t="s">
        <v>98</v>
      </c>
      <c r="F35" s="65" t="s">
        <v>118</v>
      </c>
      <c r="G35" s="65" t="s">
        <v>419</v>
      </c>
      <c r="H35" s="73" t="s">
        <v>420</v>
      </c>
      <c r="I35" s="71"/>
    </row>
    <row r="36" spans="1:9" s="52" customFormat="1" ht="189" customHeight="1" x14ac:dyDescent="0.4">
      <c r="A36" s="326"/>
      <c r="B36" s="337"/>
      <c r="C36" s="368" t="s">
        <v>421</v>
      </c>
      <c r="D36" s="417"/>
      <c r="E36" s="417"/>
      <c r="F36" s="417"/>
      <c r="G36" s="417"/>
      <c r="H36" s="417"/>
      <c r="I36" s="418"/>
    </row>
    <row r="37" spans="1:9" x14ac:dyDescent="0.4">
      <c r="A37" s="74"/>
      <c r="B37" s="75"/>
      <c r="C37" s="76"/>
      <c r="D37" s="75"/>
      <c r="E37" s="75"/>
      <c r="F37" s="75"/>
      <c r="G37" s="75"/>
      <c r="H37" s="77"/>
      <c r="I37" s="78"/>
    </row>
    <row r="38" spans="1:9" ht="18.75" customHeight="1" x14ac:dyDescent="0.4">
      <c r="A38" s="43"/>
      <c r="B38" s="43"/>
    </row>
    <row r="39" spans="1:9" x14ac:dyDescent="0.4">
      <c r="B39" s="43" t="s">
        <v>185</v>
      </c>
    </row>
    <row r="40" spans="1:9" x14ac:dyDescent="0.4">
      <c r="B40" s="53" t="s">
        <v>125</v>
      </c>
    </row>
    <row r="41" spans="1:9" x14ac:dyDescent="0.4">
      <c r="B41" s="53" t="s">
        <v>126</v>
      </c>
    </row>
    <row r="42" spans="1:9" x14ac:dyDescent="0.4">
      <c r="B42" s="53" t="s">
        <v>127</v>
      </c>
    </row>
  </sheetData>
  <mergeCells count="42">
    <mergeCell ref="H3:I3"/>
    <mergeCell ref="C6:I6"/>
    <mergeCell ref="C8:I8"/>
    <mergeCell ref="C10:I10"/>
    <mergeCell ref="C12:I12"/>
    <mergeCell ref="C14:I14"/>
    <mergeCell ref="C19:I19"/>
    <mergeCell ref="C21:I21"/>
    <mergeCell ref="C23:I23"/>
    <mergeCell ref="C25:I25"/>
    <mergeCell ref="C28:G28"/>
    <mergeCell ref="C30:I30"/>
    <mergeCell ref="C32:I32"/>
    <mergeCell ref="C34:I34"/>
    <mergeCell ref="C36:I36"/>
    <mergeCell ref="A7:A8"/>
    <mergeCell ref="A9:A10"/>
    <mergeCell ref="A11:A12"/>
    <mergeCell ref="A13:A14"/>
    <mergeCell ref="A18:A19"/>
    <mergeCell ref="B33:B34"/>
    <mergeCell ref="A20:A21"/>
    <mergeCell ref="A22:A23"/>
    <mergeCell ref="A24:A25"/>
    <mergeCell ref="A27:A28"/>
    <mergeCell ref="A29:A30"/>
    <mergeCell ref="B35:B36"/>
    <mergeCell ref="A31:A32"/>
    <mergeCell ref="A33:A34"/>
    <mergeCell ref="A35:A36"/>
    <mergeCell ref="B5:B6"/>
    <mergeCell ref="B7:B8"/>
    <mergeCell ref="B9:B10"/>
    <mergeCell ref="B11:B12"/>
    <mergeCell ref="B13:B14"/>
    <mergeCell ref="B18:B19"/>
    <mergeCell ref="B20:B21"/>
    <mergeCell ref="B22:B23"/>
    <mergeCell ref="B24:B25"/>
    <mergeCell ref="B27:B28"/>
    <mergeCell ref="B29:B30"/>
    <mergeCell ref="B31:B32"/>
  </mergeCells>
  <phoneticPr fontId="23" type="noConversion"/>
  <pageMargins left="0.25" right="0.25" top="0.75" bottom="0.75" header="0.3" footer="0.3"/>
  <pageSetup paperSize="9" scale="39" fitToHeight="0" orientation="landscape"/>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12"/>
  <sheetViews>
    <sheetView workbookViewId="0">
      <pane ySplit="4" topLeftCell="A5" activePane="bottomLeft" state="frozen"/>
      <selection pane="bottomLeft" activeCell="C16" sqref="C16"/>
    </sheetView>
  </sheetViews>
  <sheetFormatPr defaultColWidth="9" defaultRowHeight="17.399999999999999" x14ac:dyDescent="0.4"/>
  <cols>
    <col min="1" max="1" width="4.09765625" style="3" customWidth="1"/>
    <col min="2" max="2" width="44.59765625" style="3" customWidth="1"/>
    <col min="3" max="3" width="37.8984375" style="53" customWidth="1"/>
    <col min="4" max="4" width="11.09765625" style="53" customWidth="1"/>
    <col min="5" max="5" width="8.69921875" style="53" customWidth="1"/>
    <col min="6" max="6" width="15.8984375" style="53" customWidth="1"/>
    <col min="7" max="7" width="44.09765625" style="53" customWidth="1"/>
    <col min="8" max="8" width="46.69921875" style="53" customWidth="1"/>
    <col min="9" max="9" width="40.09765625" customWidth="1"/>
  </cols>
  <sheetData>
    <row r="1" spans="1:9" ht="21" x14ac:dyDescent="0.45">
      <c r="B1" s="54" t="s">
        <v>347</v>
      </c>
      <c r="C1" s="43" t="s">
        <v>422</v>
      </c>
      <c r="D1" s="43"/>
    </row>
    <row r="2" spans="1:9" x14ac:dyDescent="0.4">
      <c r="A2" s="37"/>
      <c r="B2" s="37"/>
      <c r="C2" s="55" t="s">
        <v>105</v>
      </c>
      <c r="D2" s="55"/>
      <c r="E2" s="55"/>
      <c r="F2" s="55"/>
      <c r="G2" s="55"/>
      <c r="H2" s="56"/>
      <c r="I2" s="56"/>
    </row>
    <row r="3" spans="1:9" x14ac:dyDescent="0.4">
      <c r="C3" s="57" t="s">
        <v>2</v>
      </c>
      <c r="D3" s="57"/>
      <c r="E3" s="57"/>
      <c r="F3" s="57"/>
      <c r="G3" s="57"/>
      <c r="H3" s="421" t="s">
        <v>106</v>
      </c>
      <c r="I3" s="379"/>
    </row>
    <row r="4" spans="1:9" ht="41.25" customHeight="1" x14ac:dyDescent="0.4">
      <c r="A4" s="58"/>
      <c r="B4" s="59"/>
      <c r="C4" s="60" t="s">
        <v>423</v>
      </c>
      <c r="D4" s="61" t="s">
        <v>109</v>
      </c>
      <c r="E4" s="61" t="s">
        <v>110</v>
      </c>
      <c r="F4" s="61" t="s">
        <v>111</v>
      </c>
      <c r="G4" s="62" t="s">
        <v>189</v>
      </c>
      <c r="H4" s="63" t="s">
        <v>348</v>
      </c>
      <c r="I4" s="70" t="s">
        <v>349</v>
      </c>
    </row>
    <row r="5" spans="1:9" s="52" customFormat="1" ht="97.5" customHeight="1" x14ac:dyDescent="0.4">
      <c r="A5" s="391"/>
      <c r="B5" s="423" t="s">
        <v>424</v>
      </c>
      <c r="C5" s="72" t="s">
        <v>425</v>
      </c>
      <c r="D5" s="65" t="s">
        <v>426</v>
      </c>
      <c r="E5" s="66" t="s">
        <v>101</v>
      </c>
      <c r="F5" s="67" t="s">
        <v>118</v>
      </c>
      <c r="G5" s="67" t="s">
        <v>427</v>
      </c>
      <c r="H5" s="73" t="s">
        <v>420</v>
      </c>
      <c r="I5" s="71"/>
    </row>
    <row r="6" spans="1:9" s="52" customFormat="1" ht="46.5" customHeight="1" x14ac:dyDescent="0.4">
      <c r="A6" s="326"/>
      <c r="B6" s="335"/>
      <c r="C6" s="368" t="s">
        <v>428</v>
      </c>
      <c r="D6" s="417"/>
      <c r="E6" s="417"/>
      <c r="F6" s="417"/>
      <c r="G6" s="417"/>
      <c r="H6" s="417"/>
      <c r="I6" s="418"/>
    </row>
    <row r="7" spans="1:9" x14ac:dyDescent="0.4">
      <c r="A7" s="74"/>
      <c r="B7" s="75"/>
      <c r="C7" s="76"/>
      <c r="D7" s="75"/>
      <c r="E7" s="75"/>
      <c r="F7" s="75"/>
      <c r="G7" s="75"/>
      <c r="H7" s="77"/>
      <c r="I7" s="78"/>
    </row>
    <row r="8" spans="1:9" ht="18.75" customHeight="1" x14ac:dyDescent="0.4">
      <c r="A8" s="43"/>
      <c r="B8" s="43"/>
    </row>
    <row r="9" spans="1:9" x14ac:dyDescent="0.4">
      <c r="B9" s="43" t="s">
        <v>185</v>
      </c>
    </row>
    <row r="10" spans="1:9" x14ac:dyDescent="0.4">
      <c r="B10" s="53" t="s">
        <v>125</v>
      </c>
    </row>
    <row r="11" spans="1:9" x14ac:dyDescent="0.4">
      <c r="B11" s="53" t="s">
        <v>126</v>
      </c>
    </row>
    <row r="12" spans="1:9" x14ac:dyDescent="0.4">
      <c r="B12" s="53" t="s">
        <v>127</v>
      </c>
    </row>
  </sheetData>
  <mergeCells count="4">
    <mergeCell ref="H3:I3"/>
    <mergeCell ref="C6:I6"/>
    <mergeCell ref="A5:A6"/>
    <mergeCell ref="B5:B6"/>
  </mergeCells>
  <phoneticPr fontId="23" type="noConversion"/>
  <pageMargins left="0.25" right="0.25" top="0.75" bottom="0.75" header="0.3" footer="0.3"/>
  <pageSetup paperSize="9" scale="39" fitToHeight="0"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12"/>
  <sheetViews>
    <sheetView tabSelected="1" zoomScale="70" zoomScaleNormal="70" workbookViewId="0">
      <pane ySplit="4" topLeftCell="A5" activePane="bottomLeft" state="frozen"/>
      <selection pane="bottomLeft" activeCell="C8" sqref="C8:I8"/>
    </sheetView>
  </sheetViews>
  <sheetFormatPr defaultColWidth="9" defaultRowHeight="17.399999999999999" x14ac:dyDescent="0.4"/>
  <cols>
    <col min="1" max="1" width="4.09765625" style="3" customWidth="1"/>
    <col min="2" max="2" width="44.59765625" style="3" customWidth="1"/>
    <col min="3" max="4" width="24.69921875" style="53" customWidth="1"/>
    <col min="5" max="5" width="8.69921875" style="53" customWidth="1"/>
    <col min="6" max="6" width="15.8984375" style="53" customWidth="1"/>
    <col min="7" max="7" width="22.296875" style="53" customWidth="1"/>
    <col min="8" max="8" width="84.8984375" style="53" customWidth="1"/>
    <col min="9" max="9" width="25.09765625" customWidth="1"/>
  </cols>
  <sheetData>
    <row r="1" spans="1:9" ht="21" x14ac:dyDescent="0.45">
      <c r="B1" s="54" t="s">
        <v>429</v>
      </c>
      <c r="C1" s="43" t="s">
        <v>430</v>
      </c>
      <c r="D1" s="43"/>
    </row>
    <row r="2" spans="1:9" x14ac:dyDescent="0.4">
      <c r="A2" s="37"/>
      <c r="B2" s="37"/>
      <c r="C2" s="55" t="s">
        <v>105</v>
      </c>
      <c r="D2" s="55"/>
      <c r="E2" s="55"/>
      <c r="F2" s="55"/>
      <c r="G2" s="55"/>
      <c r="H2" s="56"/>
      <c r="I2" s="56"/>
    </row>
    <row r="3" spans="1:9" x14ac:dyDescent="0.4">
      <c r="C3" s="57" t="s">
        <v>2</v>
      </c>
      <c r="D3" s="57"/>
      <c r="E3" s="57"/>
      <c r="F3" s="57"/>
      <c r="G3" s="57"/>
      <c r="H3" s="421" t="s">
        <v>106</v>
      </c>
      <c r="I3" s="379"/>
    </row>
    <row r="4" spans="1:9" ht="41.25" customHeight="1" x14ac:dyDescent="0.4">
      <c r="A4" s="58"/>
      <c r="B4" s="59"/>
      <c r="C4" s="60" t="s">
        <v>431</v>
      </c>
      <c r="D4" s="61" t="s">
        <v>109</v>
      </c>
      <c r="E4" s="61" t="s">
        <v>110</v>
      </c>
      <c r="F4" s="61" t="s">
        <v>111</v>
      </c>
      <c r="G4" s="62" t="s">
        <v>432</v>
      </c>
      <c r="H4" s="63" t="s">
        <v>348</v>
      </c>
      <c r="I4" s="70" t="s">
        <v>349</v>
      </c>
    </row>
    <row r="5" spans="1:9" s="52" customFormat="1" ht="101.25" customHeight="1" x14ac:dyDescent="0.4">
      <c r="A5" s="391"/>
      <c r="B5" s="423" t="s">
        <v>433</v>
      </c>
      <c r="C5" s="64" t="s">
        <v>117</v>
      </c>
      <c r="D5" s="65" t="s">
        <v>434</v>
      </c>
      <c r="E5" s="66" t="s">
        <v>63</v>
      </c>
      <c r="F5" s="65" t="s">
        <v>167</v>
      </c>
      <c r="G5" s="67" t="s">
        <v>435</v>
      </c>
      <c r="H5" s="68"/>
      <c r="I5" s="71" t="s">
        <v>436</v>
      </c>
    </row>
    <row r="6" spans="1:9" s="52" customFormat="1" ht="39" customHeight="1" x14ac:dyDescent="0.4">
      <c r="A6" s="326"/>
      <c r="B6" s="335"/>
      <c r="C6" s="368" t="s">
        <v>437</v>
      </c>
      <c r="D6" s="417"/>
      <c r="E6" s="417"/>
      <c r="F6" s="417"/>
      <c r="G6" s="417"/>
      <c r="H6" s="417"/>
      <c r="I6" s="418"/>
    </row>
    <row r="7" spans="1:9" s="52" customFormat="1" ht="144" customHeight="1" x14ac:dyDescent="0.4">
      <c r="A7" s="391"/>
      <c r="B7" s="423" t="s">
        <v>438</v>
      </c>
      <c r="C7" s="64" t="s">
        <v>117</v>
      </c>
      <c r="D7" s="65" t="s">
        <v>439</v>
      </c>
      <c r="E7" s="66" t="s">
        <v>63</v>
      </c>
      <c r="F7" s="65" t="s">
        <v>440</v>
      </c>
      <c r="G7" s="67" t="s">
        <v>441</v>
      </c>
      <c r="H7" s="68" t="s">
        <v>442</v>
      </c>
      <c r="I7" s="71" t="s">
        <v>436</v>
      </c>
    </row>
    <row r="8" spans="1:9" s="52" customFormat="1" ht="150.75" customHeight="1" x14ac:dyDescent="0.4">
      <c r="A8" s="326"/>
      <c r="B8" s="335"/>
      <c r="C8" s="368" t="s">
        <v>443</v>
      </c>
      <c r="D8" s="417"/>
      <c r="E8" s="417"/>
      <c r="F8" s="417"/>
      <c r="G8" s="417"/>
      <c r="H8" s="417"/>
      <c r="I8" s="418"/>
    </row>
    <row r="9" spans="1:9" x14ac:dyDescent="0.4">
      <c r="B9" s="43" t="s">
        <v>185</v>
      </c>
    </row>
    <row r="10" spans="1:9" x14ac:dyDescent="0.4">
      <c r="B10" s="53" t="s">
        <v>125</v>
      </c>
    </row>
    <row r="11" spans="1:9" x14ac:dyDescent="0.4">
      <c r="B11" s="53" t="s">
        <v>126</v>
      </c>
    </row>
    <row r="12" spans="1:9" x14ac:dyDescent="0.4">
      <c r="B12" s="53" t="s">
        <v>127</v>
      </c>
    </row>
  </sheetData>
  <mergeCells count="7">
    <mergeCell ref="H3:I3"/>
    <mergeCell ref="C6:I6"/>
    <mergeCell ref="C8:I8"/>
    <mergeCell ref="A5:A6"/>
    <mergeCell ref="A7:A8"/>
    <mergeCell ref="B5:B6"/>
    <mergeCell ref="B7:B8"/>
  </mergeCells>
  <phoneticPr fontId="23" type="noConversion"/>
  <pageMargins left="0.25" right="0.25" top="0.75" bottom="0.75" header="0.3" footer="0.3"/>
  <pageSetup paperSize="9" scale="39"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12</vt:i4>
      </vt:variant>
    </vt:vector>
  </HeadingPairs>
  <TitlesOfParts>
    <vt:vector size="12" baseType="lpstr">
      <vt:lpstr>STATEMENTS</vt:lpstr>
      <vt:lpstr>PRODUCT</vt:lpstr>
      <vt:lpstr>STEPPER</vt:lpstr>
      <vt:lpstr>SERVO</vt:lpstr>
      <vt:lpstr>FLASH</vt:lpstr>
      <vt:lpstr>MUSIC</vt:lpstr>
      <vt:lpstr>CUBE</vt:lpstr>
      <vt:lpstr>DONGLE</vt:lpstr>
      <vt:lpstr>ARDUINO</vt:lpstr>
      <vt:lpstr>EXAMPLE {SCHEDULED DATASET}</vt:lpstr>
      <vt:lpstr>EXAMPLE {SCHEDULED POINTS}</vt:lpstr>
      <vt:lpstr>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Hyunsoo Kim</dc:creator>
  <cp:lastModifiedBy>Administrator</cp:lastModifiedBy>
  <cp:lastPrinted>2018-10-01T04:24:00Z</cp:lastPrinted>
  <dcterms:created xsi:type="dcterms:W3CDTF">2017-05-30T12:41:00Z</dcterms:created>
  <dcterms:modified xsi:type="dcterms:W3CDTF">2020-03-07T11:03:09Z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1033-11.2.0.9127</vt:lpwstr>
  </property>
</Properties>
</file>