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7715" windowHeight="90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27" i="1"/>
  <c r="C28" i="1"/>
  <c r="C29" i="1"/>
  <c r="C30" i="1"/>
  <c r="C31" i="1"/>
  <c r="C32" i="1"/>
  <c r="C33" i="1"/>
  <c r="C34" i="1"/>
  <c r="C35" i="1"/>
  <c r="C36" i="1"/>
  <c r="C27" i="1"/>
  <c r="B21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N3" i="1"/>
  <c r="N2" i="1"/>
</calcChain>
</file>

<file path=xl/sharedStrings.xml><?xml version="1.0" encoding="utf-8"?>
<sst xmlns="http://schemas.openxmlformats.org/spreadsheetml/2006/main" count="19" uniqueCount="18">
  <si>
    <t>Fehler Resonatorlänge</t>
  </si>
  <si>
    <t>x-Breite in mm</t>
  </si>
  <si>
    <t>y-Breite in mm</t>
  </si>
  <si>
    <t>Pixel</t>
  </si>
  <si>
    <t>mm/Pixel</t>
  </si>
  <si>
    <t>FWHM x/Pixel</t>
  </si>
  <si>
    <t>FWHM y/Pixel</t>
  </si>
  <si>
    <t>FWHM x/mm</t>
  </si>
  <si>
    <t>FWHM y/mm</t>
  </si>
  <si>
    <t>Mittelwert/mm</t>
  </si>
  <si>
    <t>Fehler/mm</t>
  </si>
  <si>
    <t>Resonatorlänge/cm</t>
  </si>
  <si>
    <t>Theoretische Werte</t>
  </si>
  <si>
    <t>Breite bei Austritt/mm</t>
  </si>
  <si>
    <t>Spiegelradius/mm</t>
  </si>
  <si>
    <t>z0/m</t>
  </si>
  <si>
    <t>Omega0/m</t>
  </si>
  <si>
    <t>Wellenlänge/m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</si>
</sst>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062518207867124E-2"/>
          <c:y val="7.1008776398329143E-2"/>
          <c:w val="0.90766418581238983"/>
          <c:h val="0.8561027931210091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Tabelle1!$G$2:$G$11</c:f>
                <c:numCache>
                  <c:formatCode>General</c:formatCode>
                  <c:ptCount val="10"/>
                  <c:pt idx="0">
                    <c:v>3.7286727989487289E-3</c:v>
                  </c:pt>
                  <c:pt idx="1">
                    <c:v>5.4594480946123514E-3</c:v>
                  </c:pt>
                  <c:pt idx="2">
                    <c:v>2.153692509855476E-3</c:v>
                  </c:pt>
                  <c:pt idx="3">
                    <c:v>1.6327568988173446E-2</c:v>
                  </c:pt>
                  <c:pt idx="4">
                    <c:v>7.4522996057818647E-4</c:v>
                  </c:pt>
                  <c:pt idx="5">
                    <c:v>3.5892772667542872E-3</c:v>
                  </c:pt>
                  <c:pt idx="6">
                    <c:v>5.8612352168199711E-3</c:v>
                  </c:pt>
                  <c:pt idx="7">
                    <c:v>7.7758738501971791E-3</c:v>
                  </c:pt>
                  <c:pt idx="8">
                    <c:v>1.045561103810777E-2</c:v>
                  </c:pt>
                  <c:pt idx="9">
                    <c:v>3.3218396846254938E-2</c:v>
                  </c:pt>
                </c:numCache>
              </c:numRef>
            </c:plus>
            <c:minus>
              <c:numRef>
                <c:f>Tabelle1!$G$2:$G$11</c:f>
                <c:numCache>
                  <c:formatCode>General</c:formatCode>
                  <c:ptCount val="10"/>
                  <c:pt idx="0">
                    <c:v>3.7286727989487289E-3</c:v>
                  </c:pt>
                  <c:pt idx="1">
                    <c:v>5.4594480946123514E-3</c:v>
                  </c:pt>
                  <c:pt idx="2">
                    <c:v>2.153692509855476E-3</c:v>
                  </c:pt>
                  <c:pt idx="3">
                    <c:v>1.6327568988173446E-2</c:v>
                  </c:pt>
                  <c:pt idx="4">
                    <c:v>7.4522996057818647E-4</c:v>
                  </c:pt>
                  <c:pt idx="5">
                    <c:v>3.5892772667542872E-3</c:v>
                  </c:pt>
                  <c:pt idx="6">
                    <c:v>5.8612352168199711E-3</c:v>
                  </c:pt>
                  <c:pt idx="7">
                    <c:v>7.7758738501971791E-3</c:v>
                  </c:pt>
                  <c:pt idx="8">
                    <c:v>1.045561103810777E-2</c:v>
                  </c:pt>
                  <c:pt idx="9">
                    <c:v>3.3218396846254938E-2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Tabelle1!$N$5</c:f>
                <c:numCache>
                  <c:formatCode>General</c:formatCode>
                  <c:ptCount val="1"/>
                  <c:pt idx="0">
                    <c:v>0.5</c:v>
                  </c:pt>
                </c:numCache>
              </c:numRef>
            </c:plus>
            <c:minus>
              <c:numRef>
                <c:f>Tabelle1!$N$5</c:f>
                <c:numCache>
                  <c:formatCode>General</c:formatCode>
                  <c:ptCount val="1"/>
                  <c:pt idx="0">
                    <c:v>0.5</c:v>
                  </c:pt>
                </c:numCache>
              </c:numRef>
            </c:minus>
          </c:errBars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Tabelle1!$F$2:$F$11</c:f>
              <c:numCache>
                <c:formatCode>General</c:formatCode>
                <c:ptCount val="10"/>
                <c:pt idx="0">
                  <c:v>0.28579206307490146</c:v>
                </c:pt>
                <c:pt idx="1">
                  <c:v>0.4459039159001314</c:v>
                </c:pt>
                <c:pt idx="2">
                  <c:v>0.39622423127463857</c:v>
                </c:pt>
                <c:pt idx="3">
                  <c:v>0.32045582128777922</c:v>
                </c:pt>
                <c:pt idx="4">
                  <c:v>0.37454160315374507</c:v>
                </c:pt>
                <c:pt idx="5">
                  <c:v>0.40200567674113008</c:v>
                </c:pt>
                <c:pt idx="6">
                  <c:v>0.46198360052562415</c:v>
                </c:pt>
                <c:pt idx="7">
                  <c:v>0.51295789750328513</c:v>
                </c:pt>
                <c:pt idx="8">
                  <c:v>0.58994554533508536</c:v>
                </c:pt>
                <c:pt idx="9">
                  <c:v>0.85811826544021019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Tabelle1!$A$17</c:f>
              <c:strCache>
                <c:ptCount val="1"/>
                <c:pt idx="0">
                  <c:v>Theoretische Werte</c:v>
                </c:pt>
              </c:strCache>
            </c:strRef>
          </c:tx>
          <c:marker>
            <c:symbol val="none"/>
          </c:marker>
          <c:xVal>
            <c:numRef>
              <c:f>Tabelle1!$A$2:$A$11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67</c:v>
                </c:pt>
                <c:pt idx="7">
                  <c:v>74</c:v>
                </c:pt>
                <c:pt idx="8">
                  <c:v>81</c:v>
                </c:pt>
                <c:pt idx="9">
                  <c:v>88</c:v>
                </c:pt>
              </c:numCache>
            </c:numRef>
          </c:xVal>
          <c:yVal>
            <c:numRef>
              <c:f>Tabelle1!$D$27:$D$36</c:f>
              <c:numCache>
                <c:formatCode>General</c:formatCode>
                <c:ptCount val="10"/>
                <c:pt idx="0">
                  <c:v>0.23713170618349835</c:v>
                </c:pt>
                <c:pt idx="1">
                  <c:v>0.25951579193449104</c:v>
                </c:pt>
                <c:pt idx="2">
                  <c:v>0.28158322538105163</c:v>
                </c:pt>
                <c:pt idx="3">
                  <c:v>0.30448049272206285</c:v>
                </c:pt>
                <c:pt idx="4">
                  <c:v>0.32942131325383095</c:v>
                </c:pt>
                <c:pt idx="5">
                  <c:v>0.35808875750443037</c:v>
                </c:pt>
                <c:pt idx="6">
                  <c:v>0.39338685491381192</c:v>
                </c:pt>
                <c:pt idx="7">
                  <c:v>0.44158133434835406</c:v>
                </c:pt>
                <c:pt idx="8">
                  <c:v>0.52154742184997749</c:v>
                </c:pt>
                <c:pt idx="9">
                  <c:v>0.77552594493546945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0896"/>
        <c:axId val="129601472"/>
      </c:scatterChart>
      <c:valAx>
        <c:axId val="1296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01472"/>
        <c:crosses val="autoZero"/>
        <c:crossBetween val="midCat"/>
      </c:valAx>
      <c:valAx>
        <c:axId val="1296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0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44378528026465"/>
          <c:y val="0.78815045531508188"/>
          <c:w val="0.202366231618308"/>
          <c:h val="8.9133276085406152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12</xdr:row>
      <xdr:rowOff>152399</xdr:rowOff>
    </xdr:from>
    <xdr:to>
      <xdr:col>19</xdr:col>
      <xdr:colOff>485775</xdr:colOff>
      <xdr:row>39</xdr:row>
      <xdr:rowOff>161924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Normal="100" workbookViewId="0">
      <selection activeCell="D19" sqref="D19"/>
    </sheetView>
  </sheetViews>
  <sheetFormatPr baseColWidth="10" defaultRowHeight="15" x14ac:dyDescent="0.25"/>
  <cols>
    <col min="1" max="1" width="21.28515625" bestFit="1" customWidth="1"/>
    <col min="2" max="3" width="13.5703125" bestFit="1" customWidth="1"/>
    <col min="4" max="5" width="12.5703125" bestFit="1" customWidth="1"/>
    <col min="6" max="6" width="14.85546875" bestFit="1" customWidth="1"/>
    <col min="7" max="7" width="12" bestFit="1" customWidth="1"/>
    <col min="11" max="11" width="14.140625" bestFit="1" customWidth="1"/>
    <col min="12" max="12" width="4" bestFit="1" customWidth="1"/>
    <col min="13" max="13" width="5.42578125" bestFit="1" customWidth="1"/>
    <col min="14" max="14" width="12" bestFit="1" customWidth="1"/>
  </cols>
  <sheetData>
    <row r="1" spans="1:14" x14ac:dyDescent="0.25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M1" t="s">
        <v>3</v>
      </c>
      <c r="N1" t="s">
        <v>4</v>
      </c>
    </row>
    <row r="2" spans="1:14" x14ac:dyDescent="0.25">
      <c r="A2">
        <v>25</v>
      </c>
      <c r="B2" s="1">
        <v>45.9011</v>
      </c>
      <c r="C2" s="1">
        <v>44.718800000000002</v>
      </c>
      <c r="D2" s="1">
        <f>B2*$N$2</f>
        <v>0.28952073587385019</v>
      </c>
      <c r="E2" s="1">
        <f>C2*$N$2</f>
        <v>0.28206339027595267</v>
      </c>
      <c r="F2">
        <f>(E2+D2)/2</f>
        <v>0.28579206307490146</v>
      </c>
      <c r="G2">
        <f>ABS(D2-F2)</f>
        <v>3.7286727989487289E-3</v>
      </c>
      <c r="K2" t="s">
        <v>1</v>
      </c>
      <c r="L2">
        <v>4.8</v>
      </c>
      <c r="M2">
        <v>761</v>
      </c>
      <c r="N2">
        <f>L2/M2</f>
        <v>6.3074901445466488E-3</v>
      </c>
    </row>
    <row r="3" spans="1:14" x14ac:dyDescent="0.25">
      <c r="A3">
        <v>32</v>
      </c>
      <c r="B3" s="1">
        <v>71.559899999999999</v>
      </c>
      <c r="C3" s="1">
        <v>69.828800000000001</v>
      </c>
      <c r="D3" s="1">
        <f t="shared" ref="D3:E11" si="0">B3*$N$2</f>
        <v>0.45136336399474375</v>
      </c>
      <c r="E3" s="1">
        <f t="shared" si="0"/>
        <v>0.44044446780551905</v>
      </c>
      <c r="F3">
        <f t="shared" ref="F3:F11" si="1">(E3+D3)/2</f>
        <v>0.4459039159001314</v>
      </c>
      <c r="G3">
        <f t="shared" ref="G3:G11" si="2">ABS(D3-F3)</f>
        <v>5.4594480946123514E-3</v>
      </c>
      <c r="K3" t="s">
        <v>2</v>
      </c>
      <c r="L3">
        <v>3.6</v>
      </c>
      <c r="M3">
        <v>571</v>
      </c>
      <c r="N3">
        <f>L3/M3</f>
        <v>6.3047285464098079E-3</v>
      </c>
    </row>
    <row r="4" spans="1:14" x14ac:dyDescent="0.25">
      <c r="A4">
        <v>39</v>
      </c>
      <c r="B4" s="1">
        <v>63.159500000000001</v>
      </c>
      <c r="C4" s="1">
        <v>62.476599999999998</v>
      </c>
      <c r="D4" s="1">
        <f t="shared" si="0"/>
        <v>0.39837792378449405</v>
      </c>
      <c r="E4" s="1">
        <f t="shared" si="0"/>
        <v>0.39407053876478315</v>
      </c>
      <c r="F4">
        <f t="shared" si="1"/>
        <v>0.39622423127463857</v>
      </c>
      <c r="G4">
        <f t="shared" si="2"/>
        <v>2.153692509855476E-3</v>
      </c>
    </row>
    <row r="5" spans="1:14" x14ac:dyDescent="0.25">
      <c r="A5">
        <v>46</v>
      </c>
      <c r="B5" s="1">
        <v>48.216999999999999</v>
      </c>
      <c r="C5" s="1">
        <v>53.394199999999998</v>
      </c>
      <c r="D5" s="1">
        <f t="shared" si="0"/>
        <v>0.30412825229960577</v>
      </c>
      <c r="E5" s="1">
        <f t="shared" si="0"/>
        <v>0.33678339027595267</v>
      </c>
      <c r="F5">
        <f t="shared" si="1"/>
        <v>0.32045582128777922</v>
      </c>
      <c r="G5">
        <f t="shared" si="2"/>
        <v>1.6327568988173446E-2</v>
      </c>
      <c r="K5" t="s">
        <v>0</v>
      </c>
      <c r="N5">
        <v>0.5</v>
      </c>
    </row>
    <row r="6" spans="1:14" x14ac:dyDescent="0.25">
      <c r="A6">
        <v>53</v>
      </c>
      <c r="B6" s="1">
        <v>59.262300000000003</v>
      </c>
      <c r="C6" s="1">
        <v>59.498600000000003</v>
      </c>
      <c r="D6" s="1">
        <f t="shared" si="0"/>
        <v>0.37379637319316689</v>
      </c>
      <c r="E6" s="1">
        <f t="shared" si="0"/>
        <v>0.37528683311432326</v>
      </c>
      <c r="F6">
        <f t="shared" si="1"/>
        <v>0.37454160315374507</v>
      </c>
      <c r="G6">
        <f t="shared" si="2"/>
        <v>7.4522996057818647E-4</v>
      </c>
    </row>
    <row r="7" spans="1:14" x14ac:dyDescent="0.25">
      <c r="A7">
        <v>60</v>
      </c>
      <c r="B7" s="1">
        <v>63.165599999999998</v>
      </c>
      <c r="C7" s="1">
        <v>64.303700000000006</v>
      </c>
      <c r="D7" s="1">
        <f t="shared" si="0"/>
        <v>0.39841639947437579</v>
      </c>
      <c r="E7" s="1">
        <f t="shared" si="0"/>
        <v>0.40559495400788437</v>
      </c>
      <c r="F7">
        <f t="shared" si="1"/>
        <v>0.40200567674113008</v>
      </c>
      <c r="G7">
        <f t="shared" si="2"/>
        <v>3.5892772667542872E-3</v>
      </c>
    </row>
    <row r="8" spans="1:14" x14ac:dyDescent="0.25">
      <c r="A8">
        <v>67</v>
      </c>
      <c r="B8" s="1">
        <v>74.172899999999998</v>
      </c>
      <c r="C8" s="1">
        <v>72.314400000000006</v>
      </c>
      <c r="D8" s="1">
        <f t="shared" si="0"/>
        <v>0.46784483574244412</v>
      </c>
      <c r="E8" s="1">
        <f t="shared" si="0"/>
        <v>0.45612236530880423</v>
      </c>
      <c r="F8">
        <f t="shared" si="1"/>
        <v>0.46198360052562415</v>
      </c>
      <c r="G8">
        <f t="shared" si="2"/>
        <v>5.8612352168199711E-3</v>
      </c>
    </row>
    <row r="9" spans="1:14" x14ac:dyDescent="0.25">
      <c r="A9">
        <v>74</v>
      </c>
      <c r="B9" s="1">
        <v>80.092399999999998</v>
      </c>
      <c r="C9" s="1">
        <v>82.558000000000007</v>
      </c>
      <c r="D9" s="1">
        <f t="shared" si="0"/>
        <v>0.50518202365308795</v>
      </c>
      <c r="E9" s="1">
        <f t="shared" si="0"/>
        <v>0.52073377135348231</v>
      </c>
      <c r="F9">
        <f t="shared" si="1"/>
        <v>0.51295789750328513</v>
      </c>
      <c r="G9">
        <f t="shared" si="2"/>
        <v>7.7758738501971791E-3</v>
      </c>
    </row>
    <row r="10" spans="1:14" x14ac:dyDescent="0.25">
      <c r="A10">
        <v>81</v>
      </c>
      <c r="B10" s="1">
        <v>91.8733</v>
      </c>
      <c r="C10" s="1">
        <v>95.188599999999994</v>
      </c>
      <c r="D10" s="1">
        <f t="shared" si="0"/>
        <v>0.57948993429697759</v>
      </c>
      <c r="E10" s="1">
        <f t="shared" si="0"/>
        <v>0.60040115637319313</v>
      </c>
      <c r="F10">
        <f t="shared" si="1"/>
        <v>0.58994554533508536</v>
      </c>
      <c r="G10">
        <f t="shared" si="2"/>
        <v>1.045561103810777E-2</v>
      </c>
    </row>
    <row r="11" spans="1:14" x14ac:dyDescent="0.25">
      <c r="A11">
        <v>88</v>
      </c>
      <c r="B11" s="1">
        <v>130.78100000000001</v>
      </c>
      <c r="C11" s="1">
        <v>141.31399999999999</v>
      </c>
      <c r="D11" s="1">
        <f t="shared" si="0"/>
        <v>0.82489986859395525</v>
      </c>
      <c r="E11" s="1">
        <f t="shared" si="0"/>
        <v>0.89133666228646513</v>
      </c>
      <c r="F11">
        <f t="shared" si="1"/>
        <v>0.85811826544021019</v>
      </c>
      <c r="G11">
        <f t="shared" si="2"/>
        <v>3.3218396846254938E-2</v>
      </c>
    </row>
    <row r="17" spans="1:4" x14ac:dyDescent="0.25">
      <c r="A17" t="s">
        <v>12</v>
      </c>
    </row>
    <row r="21" spans="1:4" x14ac:dyDescent="0.25">
      <c r="A21" t="s">
        <v>17</v>
      </c>
      <c r="B21">
        <f>633*10^-9</f>
        <v>6.3300000000000002E-7</v>
      </c>
    </row>
    <row r="22" spans="1:4" x14ac:dyDescent="0.25">
      <c r="A22" t="s">
        <v>14</v>
      </c>
      <c r="B22">
        <v>450</v>
      </c>
    </row>
    <row r="26" spans="1:4" x14ac:dyDescent="0.25">
      <c r="A26" t="s">
        <v>11</v>
      </c>
      <c r="B26" t="s">
        <v>15</v>
      </c>
      <c r="C26" t="s">
        <v>16</v>
      </c>
      <c r="D26" t="s">
        <v>13</v>
      </c>
    </row>
    <row r="27" spans="1:4" x14ac:dyDescent="0.25">
      <c r="A27">
        <v>25</v>
      </c>
      <c r="B27">
        <v>0.20155600000000001</v>
      </c>
      <c r="C27">
        <f>SQRT(B27*$B$21/PI())</f>
        <v>2.0152307628816323E-4</v>
      </c>
      <c r="D27">
        <f>C27*SQRT(1 + (A27/(200*B27))^2)*1000</f>
        <v>0.23713170618349835</v>
      </c>
    </row>
    <row r="28" spans="1:4" x14ac:dyDescent="0.25">
      <c r="A28">
        <v>32</v>
      </c>
      <c r="B28">
        <v>0.21540699999999999</v>
      </c>
      <c r="C28">
        <f t="shared" ref="C28:C36" si="3">SQRT(B28*$B$21/PI())</f>
        <v>2.0833240375532175E-4</v>
      </c>
      <c r="D28">
        <f t="shared" ref="D28:D36" si="4">C28*SQRT(1 + (A28/(200*B28))^2)*1000</f>
        <v>0.25951579193449104</v>
      </c>
    </row>
    <row r="29" spans="1:4" x14ac:dyDescent="0.25">
      <c r="A29">
        <v>39</v>
      </c>
      <c r="B29">
        <v>0.22299099999999999</v>
      </c>
      <c r="C29">
        <f t="shared" si="3"/>
        <v>2.1196813867276404E-4</v>
      </c>
      <c r="D29">
        <f t="shared" si="4"/>
        <v>0.28158322538105163</v>
      </c>
    </row>
    <row r="30" spans="1:4" x14ac:dyDescent="0.25">
      <c r="A30">
        <v>46</v>
      </c>
      <c r="B30">
        <v>0.22494400000000001</v>
      </c>
      <c r="C30">
        <f t="shared" si="3"/>
        <v>2.1289434490112918E-4</v>
      </c>
      <c r="D30">
        <f t="shared" si="4"/>
        <v>0.30448049272206285</v>
      </c>
    </row>
    <row r="31" spans="1:4" x14ac:dyDescent="0.25">
      <c r="A31">
        <v>53</v>
      </c>
      <c r="B31">
        <v>0.221416</v>
      </c>
      <c r="C31">
        <f t="shared" si="3"/>
        <v>2.1121823977492577E-4</v>
      </c>
      <c r="D31">
        <f t="shared" si="4"/>
        <v>0.32942131325383095</v>
      </c>
    </row>
    <row r="32" spans="1:4" x14ac:dyDescent="0.25">
      <c r="A32">
        <v>60</v>
      </c>
      <c r="B32">
        <v>0.21213199999999999</v>
      </c>
      <c r="C32">
        <f t="shared" si="3"/>
        <v>2.0674261821687843E-4</v>
      </c>
      <c r="D32">
        <f t="shared" si="4"/>
        <v>0.35808875750443037</v>
      </c>
    </row>
    <row r="33" spans="1:4" x14ac:dyDescent="0.25">
      <c r="A33">
        <v>67</v>
      </c>
      <c r="B33">
        <v>0.19627800000000001</v>
      </c>
      <c r="C33">
        <f t="shared" si="3"/>
        <v>1.9886700385675308E-4</v>
      </c>
      <c r="D33">
        <f t="shared" si="4"/>
        <v>0.39338685491381192</v>
      </c>
    </row>
    <row r="34" spans="1:4" x14ac:dyDescent="0.25">
      <c r="A34">
        <v>74</v>
      </c>
      <c r="B34">
        <v>0.17204700000000001</v>
      </c>
      <c r="C34">
        <f t="shared" si="3"/>
        <v>1.8618747864872722E-4</v>
      </c>
      <c r="D34">
        <f t="shared" si="4"/>
        <v>0.44158133434835406</v>
      </c>
    </row>
    <row r="35" spans="1:4" x14ac:dyDescent="0.25">
      <c r="A35">
        <v>81</v>
      </c>
      <c r="B35" s="2">
        <v>0.13500000000000001</v>
      </c>
      <c r="C35">
        <f t="shared" si="3"/>
        <v>1.6492777608345975E-4</v>
      </c>
      <c r="D35">
        <f t="shared" si="4"/>
        <v>0.52154742184997749</v>
      </c>
    </row>
    <row r="36" spans="1:4" x14ac:dyDescent="0.25">
      <c r="A36">
        <v>88</v>
      </c>
      <c r="B36">
        <v>6.6332500000000003E-2</v>
      </c>
      <c r="C36">
        <f t="shared" si="3"/>
        <v>1.1560858922461698E-4</v>
      </c>
      <c r="D36">
        <f t="shared" si="4"/>
        <v>0.77552594493546945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2014-03-18T19:48:55Z</dcterms:created>
  <dcterms:modified xsi:type="dcterms:W3CDTF">2014-03-19T01:27:45Z</dcterms:modified>
</cp:coreProperties>
</file>